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zivatel\Desktop\"/>
    </mc:Choice>
  </mc:AlternateContent>
  <xr:revisionPtr revIDLastSave="0" documentId="8_{5C03FD23-B148-4641-8B3A-82B87DA9A010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SO 101 01 Pol" sheetId="13" r:id="rId5"/>
    <sheet name="SO 101 02 Pol" sheetId="14" r:id="rId6"/>
    <sheet name="SO 101 03 Pol" sheetId="15" r:id="rId7"/>
    <sheet name="SO 101 04 Pol" sheetId="16" r:id="rId8"/>
    <sheet name="SO 102 01 Pol" sheetId="17" r:id="rId9"/>
    <sheet name="SO 103 01 Pol" sheetId="18" r:id="rId10"/>
    <sheet name="SO 103 02 Pol" sheetId="19" r:id="rId11"/>
    <sheet name="SO 103 03 Pol" sheetId="20" r:id="rId12"/>
    <sheet name="SO 103 04 Pol" sheetId="21" r:id="rId13"/>
  </sheets>
  <externalReferences>
    <externalReference r:id="rId14"/>
  </externalReferences>
  <definedNames>
    <definedName name="CelkemDPHVypocet" localSheetId="1">Stavba!$H$54</definedName>
    <definedName name="CenaCelkem">Stavba!$G$29</definedName>
    <definedName name="CenaCelkemBezDPH">Stavba!$G$28</definedName>
    <definedName name="CenaCelkemVypocet" localSheetId="1">Stavba!$I$54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'SO 101 01 Pol'!$1:$7</definedName>
    <definedName name="_xlnm.Print_Titles" localSheetId="5">'SO 101 02 Pol'!$1:$7</definedName>
    <definedName name="_xlnm.Print_Titles" localSheetId="6">'SO 101 03 Pol'!$1:$7</definedName>
    <definedName name="_xlnm.Print_Titles" localSheetId="7">'SO 101 04 Pol'!$1:$7</definedName>
    <definedName name="_xlnm.Print_Titles" localSheetId="8">'SO 102 01 Pol'!$1:$7</definedName>
    <definedName name="_xlnm.Print_Titles" localSheetId="9">'SO 103 01 Pol'!$1:$7</definedName>
    <definedName name="_xlnm.Print_Titles" localSheetId="10">'SO 103 02 Pol'!$1:$7</definedName>
    <definedName name="_xlnm.Print_Titles" localSheetId="11">'SO 103 03 Pol'!$1:$7</definedName>
    <definedName name="_xlnm.Print_Titles" localSheetId="12">'SO 103 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Pol'!$A$1:$Y$56</definedName>
    <definedName name="_xlnm.Print_Area" localSheetId="4">'SO 101 01 Pol'!$A$1:$Y$157</definedName>
    <definedName name="_xlnm.Print_Area" localSheetId="5">'SO 101 02 Pol'!$A$1:$Y$259</definedName>
    <definedName name="_xlnm.Print_Area" localSheetId="6">'SO 101 03 Pol'!$A$1:$Y$21</definedName>
    <definedName name="_xlnm.Print_Area" localSheetId="7">'SO 101 04 Pol'!$A$1:$Y$100</definedName>
    <definedName name="_xlnm.Print_Area" localSheetId="8">'SO 102 01 Pol'!$A$1:$Y$101</definedName>
    <definedName name="_xlnm.Print_Area" localSheetId="9">'SO 103 01 Pol'!$A$1:$Y$109</definedName>
    <definedName name="_xlnm.Print_Area" localSheetId="10">'SO 103 02 Pol'!$A$1:$Y$26</definedName>
    <definedName name="_xlnm.Print_Area" localSheetId="11">'SO 103 03 Pol'!$A$1:$Y$67</definedName>
    <definedName name="_xlnm.Print_Area" localSheetId="12">'SO 103 04 Pol'!$A$1:$Y$95</definedName>
    <definedName name="_xlnm.Print_Area" localSheetId="1">Stavba!$A$1:$J$108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Stavba!$F$54</definedName>
    <definedName name="ZakladDPHZakl">Stavba!$G$25</definedName>
    <definedName name="ZakladDPHZaklVypocet" localSheetId="1">Stavba!$G$54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7" i="1" l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G53" i="1"/>
  <c r="F53" i="1"/>
  <c r="G52" i="1"/>
  <c r="F52" i="1"/>
  <c r="G51" i="1"/>
  <c r="F51" i="1"/>
  <c r="G50" i="1"/>
  <c r="F50" i="1"/>
  <c r="G49" i="1"/>
  <c r="H49" i="1" s="1"/>
  <c r="I49" i="1" s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85" i="21"/>
  <c r="BA83" i="21"/>
  <c r="G8" i="21"/>
  <c r="G9" i="21"/>
  <c r="M9" i="21" s="1"/>
  <c r="I9" i="21"/>
  <c r="I8" i="21" s="1"/>
  <c r="K9" i="21"/>
  <c r="K8" i="21" s="1"/>
  <c r="O9" i="21"/>
  <c r="Q9" i="21"/>
  <c r="Q8" i="21" s="1"/>
  <c r="V9" i="21"/>
  <c r="V8" i="21" s="1"/>
  <c r="G11" i="21"/>
  <c r="M11" i="21" s="1"/>
  <c r="I11" i="21"/>
  <c r="K11" i="21"/>
  <c r="O11" i="21"/>
  <c r="Q11" i="21"/>
  <c r="V11" i="21"/>
  <c r="G13" i="21"/>
  <c r="I13" i="21"/>
  <c r="K13" i="21"/>
  <c r="M13" i="21"/>
  <c r="O13" i="21"/>
  <c r="Q13" i="21"/>
  <c r="V13" i="21"/>
  <c r="G17" i="21"/>
  <c r="M17" i="21" s="1"/>
  <c r="I17" i="21"/>
  <c r="K17" i="21"/>
  <c r="O17" i="21"/>
  <c r="O8" i="21" s="1"/>
  <c r="Q17" i="21"/>
  <c r="V17" i="21"/>
  <c r="G20" i="21"/>
  <c r="I20" i="21"/>
  <c r="K20" i="21"/>
  <c r="M20" i="21"/>
  <c r="O20" i="21"/>
  <c r="Q20" i="21"/>
  <c r="V20" i="21"/>
  <c r="G22" i="21"/>
  <c r="I22" i="21"/>
  <c r="K22" i="21"/>
  <c r="M22" i="21"/>
  <c r="O22" i="21"/>
  <c r="Q22" i="21"/>
  <c r="V22" i="21"/>
  <c r="G25" i="21"/>
  <c r="G24" i="21" s="1"/>
  <c r="I25" i="21"/>
  <c r="I24" i="21" s="1"/>
  <c r="K25" i="21"/>
  <c r="K24" i="21" s="1"/>
  <c r="O25" i="21"/>
  <c r="O24" i="21" s="1"/>
  <c r="Q25" i="21"/>
  <c r="Q24" i="21" s="1"/>
  <c r="V25" i="21"/>
  <c r="V24" i="21" s="1"/>
  <c r="G27" i="21"/>
  <c r="I27" i="21"/>
  <c r="K27" i="21"/>
  <c r="M27" i="21"/>
  <c r="O27" i="21"/>
  <c r="Q27" i="21"/>
  <c r="V27" i="21"/>
  <c r="G29" i="21"/>
  <c r="I29" i="21"/>
  <c r="K29" i="21"/>
  <c r="M29" i="21"/>
  <c r="O29" i="21"/>
  <c r="Q29" i="21"/>
  <c r="V29" i="21"/>
  <c r="G31" i="21"/>
  <c r="I31" i="21"/>
  <c r="K31" i="21"/>
  <c r="M31" i="21"/>
  <c r="O31" i="21"/>
  <c r="Q31" i="21"/>
  <c r="V31" i="21"/>
  <c r="G33" i="21"/>
  <c r="M33" i="21" s="1"/>
  <c r="I33" i="21"/>
  <c r="K33" i="21"/>
  <c r="O33" i="21"/>
  <c r="Q33" i="21"/>
  <c r="V33" i="21"/>
  <c r="G36" i="21"/>
  <c r="I36" i="21"/>
  <c r="K36" i="21"/>
  <c r="M36" i="21"/>
  <c r="O36" i="21"/>
  <c r="Q36" i="21"/>
  <c r="V36" i="21"/>
  <c r="G38" i="21"/>
  <c r="I38" i="21"/>
  <c r="K38" i="21"/>
  <c r="M38" i="21"/>
  <c r="O38" i="21"/>
  <c r="Q38" i="21"/>
  <c r="V38" i="21"/>
  <c r="G40" i="21"/>
  <c r="I40" i="21"/>
  <c r="K40" i="21"/>
  <c r="M40" i="21"/>
  <c r="O40" i="21"/>
  <c r="Q40" i="21"/>
  <c r="V40" i="21"/>
  <c r="G42" i="21"/>
  <c r="M42" i="21" s="1"/>
  <c r="I42" i="21"/>
  <c r="K42" i="21"/>
  <c r="O42" i="21"/>
  <c r="Q42" i="21"/>
  <c r="V42" i="21"/>
  <c r="G43" i="21"/>
  <c r="M43" i="21" s="1"/>
  <c r="I43" i="21"/>
  <c r="K43" i="21"/>
  <c r="O43" i="21"/>
  <c r="Q43" i="21"/>
  <c r="V43" i="21"/>
  <c r="G45" i="21"/>
  <c r="I45" i="21"/>
  <c r="K45" i="21"/>
  <c r="M45" i="21"/>
  <c r="O45" i="21"/>
  <c r="Q45" i="21"/>
  <c r="V45" i="21"/>
  <c r="G48" i="21"/>
  <c r="I48" i="21"/>
  <c r="K48" i="21"/>
  <c r="M48" i="21"/>
  <c r="O48" i="21"/>
  <c r="Q48" i="21"/>
  <c r="V48" i="21"/>
  <c r="G51" i="21"/>
  <c r="G52" i="21"/>
  <c r="I52" i="21"/>
  <c r="I51" i="21" s="1"/>
  <c r="K52" i="21"/>
  <c r="K51" i="21" s="1"/>
  <c r="M52" i="21"/>
  <c r="M51" i="21" s="1"/>
  <c r="O52" i="21"/>
  <c r="Q52" i="21"/>
  <c r="Q51" i="21" s="1"/>
  <c r="V52" i="21"/>
  <c r="V51" i="21" s="1"/>
  <c r="G54" i="21"/>
  <c r="I54" i="21"/>
  <c r="K54" i="21"/>
  <c r="M54" i="21"/>
  <c r="O54" i="21"/>
  <c r="Q54" i="21"/>
  <c r="V54" i="21"/>
  <c r="G56" i="21"/>
  <c r="I56" i="21"/>
  <c r="K56" i="21"/>
  <c r="M56" i="21"/>
  <c r="O56" i="21"/>
  <c r="Q56" i="21"/>
  <c r="V56" i="21"/>
  <c r="G58" i="21"/>
  <c r="M58" i="21" s="1"/>
  <c r="I58" i="21"/>
  <c r="K58" i="21"/>
  <c r="O58" i="21"/>
  <c r="O51" i="21" s="1"/>
  <c r="Q58" i="21"/>
  <c r="V58" i="21"/>
  <c r="I60" i="21"/>
  <c r="Q60" i="21"/>
  <c r="G61" i="21"/>
  <c r="I61" i="21"/>
  <c r="K61" i="21"/>
  <c r="K60" i="21" s="1"/>
  <c r="M61" i="21"/>
  <c r="O61" i="21"/>
  <c r="O60" i="21" s="1"/>
  <c r="Q61" i="21"/>
  <c r="V61" i="21"/>
  <c r="V60" i="21" s="1"/>
  <c r="G62" i="21"/>
  <c r="G60" i="21" s="1"/>
  <c r="I62" i="21"/>
  <c r="K62" i="21"/>
  <c r="M62" i="21"/>
  <c r="O62" i="21"/>
  <c r="Q62" i="21"/>
  <c r="V62" i="21"/>
  <c r="G64" i="21"/>
  <c r="M64" i="21" s="1"/>
  <c r="I64" i="21"/>
  <c r="K64" i="21"/>
  <c r="O64" i="21"/>
  <c r="Q64" i="21"/>
  <c r="V64" i="21"/>
  <c r="I65" i="21"/>
  <c r="G66" i="21"/>
  <c r="I66" i="21"/>
  <c r="K66" i="21"/>
  <c r="K65" i="21" s="1"/>
  <c r="M66" i="21"/>
  <c r="M65" i="21" s="1"/>
  <c r="O66" i="21"/>
  <c r="Q66" i="21"/>
  <c r="V66" i="21"/>
  <c r="V65" i="21" s="1"/>
  <c r="G67" i="21"/>
  <c r="G65" i="21" s="1"/>
  <c r="I67" i="21"/>
  <c r="K67" i="21"/>
  <c r="M67" i="21"/>
  <c r="O67" i="21"/>
  <c r="O65" i="21" s="1"/>
  <c r="Q67" i="21"/>
  <c r="V67" i="21"/>
  <c r="G68" i="21"/>
  <c r="M68" i="21" s="1"/>
  <c r="I68" i="21"/>
  <c r="K68" i="21"/>
  <c r="O68" i="21"/>
  <c r="Q68" i="21"/>
  <c r="V68" i="21"/>
  <c r="G69" i="21"/>
  <c r="M69" i="21" s="1"/>
  <c r="I69" i="21"/>
  <c r="K69" i="21"/>
  <c r="O69" i="21"/>
  <c r="Q69" i="21"/>
  <c r="Q65" i="21" s="1"/>
  <c r="V69" i="21"/>
  <c r="G70" i="21"/>
  <c r="K70" i="21"/>
  <c r="Q70" i="21"/>
  <c r="V70" i="21"/>
  <c r="G71" i="21"/>
  <c r="I71" i="21"/>
  <c r="I70" i="21" s="1"/>
  <c r="K71" i="21"/>
  <c r="M71" i="21"/>
  <c r="M70" i="21" s="1"/>
  <c r="O71" i="21"/>
  <c r="O70" i="21" s="1"/>
  <c r="Q71" i="21"/>
  <c r="V71" i="21"/>
  <c r="G72" i="21"/>
  <c r="K72" i="21"/>
  <c r="O72" i="21"/>
  <c r="G73" i="21"/>
  <c r="I73" i="21"/>
  <c r="I72" i="21" s="1"/>
  <c r="K73" i="21"/>
  <c r="M73" i="21"/>
  <c r="M72" i="21" s="1"/>
  <c r="O73" i="21"/>
  <c r="Q73" i="21"/>
  <c r="Q72" i="21" s="1"/>
  <c r="V73" i="21"/>
  <c r="V72" i="21" s="1"/>
  <c r="K76" i="21"/>
  <c r="V76" i="21"/>
  <c r="G77" i="21"/>
  <c r="G76" i="21" s="1"/>
  <c r="I77" i="21"/>
  <c r="I76" i="21" s="1"/>
  <c r="K77" i="21"/>
  <c r="M77" i="21"/>
  <c r="O77" i="21"/>
  <c r="Q77" i="21"/>
  <c r="Q76" i="21" s="1"/>
  <c r="V77" i="21"/>
  <c r="G79" i="21"/>
  <c r="M79" i="21" s="1"/>
  <c r="I79" i="21"/>
  <c r="K79" i="21"/>
  <c r="O79" i="21"/>
  <c r="O76" i="21" s="1"/>
  <c r="Q79" i="21"/>
  <c r="V79" i="21"/>
  <c r="I81" i="21"/>
  <c r="Q81" i="21"/>
  <c r="G82" i="21"/>
  <c r="G81" i="21" s="1"/>
  <c r="I82" i="21"/>
  <c r="K82" i="21"/>
  <c r="K81" i="21" s="1"/>
  <c r="O82" i="21"/>
  <c r="O81" i="21" s="1"/>
  <c r="Q82" i="21"/>
  <c r="V82" i="21"/>
  <c r="V81" i="21" s="1"/>
  <c r="AE85" i="21"/>
  <c r="AF85" i="21"/>
  <c r="G57" i="20"/>
  <c r="I8" i="20"/>
  <c r="Q8" i="20"/>
  <c r="G9" i="20"/>
  <c r="M9" i="20" s="1"/>
  <c r="I9" i="20"/>
  <c r="K9" i="20"/>
  <c r="K8" i="20" s="1"/>
  <c r="O9" i="20"/>
  <c r="Q9" i="20"/>
  <c r="V9" i="20"/>
  <c r="V8" i="20" s="1"/>
  <c r="G10" i="20"/>
  <c r="I10" i="20"/>
  <c r="K10" i="20"/>
  <c r="M10" i="20"/>
  <c r="O10" i="20"/>
  <c r="Q10" i="20"/>
  <c r="V10" i="20"/>
  <c r="G11" i="20"/>
  <c r="G8" i="20" s="1"/>
  <c r="I11" i="20"/>
  <c r="K11" i="20"/>
  <c r="O11" i="20"/>
  <c r="O8" i="20" s="1"/>
  <c r="Q11" i="20"/>
  <c r="V11" i="20"/>
  <c r="G13" i="20"/>
  <c r="I13" i="20"/>
  <c r="K13" i="20"/>
  <c r="K12" i="20" s="1"/>
  <c r="M13" i="20"/>
  <c r="O13" i="20"/>
  <c r="Q13" i="20"/>
  <c r="V13" i="20"/>
  <c r="V12" i="20" s="1"/>
  <c r="G14" i="20"/>
  <c r="I14" i="20"/>
  <c r="K14" i="20"/>
  <c r="M14" i="20"/>
  <c r="O14" i="20"/>
  <c r="Q14" i="20"/>
  <c r="V14" i="20"/>
  <c r="G15" i="20"/>
  <c r="G12" i="20" s="1"/>
  <c r="I15" i="20"/>
  <c r="K15" i="20"/>
  <c r="O15" i="20"/>
  <c r="O12" i="20" s="1"/>
  <c r="Q15" i="20"/>
  <c r="V15" i="20"/>
  <c r="G16" i="20"/>
  <c r="M16" i="20" s="1"/>
  <c r="I16" i="20"/>
  <c r="I12" i="20" s="1"/>
  <c r="K16" i="20"/>
  <c r="O16" i="20"/>
  <c r="Q16" i="20"/>
  <c r="Q12" i="20" s="1"/>
  <c r="V16" i="20"/>
  <c r="G17" i="20"/>
  <c r="M17" i="20" s="1"/>
  <c r="I17" i="20"/>
  <c r="K17" i="20"/>
  <c r="O17" i="20"/>
  <c r="Q17" i="20"/>
  <c r="V17" i="20"/>
  <c r="G18" i="20"/>
  <c r="I18" i="20"/>
  <c r="K18" i="20"/>
  <c r="M18" i="20"/>
  <c r="O18" i="20"/>
  <c r="Q18" i="20"/>
  <c r="V18" i="20"/>
  <c r="G19" i="20"/>
  <c r="M19" i="20" s="1"/>
  <c r="I19" i="20"/>
  <c r="K19" i="20"/>
  <c r="O19" i="20"/>
  <c r="Q19" i="20"/>
  <c r="V19" i="20"/>
  <c r="G20" i="20"/>
  <c r="M20" i="20" s="1"/>
  <c r="I20" i="20"/>
  <c r="K20" i="20"/>
  <c r="O20" i="20"/>
  <c r="Q20" i="20"/>
  <c r="V20" i="20"/>
  <c r="G21" i="20"/>
  <c r="I21" i="20"/>
  <c r="K21" i="20"/>
  <c r="M21" i="20"/>
  <c r="O21" i="20"/>
  <c r="Q21" i="20"/>
  <c r="V21" i="20"/>
  <c r="K22" i="20"/>
  <c r="V22" i="20"/>
  <c r="G23" i="20"/>
  <c r="G22" i="20" s="1"/>
  <c r="I23" i="20"/>
  <c r="I22" i="20" s="1"/>
  <c r="K23" i="20"/>
  <c r="O23" i="20"/>
  <c r="O22" i="20" s="1"/>
  <c r="Q23" i="20"/>
  <c r="Q22" i="20" s="1"/>
  <c r="V23" i="20"/>
  <c r="G25" i="20"/>
  <c r="I25" i="20"/>
  <c r="K25" i="20"/>
  <c r="K24" i="20" s="1"/>
  <c r="M25" i="20"/>
  <c r="O25" i="20"/>
  <c r="Q25" i="20"/>
  <c r="V25" i="20"/>
  <c r="V24" i="20" s="1"/>
  <c r="G26" i="20"/>
  <c r="I26" i="20"/>
  <c r="K26" i="20"/>
  <c r="M26" i="20"/>
  <c r="O26" i="20"/>
  <c r="Q26" i="20"/>
  <c r="V26" i="20"/>
  <c r="G27" i="20"/>
  <c r="G24" i="20" s="1"/>
  <c r="I27" i="20"/>
  <c r="K27" i="20"/>
  <c r="O27" i="20"/>
  <c r="O24" i="20" s="1"/>
  <c r="Q27" i="20"/>
  <c r="V27" i="20"/>
  <c r="G28" i="20"/>
  <c r="M28" i="20" s="1"/>
  <c r="I28" i="20"/>
  <c r="I24" i="20" s="1"/>
  <c r="K28" i="20"/>
  <c r="O28" i="20"/>
  <c r="Q28" i="20"/>
  <c r="Q24" i="20" s="1"/>
  <c r="V28" i="20"/>
  <c r="G29" i="20"/>
  <c r="M29" i="20" s="1"/>
  <c r="I29" i="20"/>
  <c r="K29" i="20"/>
  <c r="O29" i="20"/>
  <c r="Q29" i="20"/>
  <c r="V29" i="20"/>
  <c r="G30" i="20"/>
  <c r="I30" i="20"/>
  <c r="K30" i="20"/>
  <c r="M30" i="20"/>
  <c r="O30" i="20"/>
  <c r="Q30" i="20"/>
  <c r="V30" i="20"/>
  <c r="G31" i="20"/>
  <c r="M31" i="20" s="1"/>
  <c r="I31" i="20"/>
  <c r="K31" i="20"/>
  <c r="O31" i="20"/>
  <c r="Q31" i="20"/>
  <c r="V31" i="20"/>
  <c r="G32" i="20"/>
  <c r="M32" i="20" s="1"/>
  <c r="I32" i="20"/>
  <c r="K32" i="20"/>
  <c r="O32" i="20"/>
  <c r="Q32" i="20"/>
  <c r="V32" i="20"/>
  <c r="G33" i="20"/>
  <c r="I33" i="20"/>
  <c r="K33" i="20"/>
  <c r="M33" i="20"/>
  <c r="O33" i="20"/>
  <c r="Q33" i="20"/>
  <c r="V33" i="20"/>
  <c r="G35" i="20"/>
  <c r="M35" i="20" s="1"/>
  <c r="I35" i="20"/>
  <c r="I34" i="20" s="1"/>
  <c r="K35" i="20"/>
  <c r="O35" i="20"/>
  <c r="O34" i="20" s="1"/>
  <c r="Q35" i="20"/>
  <c r="Q34" i="20" s="1"/>
  <c r="V35" i="20"/>
  <c r="G37" i="20"/>
  <c r="M37" i="20" s="1"/>
  <c r="I37" i="20"/>
  <c r="K37" i="20"/>
  <c r="O37" i="20"/>
  <c r="Q37" i="20"/>
  <c r="V37" i="20"/>
  <c r="G39" i="20"/>
  <c r="I39" i="20"/>
  <c r="K39" i="20"/>
  <c r="K34" i="20" s="1"/>
  <c r="M39" i="20"/>
  <c r="O39" i="20"/>
  <c r="Q39" i="20"/>
  <c r="V39" i="20"/>
  <c r="V34" i="20" s="1"/>
  <c r="G40" i="20"/>
  <c r="I40" i="20"/>
  <c r="K40" i="20"/>
  <c r="M40" i="20"/>
  <c r="O40" i="20"/>
  <c r="Q40" i="20"/>
  <c r="V40" i="20"/>
  <c r="G42" i="20"/>
  <c r="M42" i="20" s="1"/>
  <c r="I42" i="20"/>
  <c r="K42" i="20"/>
  <c r="O42" i="20"/>
  <c r="Q42" i="20"/>
  <c r="V42" i="20"/>
  <c r="G44" i="20"/>
  <c r="M44" i="20" s="1"/>
  <c r="I44" i="20"/>
  <c r="K44" i="20"/>
  <c r="O44" i="20"/>
  <c r="Q44" i="20"/>
  <c r="V44" i="20"/>
  <c r="G45" i="20"/>
  <c r="I45" i="20"/>
  <c r="K45" i="20"/>
  <c r="M45" i="20"/>
  <c r="O45" i="20"/>
  <c r="Q45" i="20"/>
  <c r="V45" i="20"/>
  <c r="G46" i="20"/>
  <c r="I46" i="20"/>
  <c r="K46" i="20"/>
  <c r="M46" i="20"/>
  <c r="O46" i="20"/>
  <c r="Q46" i="20"/>
  <c r="V46" i="20"/>
  <c r="G47" i="20"/>
  <c r="M47" i="20" s="1"/>
  <c r="I47" i="20"/>
  <c r="K47" i="20"/>
  <c r="O47" i="20"/>
  <c r="Q47" i="20"/>
  <c r="V47" i="20"/>
  <c r="G48" i="20"/>
  <c r="M48" i="20" s="1"/>
  <c r="I48" i="20"/>
  <c r="K48" i="20"/>
  <c r="O48" i="20"/>
  <c r="Q48" i="20"/>
  <c r="V48" i="20"/>
  <c r="G49" i="20"/>
  <c r="I49" i="20"/>
  <c r="K49" i="20"/>
  <c r="M49" i="20"/>
  <c r="O49" i="20"/>
  <c r="Q49" i="20"/>
  <c r="V49" i="20"/>
  <c r="K51" i="20"/>
  <c r="V51" i="20"/>
  <c r="G52" i="20"/>
  <c r="G51" i="20" s="1"/>
  <c r="I52" i="20"/>
  <c r="I51" i="20" s="1"/>
  <c r="K52" i="20"/>
  <c r="O52" i="20"/>
  <c r="O51" i="20" s="1"/>
  <c r="Q52" i="20"/>
  <c r="Q51" i="20" s="1"/>
  <c r="V52" i="20"/>
  <c r="G54" i="20"/>
  <c r="O54" i="20"/>
  <c r="Q54" i="20"/>
  <c r="G55" i="20"/>
  <c r="I55" i="20"/>
  <c r="I54" i="20" s="1"/>
  <c r="K55" i="20"/>
  <c r="K54" i="20" s="1"/>
  <c r="M55" i="20"/>
  <c r="M54" i="20" s="1"/>
  <c r="O55" i="20"/>
  <c r="Q55" i="20"/>
  <c r="V55" i="20"/>
  <c r="V54" i="20" s="1"/>
  <c r="AE57" i="20"/>
  <c r="G16" i="19"/>
  <c r="G9" i="19"/>
  <c r="G8" i="19" s="1"/>
  <c r="I9" i="19"/>
  <c r="I8" i="19" s="1"/>
  <c r="K9" i="19"/>
  <c r="K8" i="19" s="1"/>
  <c r="O9" i="19"/>
  <c r="O8" i="19" s="1"/>
  <c r="Q9" i="19"/>
  <c r="V9" i="19"/>
  <c r="V8" i="19" s="1"/>
  <c r="G10" i="19"/>
  <c r="M10" i="19" s="1"/>
  <c r="I10" i="19"/>
  <c r="K10" i="19"/>
  <c r="O10" i="19"/>
  <c r="Q10" i="19"/>
  <c r="V10" i="19"/>
  <c r="G11" i="19"/>
  <c r="I11" i="19"/>
  <c r="K11" i="19"/>
  <c r="M11" i="19"/>
  <c r="O11" i="19"/>
  <c r="Q11" i="19"/>
  <c r="V11" i="19"/>
  <c r="G12" i="19"/>
  <c r="I12" i="19"/>
  <c r="K12" i="19"/>
  <c r="M12" i="19"/>
  <c r="O12" i="19"/>
  <c r="Q12" i="19"/>
  <c r="V12" i="19"/>
  <c r="G13" i="19"/>
  <c r="I13" i="19"/>
  <c r="K13" i="19"/>
  <c r="M13" i="19"/>
  <c r="O13" i="19"/>
  <c r="Q13" i="19"/>
  <c r="Q8" i="19" s="1"/>
  <c r="V13" i="19"/>
  <c r="G14" i="19"/>
  <c r="I14" i="19"/>
  <c r="K14" i="19"/>
  <c r="M14" i="19"/>
  <c r="O14" i="19"/>
  <c r="Q14" i="19"/>
  <c r="V14" i="19"/>
  <c r="AE16" i="19"/>
  <c r="G99" i="18"/>
  <c r="BA97" i="18"/>
  <c r="BA90" i="18"/>
  <c r="G9" i="18"/>
  <c r="I9" i="18"/>
  <c r="I8" i="18" s="1"/>
  <c r="K9" i="18"/>
  <c r="K8" i="18" s="1"/>
  <c r="M9" i="18"/>
  <c r="O9" i="18"/>
  <c r="O8" i="18" s="1"/>
  <c r="Q9" i="18"/>
  <c r="Q8" i="18" s="1"/>
  <c r="V9" i="18"/>
  <c r="G12" i="18"/>
  <c r="G8" i="18" s="1"/>
  <c r="I12" i="18"/>
  <c r="K12" i="18"/>
  <c r="O12" i="18"/>
  <c r="Q12" i="18"/>
  <c r="V12" i="18"/>
  <c r="G16" i="18"/>
  <c r="I16" i="18"/>
  <c r="K16" i="18"/>
  <c r="M16" i="18"/>
  <c r="O16" i="18"/>
  <c r="Q16" i="18"/>
  <c r="V16" i="18"/>
  <c r="V8" i="18" s="1"/>
  <c r="G18" i="18"/>
  <c r="M18" i="18" s="1"/>
  <c r="I18" i="18"/>
  <c r="K18" i="18"/>
  <c r="O18" i="18"/>
  <c r="Q18" i="18"/>
  <c r="V18" i="18"/>
  <c r="G21" i="18"/>
  <c r="I21" i="18"/>
  <c r="K21" i="18"/>
  <c r="M21" i="18"/>
  <c r="O21" i="18"/>
  <c r="Q21" i="18"/>
  <c r="V21" i="18"/>
  <c r="G23" i="18"/>
  <c r="I23" i="18"/>
  <c r="K23" i="18"/>
  <c r="M23" i="18"/>
  <c r="O23" i="18"/>
  <c r="Q23" i="18"/>
  <c r="V23" i="18"/>
  <c r="K25" i="18"/>
  <c r="Q25" i="18"/>
  <c r="G26" i="18"/>
  <c r="G25" i="18" s="1"/>
  <c r="I26" i="18"/>
  <c r="I25" i="18" s="1"/>
  <c r="K26" i="18"/>
  <c r="M26" i="18"/>
  <c r="M25" i="18" s="1"/>
  <c r="O26" i="18"/>
  <c r="O25" i="18" s="1"/>
  <c r="Q26" i="18"/>
  <c r="V26" i="18"/>
  <c r="V25" i="18" s="1"/>
  <c r="G29" i="18"/>
  <c r="G28" i="18" s="1"/>
  <c r="I29" i="18"/>
  <c r="K29" i="18"/>
  <c r="K28" i="18" s="1"/>
  <c r="O29" i="18"/>
  <c r="Q29" i="18"/>
  <c r="Q28" i="18" s="1"/>
  <c r="V29" i="18"/>
  <c r="V28" i="18" s="1"/>
  <c r="G33" i="18"/>
  <c r="I33" i="18"/>
  <c r="I28" i="18" s="1"/>
  <c r="K33" i="18"/>
  <c r="M33" i="18"/>
  <c r="O33" i="18"/>
  <c r="Q33" i="18"/>
  <c r="V33" i="18"/>
  <c r="G35" i="18"/>
  <c r="I35" i="18"/>
  <c r="K35" i="18"/>
  <c r="M35" i="18"/>
  <c r="O35" i="18"/>
  <c r="Q35" i="18"/>
  <c r="V35" i="18"/>
  <c r="G39" i="18"/>
  <c r="I39" i="18"/>
  <c r="K39" i="18"/>
  <c r="M39" i="18"/>
  <c r="O39" i="18"/>
  <c r="Q39" i="18"/>
  <c r="V39" i="18"/>
  <c r="G40" i="18"/>
  <c r="I40" i="18"/>
  <c r="K40" i="18"/>
  <c r="M40" i="18"/>
  <c r="O40" i="18"/>
  <c r="O28" i="18" s="1"/>
  <c r="Q40" i="18"/>
  <c r="V40" i="18"/>
  <c r="G44" i="18"/>
  <c r="M44" i="18" s="1"/>
  <c r="I44" i="18"/>
  <c r="K44" i="18"/>
  <c r="O44" i="18"/>
  <c r="Q44" i="18"/>
  <c r="V44" i="18"/>
  <c r="G48" i="18"/>
  <c r="I48" i="18"/>
  <c r="K48" i="18"/>
  <c r="M48" i="18"/>
  <c r="O48" i="18"/>
  <c r="Q48" i="18"/>
  <c r="V48" i="18"/>
  <c r="G52" i="18"/>
  <c r="M52" i="18" s="1"/>
  <c r="I52" i="18"/>
  <c r="K52" i="18"/>
  <c r="O52" i="18"/>
  <c r="Q52" i="18"/>
  <c r="V52" i="18"/>
  <c r="G56" i="18"/>
  <c r="I56" i="18"/>
  <c r="I55" i="18" s="1"/>
  <c r="K56" i="18"/>
  <c r="M56" i="18"/>
  <c r="O56" i="18"/>
  <c r="O55" i="18" s="1"/>
  <c r="Q56" i="18"/>
  <c r="V56" i="18"/>
  <c r="V55" i="18" s="1"/>
  <c r="G59" i="18"/>
  <c r="I59" i="18"/>
  <c r="K59" i="18"/>
  <c r="K55" i="18" s="1"/>
  <c r="M59" i="18"/>
  <c r="O59" i="18"/>
  <c r="Q59" i="18"/>
  <c r="V59" i="18"/>
  <c r="G61" i="18"/>
  <c r="I61" i="18"/>
  <c r="K61" i="18"/>
  <c r="M61" i="18"/>
  <c r="O61" i="18"/>
  <c r="Q61" i="18"/>
  <c r="V61" i="18"/>
  <c r="G63" i="18"/>
  <c r="I63" i="18"/>
  <c r="K63" i="18"/>
  <c r="M63" i="18"/>
  <c r="O63" i="18"/>
  <c r="Q63" i="18"/>
  <c r="V63" i="18"/>
  <c r="G65" i="18"/>
  <c r="M65" i="18" s="1"/>
  <c r="I65" i="18"/>
  <c r="K65" i="18"/>
  <c r="O65" i="18"/>
  <c r="Q65" i="18"/>
  <c r="Q55" i="18" s="1"/>
  <c r="V65" i="18"/>
  <c r="G67" i="18"/>
  <c r="I67" i="18"/>
  <c r="K67" i="18"/>
  <c r="M67" i="18"/>
  <c r="O67" i="18"/>
  <c r="Q67" i="18"/>
  <c r="V67" i="18"/>
  <c r="G69" i="18"/>
  <c r="M69" i="18" s="1"/>
  <c r="I69" i="18"/>
  <c r="K69" i="18"/>
  <c r="O69" i="18"/>
  <c r="Q69" i="18"/>
  <c r="V69" i="18"/>
  <c r="G71" i="18"/>
  <c r="G55" i="18" s="1"/>
  <c r="I71" i="18"/>
  <c r="K71" i="18"/>
  <c r="O71" i="18"/>
  <c r="Q71" i="18"/>
  <c r="V71" i="18"/>
  <c r="G73" i="18"/>
  <c r="I73" i="18"/>
  <c r="K73" i="18"/>
  <c r="M73" i="18"/>
  <c r="O73" i="18"/>
  <c r="Q73" i="18"/>
  <c r="V73" i="18"/>
  <c r="K75" i="18"/>
  <c r="G76" i="18"/>
  <c r="G75" i="18" s="1"/>
  <c r="I76" i="18"/>
  <c r="I75" i="18" s="1"/>
  <c r="K76" i="18"/>
  <c r="M76" i="18"/>
  <c r="O76" i="18"/>
  <c r="Q76" i="18"/>
  <c r="Q75" i="18" s="1"/>
  <c r="V76" i="18"/>
  <c r="V75" i="18" s="1"/>
  <c r="G79" i="18"/>
  <c r="M79" i="18" s="1"/>
  <c r="I79" i="18"/>
  <c r="K79" i="18"/>
  <c r="O79" i="18"/>
  <c r="O75" i="18" s="1"/>
  <c r="Q79" i="18"/>
  <c r="V79" i="18"/>
  <c r="G82" i="18"/>
  <c r="M82" i="18" s="1"/>
  <c r="I82" i="18"/>
  <c r="K82" i="18"/>
  <c r="O82" i="18"/>
  <c r="Q82" i="18"/>
  <c r="V82" i="18"/>
  <c r="G85" i="18"/>
  <c r="V85" i="18"/>
  <c r="G86" i="18"/>
  <c r="M86" i="18" s="1"/>
  <c r="M85" i="18" s="1"/>
  <c r="I86" i="18"/>
  <c r="I85" i="18" s="1"/>
  <c r="K86" i="18"/>
  <c r="K85" i="18" s="1"/>
  <c r="O86" i="18"/>
  <c r="O85" i="18" s="1"/>
  <c r="Q86" i="18"/>
  <c r="Q85" i="18" s="1"/>
  <c r="V86" i="18"/>
  <c r="G87" i="18"/>
  <c r="Q87" i="18"/>
  <c r="G88" i="18"/>
  <c r="I88" i="18"/>
  <c r="I87" i="18" s="1"/>
  <c r="K88" i="18"/>
  <c r="M88" i="18"/>
  <c r="O88" i="18"/>
  <c r="O87" i="18" s="1"/>
  <c r="Q88" i="18"/>
  <c r="V88" i="18"/>
  <c r="V87" i="18" s="1"/>
  <c r="G91" i="18"/>
  <c r="M91" i="18" s="1"/>
  <c r="I91" i="18"/>
  <c r="K91" i="18"/>
  <c r="K87" i="18" s="1"/>
  <c r="O91" i="18"/>
  <c r="Q91" i="18"/>
  <c r="V91" i="18"/>
  <c r="G93" i="18"/>
  <c r="I93" i="18"/>
  <c r="K93" i="18"/>
  <c r="M93" i="18"/>
  <c r="O93" i="18"/>
  <c r="Q93" i="18"/>
  <c r="V93" i="18"/>
  <c r="G95" i="18"/>
  <c r="I95" i="18"/>
  <c r="O95" i="18"/>
  <c r="V95" i="18"/>
  <c r="G96" i="18"/>
  <c r="M96" i="18" s="1"/>
  <c r="M95" i="18" s="1"/>
  <c r="I96" i="18"/>
  <c r="K96" i="18"/>
  <c r="K95" i="18" s="1"/>
  <c r="O96" i="18"/>
  <c r="Q96" i="18"/>
  <c r="Q95" i="18" s="1"/>
  <c r="V96" i="18"/>
  <c r="AE99" i="18"/>
  <c r="G91" i="17"/>
  <c r="BA89" i="17"/>
  <c r="G9" i="17"/>
  <c r="M9" i="17" s="1"/>
  <c r="I9" i="17"/>
  <c r="I8" i="17" s="1"/>
  <c r="K9" i="17"/>
  <c r="K8" i="17" s="1"/>
  <c r="O9" i="17"/>
  <c r="O8" i="17" s="1"/>
  <c r="Q9" i="17"/>
  <c r="Q8" i="17" s="1"/>
  <c r="V9" i="17"/>
  <c r="V8" i="17" s="1"/>
  <c r="G11" i="17"/>
  <c r="M11" i="17" s="1"/>
  <c r="I11" i="17"/>
  <c r="K11" i="17"/>
  <c r="O11" i="17"/>
  <c r="Q11" i="17"/>
  <c r="V11" i="17"/>
  <c r="G13" i="17"/>
  <c r="I13" i="17"/>
  <c r="K13" i="17"/>
  <c r="M13" i="17"/>
  <c r="O13" i="17"/>
  <c r="Q13" i="17"/>
  <c r="V13" i="17"/>
  <c r="G15" i="17"/>
  <c r="M15" i="17" s="1"/>
  <c r="I15" i="17"/>
  <c r="K15" i="17"/>
  <c r="O15" i="17"/>
  <c r="Q15" i="17"/>
  <c r="V15" i="17"/>
  <c r="G17" i="17"/>
  <c r="M17" i="17" s="1"/>
  <c r="I17" i="17"/>
  <c r="K17" i="17"/>
  <c r="O17" i="17"/>
  <c r="Q17" i="17"/>
  <c r="V17" i="17"/>
  <c r="G22" i="17"/>
  <c r="I22" i="17"/>
  <c r="K22" i="17"/>
  <c r="M22" i="17"/>
  <c r="O22" i="17"/>
  <c r="Q22" i="17"/>
  <c r="V22" i="17"/>
  <c r="G26" i="17"/>
  <c r="I26" i="17"/>
  <c r="K26" i="17"/>
  <c r="M26" i="17"/>
  <c r="O26" i="17"/>
  <c r="Q26" i="17"/>
  <c r="V26" i="17"/>
  <c r="G28" i="17"/>
  <c r="G8" i="17" s="1"/>
  <c r="I28" i="17"/>
  <c r="K28" i="17"/>
  <c r="O28" i="17"/>
  <c r="Q28" i="17"/>
  <c r="V28" i="17"/>
  <c r="G30" i="17"/>
  <c r="I30" i="17"/>
  <c r="O30" i="17"/>
  <c r="G31" i="17"/>
  <c r="M31" i="17" s="1"/>
  <c r="M30" i="17" s="1"/>
  <c r="I31" i="17"/>
  <c r="K31" i="17"/>
  <c r="K30" i="17" s="1"/>
  <c r="O31" i="17"/>
  <c r="Q31" i="17"/>
  <c r="Q30" i="17" s="1"/>
  <c r="V31" i="17"/>
  <c r="G33" i="17"/>
  <c r="I33" i="17"/>
  <c r="K33" i="17"/>
  <c r="M33" i="17"/>
  <c r="O33" i="17"/>
  <c r="Q33" i="17"/>
  <c r="V33" i="17"/>
  <c r="V30" i="17" s="1"/>
  <c r="G35" i="17"/>
  <c r="O35" i="17"/>
  <c r="G36" i="17"/>
  <c r="M36" i="17" s="1"/>
  <c r="M35" i="17" s="1"/>
  <c r="I36" i="17"/>
  <c r="I35" i="17" s="1"/>
  <c r="K36" i="17"/>
  <c r="K35" i="17" s="1"/>
  <c r="O36" i="17"/>
  <c r="Q36" i="17"/>
  <c r="Q35" i="17" s="1"/>
  <c r="V36" i="17"/>
  <c r="V35" i="17" s="1"/>
  <c r="G38" i="17"/>
  <c r="I38" i="17"/>
  <c r="K38" i="17"/>
  <c r="M38" i="17"/>
  <c r="O38" i="17"/>
  <c r="Q38" i="17"/>
  <c r="V38" i="17"/>
  <c r="K40" i="17"/>
  <c r="V40" i="17"/>
  <c r="G41" i="17"/>
  <c r="G40" i="17" s="1"/>
  <c r="I41" i="17"/>
  <c r="I40" i="17" s="1"/>
  <c r="K41" i="17"/>
  <c r="O41" i="17"/>
  <c r="O40" i="17" s="1"/>
  <c r="Q41" i="17"/>
  <c r="Q40" i="17" s="1"/>
  <c r="V41" i="17"/>
  <c r="G43" i="17"/>
  <c r="I43" i="17"/>
  <c r="Q43" i="17"/>
  <c r="G44" i="17"/>
  <c r="I44" i="17"/>
  <c r="K44" i="17"/>
  <c r="K43" i="17" s="1"/>
  <c r="M44" i="17"/>
  <c r="M43" i="17" s="1"/>
  <c r="O44" i="17"/>
  <c r="Q44" i="17"/>
  <c r="V44" i="17"/>
  <c r="V43" i="17" s="1"/>
  <c r="G47" i="17"/>
  <c r="I47" i="17"/>
  <c r="K47" i="17"/>
  <c r="M47" i="17"/>
  <c r="O47" i="17"/>
  <c r="O43" i="17" s="1"/>
  <c r="Q47" i="17"/>
  <c r="V47" i="17"/>
  <c r="G50" i="17"/>
  <c r="M50" i="17" s="1"/>
  <c r="I50" i="17"/>
  <c r="I49" i="17" s="1"/>
  <c r="K50" i="17"/>
  <c r="K49" i="17" s="1"/>
  <c r="O50" i="17"/>
  <c r="Q50" i="17"/>
  <c r="Q49" i="17" s="1"/>
  <c r="V50" i="17"/>
  <c r="V49" i="17" s="1"/>
  <c r="G52" i="17"/>
  <c r="I52" i="17"/>
  <c r="K52" i="17"/>
  <c r="M52" i="17"/>
  <c r="O52" i="17"/>
  <c r="Q52" i="17"/>
  <c r="V52" i="17"/>
  <c r="G54" i="17"/>
  <c r="I54" i="17"/>
  <c r="K54" i="17"/>
  <c r="M54" i="17"/>
  <c r="O54" i="17"/>
  <c r="Q54" i="17"/>
  <c r="V54" i="17"/>
  <c r="G59" i="17"/>
  <c r="M59" i="17" s="1"/>
  <c r="I59" i="17"/>
  <c r="K59" i="17"/>
  <c r="O59" i="17"/>
  <c r="Q59" i="17"/>
  <c r="V59" i="17"/>
  <c r="G60" i="17"/>
  <c r="M60" i="17" s="1"/>
  <c r="I60" i="17"/>
  <c r="K60" i="17"/>
  <c r="O60" i="17"/>
  <c r="Q60" i="17"/>
  <c r="V60" i="17"/>
  <c r="G61" i="17"/>
  <c r="I61" i="17"/>
  <c r="K61" i="17"/>
  <c r="M61" i="17"/>
  <c r="O61" i="17"/>
  <c r="Q61" i="17"/>
  <c r="V61" i="17"/>
  <c r="G62" i="17"/>
  <c r="I62" i="17"/>
  <c r="K62" i="17"/>
  <c r="M62" i="17"/>
  <c r="O62" i="17"/>
  <c r="Q62" i="17"/>
  <c r="V62" i="17"/>
  <c r="G64" i="17"/>
  <c r="M64" i="17" s="1"/>
  <c r="I64" i="17"/>
  <c r="K64" i="17"/>
  <c r="O64" i="17"/>
  <c r="O49" i="17" s="1"/>
  <c r="Q64" i="17"/>
  <c r="V64" i="17"/>
  <c r="G66" i="17"/>
  <c r="M66" i="17" s="1"/>
  <c r="I66" i="17"/>
  <c r="K66" i="17"/>
  <c r="O66" i="17"/>
  <c r="Q66" i="17"/>
  <c r="V66" i="17"/>
  <c r="G68" i="17"/>
  <c r="I68" i="17"/>
  <c r="K68" i="17"/>
  <c r="M68" i="17"/>
  <c r="O68" i="17"/>
  <c r="Q68" i="17"/>
  <c r="V68" i="17"/>
  <c r="G70" i="17"/>
  <c r="I70" i="17"/>
  <c r="K70" i="17"/>
  <c r="M70" i="17"/>
  <c r="O70" i="17"/>
  <c r="Q70" i="17"/>
  <c r="V70" i="17"/>
  <c r="G72" i="17"/>
  <c r="M72" i="17" s="1"/>
  <c r="I72" i="17"/>
  <c r="K72" i="17"/>
  <c r="O72" i="17"/>
  <c r="Q72" i="17"/>
  <c r="V72" i="17"/>
  <c r="G73" i="17"/>
  <c r="M73" i="17" s="1"/>
  <c r="I73" i="17"/>
  <c r="K73" i="17"/>
  <c r="O73" i="17"/>
  <c r="Q73" i="17"/>
  <c r="V73" i="17"/>
  <c r="G74" i="17"/>
  <c r="I74" i="17"/>
  <c r="K74" i="17"/>
  <c r="M74" i="17"/>
  <c r="O74" i="17"/>
  <c r="Q74" i="17"/>
  <c r="V74" i="17"/>
  <c r="G75" i="17"/>
  <c r="I75" i="17"/>
  <c r="K75" i="17"/>
  <c r="M75" i="17"/>
  <c r="O75" i="17"/>
  <c r="Q75" i="17"/>
  <c r="V75" i="17"/>
  <c r="G76" i="17"/>
  <c r="M76" i="17" s="1"/>
  <c r="I76" i="17"/>
  <c r="K76" i="17"/>
  <c r="O76" i="17"/>
  <c r="Q76" i="17"/>
  <c r="V76" i="17"/>
  <c r="G77" i="17"/>
  <c r="M77" i="17" s="1"/>
  <c r="I77" i="17"/>
  <c r="K77" i="17"/>
  <c r="O77" i="17"/>
  <c r="Q77" i="17"/>
  <c r="V77" i="17"/>
  <c r="G78" i="17"/>
  <c r="I78" i="17"/>
  <c r="K78" i="17"/>
  <c r="M78" i="17"/>
  <c r="O78" i="17"/>
  <c r="Q78" i="17"/>
  <c r="V78" i="17"/>
  <c r="K79" i="17"/>
  <c r="V79" i="17"/>
  <c r="G80" i="17"/>
  <c r="G79" i="17" s="1"/>
  <c r="I80" i="17"/>
  <c r="I79" i="17" s="1"/>
  <c r="K80" i="17"/>
  <c r="O80" i="17"/>
  <c r="O79" i="17" s="1"/>
  <c r="Q80" i="17"/>
  <c r="Q79" i="17" s="1"/>
  <c r="V80" i="17"/>
  <c r="G82" i="17"/>
  <c r="I82" i="17"/>
  <c r="Q82" i="17"/>
  <c r="G83" i="17"/>
  <c r="I83" i="17"/>
  <c r="K83" i="17"/>
  <c r="K82" i="17" s="1"/>
  <c r="M83" i="17"/>
  <c r="M82" i="17" s="1"/>
  <c r="O83" i="17"/>
  <c r="Q83" i="17"/>
  <c r="V83" i="17"/>
  <c r="V82" i="17" s="1"/>
  <c r="G85" i="17"/>
  <c r="I85" i="17"/>
  <c r="K85" i="17"/>
  <c r="M85" i="17"/>
  <c r="O85" i="17"/>
  <c r="O82" i="17" s="1"/>
  <c r="Q85" i="17"/>
  <c r="V85" i="17"/>
  <c r="G87" i="17"/>
  <c r="O87" i="17"/>
  <c r="G88" i="17"/>
  <c r="M88" i="17" s="1"/>
  <c r="M87" i="17" s="1"/>
  <c r="I88" i="17"/>
  <c r="I87" i="17" s="1"/>
  <c r="K88" i="17"/>
  <c r="K87" i="17" s="1"/>
  <c r="O88" i="17"/>
  <c r="Q88" i="17"/>
  <c r="Q87" i="17" s="1"/>
  <c r="V88" i="17"/>
  <c r="V87" i="17" s="1"/>
  <c r="AE91" i="17"/>
  <c r="G90" i="16"/>
  <c r="G8" i="16"/>
  <c r="Q8" i="16"/>
  <c r="G9" i="16"/>
  <c r="M9" i="16" s="1"/>
  <c r="M8" i="16" s="1"/>
  <c r="I9" i="16"/>
  <c r="I8" i="16" s="1"/>
  <c r="K9" i="16"/>
  <c r="K8" i="16" s="1"/>
  <c r="O9" i="16"/>
  <c r="O8" i="16" s="1"/>
  <c r="Q9" i="16"/>
  <c r="V9" i="16"/>
  <c r="V8" i="16" s="1"/>
  <c r="G10" i="16"/>
  <c r="I10" i="16"/>
  <c r="K10" i="16"/>
  <c r="M10" i="16"/>
  <c r="O10" i="16"/>
  <c r="Q10" i="16"/>
  <c r="V10" i="16"/>
  <c r="G11" i="16"/>
  <c r="I11" i="16"/>
  <c r="K11" i="16"/>
  <c r="M11" i="16"/>
  <c r="O11" i="16"/>
  <c r="Q11" i="16"/>
  <c r="V11" i="16"/>
  <c r="G13" i="16"/>
  <c r="I13" i="16"/>
  <c r="I12" i="16" s="1"/>
  <c r="K13" i="16"/>
  <c r="K12" i="16" s="1"/>
  <c r="M13" i="16"/>
  <c r="O13" i="16"/>
  <c r="Q13" i="16"/>
  <c r="Q12" i="16" s="1"/>
  <c r="V13" i="16"/>
  <c r="V12" i="16" s="1"/>
  <c r="G14" i="16"/>
  <c r="I14" i="16"/>
  <c r="K14" i="16"/>
  <c r="M14" i="16"/>
  <c r="O14" i="16"/>
  <c r="Q14" i="16"/>
  <c r="V14" i="16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19" i="16"/>
  <c r="I19" i="16"/>
  <c r="K19" i="16"/>
  <c r="M19" i="16"/>
  <c r="O19" i="16"/>
  <c r="Q19" i="16"/>
  <c r="V19" i="16"/>
  <c r="G20" i="16"/>
  <c r="M20" i="16" s="1"/>
  <c r="I20" i="16"/>
  <c r="K20" i="16"/>
  <c r="O20" i="16"/>
  <c r="O12" i="16" s="1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I26" i="16"/>
  <c r="K26" i="16"/>
  <c r="M26" i="16"/>
  <c r="O26" i="16"/>
  <c r="Q26" i="16"/>
  <c r="V26" i="16"/>
  <c r="G27" i="16"/>
  <c r="I27" i="16"/>
  <c r="K27" i="16"/>
  <c r="M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M33" i="16" s="1"/>
  <c r="I33" i="16"/>
  <c r="K33" i="16"/>
  <c r="O33" i="16"/>
  <c r="Q33" i="16"/>
  <c r="V33" i="16"/>
  <c r="G34" i="16"/>
  <c r="I34" i="16"/>
  <c r="K34" i="16"/>
  <c r="M34" i="16"/>
  <c r="O34" i="16"/>
  <c r="Q34" i="16"/>
  <c r="V34" i="16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I38" i="16"/>
  <c r="K38" i="16"/>
  <c r="M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G41" i="16"/>
  <c r="Q41" i="16"/>
  <c r="G42" i="16"/>
  <c r="I42" i="16"/>
  <c r="I41" i="16" s="1"/>
  <c r="K42" i="16"/>
  <c r="K41" i="16" s="1"/>
  <c r="M42" i="16"/>
  <c r="M41" i="16" s="1"/>
  <c r="O42" i="16"/>
  <c r="O41" i="16" s="1"/>
  <c r="Q42" i="16"/>
  <c r="V42" i="16"/>
  <c r="V41" i="16" s="1"/>
  <c r="G44" i="16"/>
  <c r="I44" i="16"/>
  <c r="I43" i="16" s="1"/>
  <c r="K44" i="16"/>
  <c r="M44" i="16"/>
  <c r="O44" i="16"/>
  <c r="O43" i="16" s="1"/>
  <c r="Q44" i="16"/>
  <c r="Q43" i="16" s="1"/>
  <c r="V44" i="16"/>
  <c r="V43" i="16" s="1"/>
  <c r="G45" i="16"/>
  <c r="I45" i="16"/>
  <c r="K45" i="16"/>
  <c r="K43" i="16" s="1"/>
  <c r="M45" i="16"/>
  <c r="O45" i="16"/>
  <c r="Q45" i="16"/>
  <c r="V45" i="16"/>
  <c r="G46" i="16"/>
  <c r="I46" i="16"/>
  <c r="K46" i="16"/>
  <c r="M46" i="16"/>
  <c r="O46" i="16"/>
  <c r="Q46" i="16"/>
  <c r="V46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3" i="16"/>
  <c r="I53" i="16"/>
  <c r="K53" i="16"/>
  <c r="M53" i="16"/>
  <c r="O53" i="16"/>
  <c r="Q53" i="16"/>
  <c r="V53" i="16"/>
  <c r="G55" i="16"/>
  <c r="M55" i="16" s="1"/>
  <c r="I55" i="16"/>
  <c r="K55" i="16"/>
  <c r="O55" i="16"/>
  <c r="Q55" i="16"/>
  <c r="V55" i="16"/>
  <c r="G57" i="16"/>
  <c r="I57" i="16"/>
  <c r="K57" i="16"/>
  <c r="M57" i="16"/>
  <c r="O57" i="16"/>
  <c r="Q57" i="16"/>
  <c r="V57" i="16"/>
  <c r="G59" i="16"/>
  <c r="I59" i="16"/>
  <c r="K59" i="16"/>
  <c r="M59" i="16"/>
  <c r="O59" i="16"/>
  <c r="Q59" i="16"/>
  <c r="V59" i="16"/>
  <c r="G60" i="16"/>
  <c r="M60" i="16" s="1"/>
  <c r="I60" i="16"/>
  <c r="K60" i="16"/>
  <c r="O60" i="16"/>
  <c r="Q60" i="16"/>
  <c r="V60" i="16"/>
  <c r="G61" i="16"/>
  <c r="M61" i="16" s="1"/>
  <c r="I61" i="16"/>
  <c r="K61" i="16"/>
  <c r="O61" i="16"/>
  <c r="Q61" i="16"/>
  <c r="V61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4" i="16"/>
  <c r="I64" i="16"/>
  <c r="K64" i="16"/>
  <c r="M64" i="16"/>
  <c r="O64" i="16"/>
  <c r="Q64" i="16"/>
  <c r="V64" i="16"/>
  <c r="G65" i="16"/>
  <c r="M65" i="16" s="1"/>
  <c r="I65" i="16"/>
  <c r="K65" i="16"/>
  <c r="O65" i="16"/>
  <c r="Q65" i="16"/>
  <c r="V65" i="16"/>
  <c r="G66" i="16"/>
  <c r="I66" i="16"/>
  <c r="K66" i="16"/>
  <c r="M66" i="16"/>
  <c r="O66" i="16"/>
  <c r="Q66" i="16"/>
  <c r="V66" i="16"/>
  <c r="G67" i="16"/>
  <c r="I67" i="16"/>
  <c r="K67" i="16"/>
  <c r="M67" i="16"/>
  <c r="O67" i="16"/>
  <c r="Q67" i="16"/>
  <c r="V67" i="16"/>
  <c r="G68" i="16"/>
  <c r="M68" i="16" s="1"/>
  <c r="I68" i="16"/>
  <c r="K68" i="16"/>
  <c r="O68" i="16"/>
  <c r="Q68" i="16"/>
  <c r="V68" i="16"/>
  <c r="G69" i="16"/>
  <c r="M69" i="16" s="1"/>
  <c r="I69" i="16"/>
  <c r="K69" i="16"/>
  <c r="O69" i="16"/>
  <c r="Q69" i="16"/>
  <c r="V69" i="16"/>
  <c r="G71" i="16"/>
  <c r="M71" i="16" s="1"/>
  <c r="I71" i="16"/>
  <c r="I70" i="16" s="1"/>
  <c r="K71" i="16"/>
  <c r="O71" i="16"/>
  <c r="O70" i="16" s="1"/>
  <c r="Q71" i="16"/>
  <c r="Q70" i="16" s="1"/>
  <c r="V71" i="16"/>
  <c r="G73" i="16"/>
  <c r="I73" i="16"/>
  <c r="K73" i="16"/>
  <c r="K70" i="16" s="1"/>
  <c r="M73" i="16"/>
  <c r="O73" i="16"/>
  <c r="Q73" i="16"/>
  <c r="V73" i="16"/>
  <c r="G75" i="16"/>
  <c r="I75" i="16"/>
  <c r="K75" i="16"/>
  <c r="M75" i="16"/>
  <c r="O75" i="16"/>
  <c r="Q75" i="16"/>
  <c r="V75" i="16"/>
  <c r="V70" i="16" s="1"/>
  <c r="G76" i="16"/>
  <c r="I76" i="16"/>
  <c r="K76" i="16"/>
  <c r="M76" i="16"/>
  <c r="O76" i="16"/>
  <c r="Q76" i="16"/>
  <c r="V76" i="16"/>
  <c r="G78" i="16"/>
  <c r="I78" i="16"/>
  <c r="K78" i="16"/>
  <c r="M78" i="16"/>
  <c r="O78" i="16"/>
  <c r="Q78" i="16"/>
  <c r="V78" i="16"/>
  <c r="G79" i="16"/>
  <c r="M79" i="16" s="1"/>
  <c r="I79" i="16"/>
  <c r="K79" i="16"/>
  <c r="O79" i="16"/>
  <c r="Q79" i="16"/>
  <c r="V79" i="16"/>
  <c r="G80" i="16"/>
  <c r="M80" i="16" s="1"/>
  <c r="I80" i="16"/>
  <c r="K80" i="16"/>
  <c r="O80" i="16"/>
  <c r="Q80" i="16"/>
  <c r="V80" i="16"/>
  <c r="G81" i="16"/>
  <c r="M81" i="16" s="1"/>
  <c r="I81" i="16"/>
  <c r="K81" i="16"/>
  <c r="O81" i="16"/>
  <c r="Q81" i="16"/>
  <c r="V81" i="16"/>
  <c r="G82" i="16"/>
  <c r="M82" i="16" s="1"/>
  <c r="I82" i="16"/>
  <c r="K82" i="16"/>
  <c r="O82" i="16"/>
  <c r="Q82" i="16"/>
  <c r="V82" i="16"/>
  <c r="G84" i="16"/>
  <c r="I84" i="16"/>
  <c r="O84" i="16"/>
  <c r="G85" i="16"/>
  <c r="I85" i="16"/>
  <c r="K85" i="16"/>
  <c r="K84" i="16" s="1"/>
  <c r="M85" i="16"/>
  <c r="M84" i="16" s="1"/>
  <c r="O85" i="16"/>
  <c r="Q85" i="16"/>
  <c r="Q84" i="16" s="1"/>
  <c r="V85" i="16"/>
  <c r="V84" i="16" s="1"/>
  <c r="G87" i="16"/>
  <c r="K87" i="16"/>
  <c r="M87" i="16"/>
  <c r="V87" i="16"/>
  <c r="G88" i="16"/>
  <c r="I88" i="16"/>
  <c r="I87" i="16" s="1"/>
  <c r="K88" i="16"/>
  <c r="M88" i="16"/>
  <c r="O88" i="16"/>
  <c r="O87" i="16" s="1"/>
  <c r="Q88" i="16"/>
  <c r="Q87" i="16" s="1"/>
  <c r="V88" i="16"/>
  <c r="AE90" i="16"/>
  <c r="AF90" i="16"/>
  <c r="G11" i="15"/>
  <c r="I8" i="15"/>
  <c r="O8" i="15"/>
  <c r="G9" i="15"/>
  <c r="G8" i="15" s="1"/>
  <c r="I9" i="15"/>
  <c r="K9" i="15"/>
  <c r="K8" i="15" s="1"/>
  <c r="O9" i="15"/>
  <c r="Q9" i="15"/>
  <c r="Q8" i="15" s="1"/>
  <c r="V9" i="15"/>
  <c r="V8" i="15" s="1"/>
  <c r="AE11" i="15"/>
  <c r="AF11" i="15"/>
  <c r="G249" i="14"/>
  <c r="BA247" i="14"/>
  <c r="BA235" i="14"/>
  <c r="G8" i="14"/>
  <c r="G9" i="14"/>
  <c r="I9" i="14"/>
  <c r="I8" i="14" s="1"/>
  <c r="K9" i="14"/>
  <c r="K8" i="14" s="1"/>
  <c r="M9" i="14"/>
  <c r="O9" i="14"/>
  <c r="O8" i="14" s="1"/>
  <c r="Q9" i="14"/>
  <c r="V9" i="14"/>
  <c r="V8" i="14" s="1"/>
  <c r="G11" i="14"/>
  <c r="I11" i="14"/>
  <c r="K11" i="14"/>
  <c r="M11" i="14"/>
  <c r="M8" i="14" s="1"/>
  <c r="O11" i="14"/>
  <c r="Q11" i="14"/>
  <c r="Q8" i="14" s="1"/>
  <c r="V11" i="14"/>
  <c r="G13" i="14"/>
  <c r="I13" i="14"/>
  <c r="K13" i="14"/>
  <c r="M13" i="14"/>
  <c r="O13" i="14"/>
  <c r="Q13" i="14"/>
  <c r="V13" i="14"/>
  <c r="G15" i="14"/>
  <c r="O15" i="14"/>
  <c r="G16" i="14"/>
  <c r="M16" i="14" s="1"/>
  <c r="M15" i="14" s="1"/>
  <c r="I16" i="14"/>
  <c r="I15" i="14" s="1"/>
  <c r="K16" i="14"/>
  <c r="K15" i="14" s="1"/>
  <c r="O16" i="14"/>
  <c r="Q16" i="14"/>
  <c r="Q15" i="14" s="1"/>
  <c r="V16" i="14"/>
  <c r="V15" i="14" s="1"/>
  <c r="G19" i="14"/>
  <c r="I19" i="14"/>
  <c r="K19" i="14"/>
  <c r="M19" i="14"/>
  <c r="O19" i="14"/>
  <c r="Q19" i="14"/>
  <c r="V19" i="14"/>
  <c r="G22" i="14"/>
  <c r="G21" i="14" s="1"/>
  <c r="I22" i="14"/>
  <c r="I21" i="14" s="1"/>
  <c r="K22" i="14"/>
  <c r="O22" i="14"/>
  <c r="O21" i="14" s="1"/>
  <c r="Q22" i="14"/>
  <c r="Q21" i="14" s="1"/>
  <c r="V22" i="14"/>
  <c r="V21" i="14" s="1"/>
  <c r="G25" i="14"/>
  <c r="I25" i="14"/>
  <c r="K25" i="14"/>
  <c r="K21" i="14" s="1"/>
  <c r="M25" i="14"/>
  <c r="O25" i="14"/>
  <c r="Q25" i="14"/>
  <c r="V25" i="14"/>
  <c r="G27" i="14"/>
  <c r="I27" i="14"/>
  <c r="K27" i="14"/>
  <c r="M27" i="14"/>
  <c r="O27" i="14"/>
  <c r="Q27" i="14"/>
  <c r="V27" i="14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2" i="14"/>
  <c r="M32" i="14" s="1"/>
  <c r="I32" i="14"/>
  <c r="K32" i="14"/>
  <c r="O32" i="14"/>
  <c r="Q32" i="14"/>
  <c r="V32" i="14"/>
  <c r="G33" i="14"/>
  <c r="I33" i="14"/>
  <c r="K33" i="14"/>
  <c r="M33" i="14"/>
  <c r="O33" i="14"/>
  <c r="Q33" i="14"/>
  <c r="V33" i="14"/>
  <c r="K34" i="14"/>
  <c r="G35" i="14"/>
  <c r="G34" i="14" s="1"/>
  <c r="I35" i="14"/>
  <c r="I34" i="14" s="1"/>
  <c r="K35" i="14"/>
  <c r="O35" i="14"/>
  <c r="O34" i="14" s="1"/>
  <c r="Q35" i="14"/>
  <c r="Q34" i="14" s="1"/>
  <c r="V35" i="14"/>
  <c r="V34" i="14" s="1"/>
  <c r="G38" i="14"/>
  <c r="I38" i="14"/>
  <c r="O38" i="14"/>
  <c r="Q38" i="14"/>
  <c r="G39" i="14"/>
  <c r="I39" i="14"/>
  <c r="K39" i="14"/>
  <c r="K38" i="14" s="1"/>
  <c r="M39" i="14"/>
  <c r="M38" i="14" s="1"/>
  <c r="O39" i="14"/>
  <c r="Q39" i="14"/>
  <c r="V39" i="14"/>
  <c r="V38" i="14" s="1"/>
  <c r="G41" i="14"/>
  <c r="M41" i="14" s="1"/>
  <c r="I41" i="14"/>
  <c r="I40" i="14" s="1"/>
  <c r="K41" i="14"/>
  <c r="O41" i="14"/>
  <c r="O40" i="14" s="1"/>
  <c r="Q41" i="14"/>
  <c r="Q40" i="14" s="1"/>
  <c r="V41" i="14"/>
  <c r="G43" i="14"/>
  <c r="M43" i="14" s="1"/>
  <c r="I43" i="14"/>
  <c r="K43" i="14"/>
  <c r="K40" i="14" s="1"/>
  <c r="O43" i="14"/>
  <c r="Q43" i="14"/>
  <c r="V43" i="14"/>
  <c r="V40" i="14" s="1"/>
  <c r="G46" i="14"/>
  <c r="I46" i="14"/>
  <c r="K46" i="14"/>
  <c r="M46" i="14"/>
  <c r="O46" i="14"/>
  <c r="Q46" i="14"/>
  <c r="V46" i="14"/>
  <c r="G49" i="14"/>
  <c r="I49" i="14"/>
  <c r="K49" i="14"/>
  <c r="M49" i="14"/>
  <c r="O49" i="14"/>
  <c r="Q49" i="14"/>
  <c r="V49" i="14"/>
  <c r="G52" i="14"/>
  <c r="M52" i="14" s="1"/>
  <c r="I52" i="14"/>
  <c r="K52" i="14"/>
  <c r="O52" i="14"/>
  <c r="Q52" i="14"/>
  <c r="V52" i="14"/>
  <c r="G55" i="14"/>
  <c r="M55" i="14" s="1"/>
  <c r="I55" i="14"/>
  <c r="K55" i="14"/>
  <c r="O55" i="14"/>
  <c r="Q55" i="14"/>
  <c r="V55" i="14"/>
  <c r="G57" i="14"/>
  <c r="I57" i="14"/>
  <c r="K57" i="14"/>
  <c r="M57" i="14"/>
  <c r="O57" i="14"/>
  <c r="Q57" i="14"/>
  <c r="V57" i="14"/>
  <c r="G59" i="14"/>
  <c r="M59" i="14" s="1"/>
  <c r="I59" i="14"/>
  <c r="K59" i="14"/>
  <c r="O59" i="14"/>
  <c r="Q59" i="14"/>
  <c r="V59" i="14"/>
  <c r="G62" i="14"/>
  <c r="M62" i="14" s="1"/>
  <c r="I62" i="14"/>
  <c r="K62" i="14"/>
  <c r="O62" i="14"/>
  <c r="Q62" i="14"/>
  <c r="V62" i="14"/>
  <c r="K63" i="14"/>
  <c r="G64" i="14"/>
  <c r="I64" i="14"/>
  <c r="I63" i="14" s="1"/>
  <c r="K64" i="14"/>
  <c r="M64" i="14"/>
  <c r="M63" i="14" s="1"/>
  <c r="O64" i="14"/>
  <c r="Q64" i="14"/>
  <c r="V64" i="14"/>
  <c r="V63" i="14" s="1"/>
  <c r="G67" i="14"/>
  <c r="I67" i="14"/>
  <c r="K67" i="14"/>
  <c r="M67" i="14"/>
  <c r="O67" i="14"/>
  <c r="O63" i="14" s="1"/>
  <c r="Q67" i="14"/>
  <c r="V67" i="14"/>
  <c r="G70" i="14"/>
  <c r="G63" i="14" s="1"/>
  <c r="I70" i="14"/>
  <c r="K70" i="14"/>
  <c r="M70" i="14"/>
  <c r="O70" i="14"/>
  <c r="Q70" i="14"/>
  <c r="Q63" i="14" s="1"/>
  <c r="V70" i="14"/>
  <c r="O71" i="14"/>
  <c r="V71" i="14"/>
  <c r="G72" i="14"/>
  <c r="I72" i="14"/>
  <c r="K72" i="14"/>
  <c r="K71" i="14" s="1"/>
  <c r="M72" i="14"/>
  <c r="O72" i="14"/>
  <c r="Q72" i="14"/>
  <c r="Q71" i="14" s="1"/>
  <c r="V72" i="14"/>
  <c r="G76" i="14"/>
  <c r="G71" i="14" s="1"/>
  <c r="I76" i="14"/>
  <c r="K76" i="14"/>
  <c r="O76" i="14"/>
  <c r="Q76" i="14"/>
  <c r="V76" i="14"/>
  <c r="G80" i="14"/>
  <c r="I80" i="14"/>
  <c r="I71" i="14" s="1"/>
  <c r="K80" i="14"/>
  <c r="M80" i="14"/>
  <c r="O80" i="14"/>
  <c r="Q80" i="14"/>
  <c r="V80" i="14"/>
  <c r="G81" i="14"/>
  <c r="M81" i="14" s="1"/>
  <c r="I81" i="14"/>
  <c r="K81" i="14"/>
  <c r="O81" i="14"/>
  <c r="Q81" i="14"/>
  <c r="V81" i="14"/>
  <c r="G83" i="14"/>
  <c r="G82" i="14" s="1"/>
  <c r="I83" i="14"/>
  <c r="K83" i="14"/>
  <c r="K82" i="14" s="1"/>
  <c r="M83" i="14"/>
  <c r="O83" i="14"/>
  <c r="O82" i="14" s="1"/>
  <c r="Q83" i="14"/>
  <c r="V83" i="14"/>
  <c r="G85" i="14"/>
  <c r="I85" i="14"/>
  <c r="K85" i="14"/>
  <c r="M85" i="14"/>
  <c r="O85" i="14"/>
  <c r="Q85" i="14"/>
  <c r="Q82" i="14" s="1"/>
  <c r="V85" i="14"/>
  <c r="G88" i="14"/>
  <c r="M88" i="14" s="1"/>
  <c r="I88" i="14"/>
  <c r="K88" i="14"/>
  <c r="O88" i="14"/>
  <c r="Q88" i="14"/>
  <c r="V88" i="14"/>
  <c r="V82" i="14" s="1"/>
  <c r="G90" i="14"/>
  <c r="I90" i="14"/>
  <c r="K90" i="14"/>
  <c r="M90" i="14"/>
  <c r="O90" i="14"/>
  <c r="Q90" i="14"/>
  <c r="V90" i="14"/>
  <c r="G92" i="14"/>
  <c r="M92" i="14" s="1"/>
  <c r="I92" i="14"/>
  <c r="K92" i="14"/>
  <c r="O92" i="14"/>
  <c r="Q92" i="14"/>
  <c r="V92" i="14"/>
  <c r="G94" i="14"/>
  <c r="I94" i="14"/>
  <c r="I82" i="14" s="1"/>
  <c r="K94" i="14"/>
  <c r="M94" i="14"/>
  <c r="O94" i="14"/>
  <c r="Q94" i="14"/>
  <c r="V94" i="14"/>
  <c r="G96" i="14"/>
  <c r="M96" i="14" s="1"/>
  <c r="I96" i="14"/>
  <c r="K96" i="14"/>
  <c r="O96" i="14"/>
  <c r="Q96" i="14"/>
  <c r="V96" i="14"/>
  <c r="G99" i="14"/>
  <c r="I99" i="14"/>
  <c r="K99" i="14"/>
  <c r="M99" i="14"/>
  <c r="O99" i="14"/>
  <c r="Q99" i="14"/>
  <c r="V99" i="14"/>
  <c r="G103" i="14"/>
  <c r="M103" i="14" s="1"/>
  <c r="I103" i="14"/>
  <c r="K103" i="14"/>
  <c r="O103" i="14"/>
  <c r="Q103" i="14"/>
  <c r="V103" i="14"/>
  <c r="G106" i="14"/>
  <c r="I106" i="14"/>
  <c r="K106" i="14"/>
  <c r="M106" i="14"/>
  <c r="O106" i="14"/>
  <c r="Q106" i="14"/>
  <c r="V106" i="14"/>
  <c r="G109" i="14"/>
  <c r="M109" i="14" s="1"/>
  <c r="I109" i="14"/>
  <c r="K109" i="14"/>
  <c r="O109" i="14"/>
  <c r="Q109" i="14"/>
  <c r="V109" i="14"/>
  <c r="G112" i="14"/>
  <c r="I112" i="14"/>
  <c r="K112" i="14"/>
  <c r="M112" i="14"/>
  <c r="O112" i="14"/>
  <c r="Q112" i="14"/>
  <c r="V112" i="14"/>
  <c r="G115" i="14"/>
  <c r="M115" i="14" s="1"/>
  <c r="I115" i="14"/>
  <c r="K115" i="14"/>
  <c r="O115" i="14"/>
  <c r="Q115" i="14"/>
  <c r="V115" i="14"/>
  <c r="G118" i="14"/>
  <c r="I118" i="14"/>
  <c r="K118" i="14"/>
  <c r="M118" i="14"/>
  <c r="O118" i="14"/>
  <c r="Q118" i="14"/>
  <c r="V118" i="14"/>
  <c r="G119" i="14"/>
  <c r="M119" i="14" s="1"/>
  <c r="I119" i="14"/>
  <c r="K119" i="14"/>
  <c r="O119" i="14"/>
  <c r="Q119" i="14"/>
  <c r="V119" i="14"/>
  <c r="G121" i="14"/>
  <c r="G120" i="14" s="1"/>
  <c r="I121" i="14"/>
  <c r="K121" i="14"/>
  <c r="K120" i="14" s="1"/>
  <c r="O121" i="14"/>
  <c r="O120" i="14" s="1"/>
  <c r="Q121" i="14"/>
  <c r="V121" i="14"/>
  <c r="V120" i="14" s="1"/>
  <c r="G131" i="14"/>
  <c r="I131" i="14"/>
  <c r="K131" i="14"/>
  <c r="M131" i="14"/>
  <c r="O131" i="14"/>
  <c r="Q131" i="14"/>
  <c r="Q120" i="14" s="1"/>
  <c r="V131" i="14"/>
  <c r="G133" i="14"/>
  <c r="M133" i="14" s="1"/>
  <c r="I133" i="14"/>
  <c r="K133" i="14"/>
  <c r="O133" i="14"/>
  <c r="Q133" i="14"/>
  <c r="V133" i="14"/>
  <c r="G135" i="14"/>
  <c r="I135" i="14"/>
  <c r="K135" i="14"/>
  <c r="M135" i="14"/>
  <c r="O135" i="14"/>
  <c r="Q135" i="14"/>
  <c r="V135" i="14"/>
  <c r="G141" i="14"/>
  <c r="M141" i="14" s="1"/>
  <c r="I141" i="14"/>
  <c r="K141" i="14"/>
  <c r="O141" i="14"/>
  <c r="Q141" i="14"/>
  <c r="V141" i="14"/>
  <c r="G146" i="14"/>
  <c r="I146" i="14"/>
  <c r="I120" i="14" s="1"/>
  <c r="K146" i="14"/>
  <c r="M146" i="14"/>
  <c r="O146" i="14"/>
  <c r="Q146" i="14"/>
  <c r="V146" i="14"/>
  <c r="G148" i="14"/>
  <c r="M148" i="14" s="1"/>
  <c r="I148" i="14"/>
  <c r="K148" i="14"/>
  <c r="O148" i="14"/>
  <c r="Q148" i="14"/>
  <c r="V148" i="14"/>
  <c r="G150" i="14"/>
  <c r="I150" i="14"/>
  <c r="K150" i="14"/>
  <c r="M150" i="14"/>
  <c r="O150" i="14"/>
  <c r="Q150" i="14"/>
  <c r="V150" i="14"/>
  <c r="G152" i="14"/>
  <c r="I152" i="14"/>
  <c r="I151" i="14" s="1"/>
  <c r="K152" i="14"/>
  <c r="M152" i="14"/>
  <c r="O152" i="14"/>
  <c r="Q152" i="14"/>
  <c r="Q151" i="14" s="1"/>
  <c r="V152" i="14"/>
  <c r="G155" i="14"/>
  <c r="M155" i="14" s="1"/>
  <c r="I155" i="14"/>
  <c r="K155" i="14"/>
  <c r="K151" i="14" s="1"/>
  <c r="O155" i="14"/>
  <c r="Q155" i="14"/>
  <c r="V155" i="14"/>
  <c r="V151" i="14" s="1"/>
  <c r="G158" i="14"/>
  <c r="I158" i="14"/>
  <c r="K158" i="14"/>
  <c r="M158" i="14"/>
  <c r="O158" i="14"/>
  <c r="Q158" i="14"/>
  <c r="V158" i="14"/>
  <c r="G162" i="14"/>
  <c r="M162" i="14" s="1"/>
  <c r="I162" i="14"/>
  <c r="K162" i="14"/>
  <c r="O162" i="14"/>
  <c r="Q162" i="14"/>
  <c r="V162" i="14"/>
  <c r="G165" i="14"/>
  <c r="M165" i="14" s="1"/>
  <c r="I165" i="14"/>
  <c r="K165" i="14"/>
  <c r="O165" i="14"/>
  <c r="Q165" i="14"/>
  <c r="V165" i="14"/>
  <c r="G167" i="14"/>
  <c r="M167" i="14" s="1"/>
  <c r="I167" i="14"/>
  <c r="K167" i="14"/>
  <c r="O167" i="14"/>
  <c r="Q167" i="14"/>
  <c r="V167" i="14"/>
  <c r="G168" i="14"/>
  <c r="I168" i="14"/>
  <c r="K168" i="14"/>
  <c r="M168" i="14"/>
  <c r="O168" i="14"/>
  <c r="Q168" i="14"/>
  <c r="V168" i="14"/>
  <c r="G171" i="14"/>
  <c r="M171" i="14" s="1"/>
  <c r="I171" i="14"/>
  <c r="K171" i="14"/>
  <c r="O171" i="14"/>
  <c r="O151" i="14" s="1"/>
  <c r="Q171" i="14"/>
  <c r="V171" i="14"/>
  <c r="G174" i="14"/>
  <c r="I174" i="14"/>
  <c r="K174" i="14"/>
  <c r="M174" i="14"/>
  <c r="O174" i="14"/>
  <c r="Q174" i="14"/>
  <c r="V174" i="14"/>
  <c r="G176" i="14"/>
  <c r="M176" i="14" s="1"/>
  <c r="I176" i="14"/>
  <c r="K176" i="14"/>
  <c r="O176" i="14"/>
  <c r="Q176" i="14"/>
  <c r="V176" i="14"/>
  <c r="G178" i="14"/>
  <c r="I178" i="14"/>
  <c r="K178" i="14"/>
  <c r="M178" i="14"/>
  <c r="O178" i="14"/>
  <c r="Q178" i="14"/>
  <c r="V178" i="14"/>
  <c r="G179" i="14"/>
  <c r="M179" i="14" s="1"/>
  <c r="I179" i="14"/>
  <c r="K179" i="14"/>
  <c r="O179" i="14"/>
  <c r="Q179" i="14"/>
  <c r="V179" i="14"/>
  <c r="G180" i="14"/>
  <c r="M180" i="14" s="1"/>
  <c r="I180" i="14"/>
  <c r="K180" i="14"/>
  <c r="O180" i="14"/>
  <c r="Q180" i="14"/>
  <c r="V180" i="14"/>
  <c r="G185" i="14"/>
  <c r="M185" i="14" s="1"/>
  <c r="I185" i="14"/>
  <c r="K185" i="14"/>
  <c r="O185" i="14"/>
  <c r="Q185" i="14"/>
  <c r="V185" i="14"/>
  <c r="G189" i="14"/>
  <c r="I189" i="14"/>
  <c r="K189" i="14"/>
  <c r="M189" i="14"/>
  <c r="O189" i="14"/>
  <c r="Q189" i="14"/>
  <c r="V189" i="14"/>
  <c r="G192" i="14"/>
  <c r="M192" i="14" s="1"/>
  <c r="I192" i="14"/>
  <c r="K192" i="14"/>
  <c r="O192" i="14"/>
  <c r="Q192" i="14"/>
  <c r="V192" i="14"/>
  <c r="G194" i="14"/>
  <c r="I194" i="14"/>
  <c r="K194" i="14"/>
  <c r="M194" i="14"/>
  <c r="O194" i="14"/>
  <c r="Q194" i="14"/>
  <c r="V194" i="14"/>
  <c r="G197" i="14"/>
  <c r="M197" i="14" s="1"/>
  <c r="I197" i="14"/>
  <c r="K197" i="14"/>
  <c r="O197" i="14"/>
  <c r="Q197" i="14"/>
  <c r="V197" i="14"/>
  <c r="G200" i="14"/>
  <c r="I200" i="14"/>
  <c r="K200" i="14"/>
  <c r="M200" i="14"/>
  <c r="O200" i="14"/>
  <c r="Q200" i="14"/>
  <c r="V200" i="14"/>
  <c r="G203" i="14"/>
  <c r="M203" i="14" s="1"/>
  <c r="I203" i="14"/>
  <c r="K203" i="14"/>
  <c r="O203" i="14"/>
  <c r="Q203" i="14"/>
  <c r="V203" i="14"/>
  <c r="G205" i="14"/>
  <c r="I205" i="14"/>
  <c r="K205" i="14"/>
  <c r="M205" i="14"/>
  <c r="O205" i="14"/>
  <c r="Q205" i="14"/>
  <c r="V205" i="14"/>
  <c r="G207" i="14"/>
  <c r="M207" i="14" s="1"/>
  <c r="I207" i="14"/>
  <c r="K207" i="14"/>
  <c r="O207" i="14"/>
  <c r="Q207" i="14"/>
  <c r="V207" i="14"/>
  <c r="G210" i="14"/>
  <c r="I210" i="14"/>
  <c r="K210" i="14"/>
  <c r="M210" i="14"/>
  <c r="O210" i="14"/>
  <c r="Q210" i="14"/>
  <c r="V210" i="14"/>
  <c r="G212" i="14"/>
  <c r="M212" i="14" s="1"/>
  <c r="I212" i="14"/>
  <c r="K212" i="14"/>
  <c r="O212" i="14"/>
  <c r="Q212" i="14"/>
  <c r="V212" i="14"/>
  <c r="G214" i="14"/>
  <c r="I214" i="14"/>
  <c r="K214" i="14"/>
  <c r="M214" i="14"/>
  <c r="O214" i="14"/>
  <c r="Q214" i="14"/>
  <c r="V214" i="14"/>
  <c r="G215" i="14"/>
  <c r="M215" i="14" s="1"/>
  <c r="I215" i="14"/>
  <c r="K215" i="14"/>
  <c r="O215" i="14"/>
  <c r="Q215" i="14"/>
  <c r="V215" i="14"/>
  <c r="G217" i="14"/>
  <c r="G216" i="14" s="1"/>
  <c r="I217" i="14"/>
  <c r="I216" i="14" s="1"/>
  <c r="K217" i="14"/>
  <c r="K216" i="14" s="1"/>
  <c r="O217" i="14"/>
  <c r="O216" i="14" s="1"/>
  <c r="Q217" i="14"/>
  <c r="V217" i="14"/>
  <c r="V216" i="14" s="1"/>
  <c r="G219" i="14"/>
  <c r="I219" i="14"/>
  <c r="K219" i="14"/>
  <c r="M219" i="14"/>
  <c r="O219" i="14"/>
  <c r="Q219" i="14"/>
  <c r="Q216" i="14" s="1"/>
  <c r="V219" i="14"/>
  <c r="G221" i="14"/>
  <c r="M221" i="14" s="1"/>
  <c r="I221" i="14"/>
  <c r="K221" i="14"/>
  <c r="O221" i="14"/>
  <c r="Q221" i="14"/>
  <c r="V221" i="14"/>
  <c r="G223" i="14"/>
  <c r="I223" i="14"/>
  <c r="K223" i="14"/>
  <c r="M223" i="14"/>
  <c r="O223" i="14"/>
  <c r="Q223" i="14"/>
  <c r="V223" i="14"/>
  <c r="G225" i="14"/>
  <c r="M225" i="14" s="1"/>
  <c r="I225" i="14"/>
  <c r="K225" i="14"/>
  <c r="O225" i="14"/>
  <c r="Q225" i="14"/>
  <c r="V225" i="14"/>
  <c r="G227" i="14"/>
  <c r="I227" i="14"/>
  <c r="K227" i="14"/>
  <c r="M227" i="14"/>
  <c r="O227" i="14"/>
  <c r="Q227" i="14"/>
  <c r="V227" i="14"/>
  <c r="K228" i="14"/>
  <c r="O228" i="14"/>
  <c r="V228" i="14"/>
  <c r="G229" i="14"/>
  <c r="G228" i="14" s="1"/>
  <c r="I229" i="14"/>
  <c r="I228" i="14" s="1"/>
  <c r="K229" i="14"/>
  <c r="M229" i="14"/>
  <c r="M228" i="14" s="1"/>
  <c r="O229" i="14"/>
  <c r="Q229" i="14"/>
  <c r="Q228" i="14" s="1"/>
  <c r="V229" i="14"/>
  <c r="G231" i="14"/>
  <c r="G232" i="14"/>
  <c r="I232" i="14"/>
  <c r="I231" i="14" s="1"/>
  <c r="K232" i="14"/>
  <c r="K231" i="14" s="1"/>
  <c r="M232" i="14"/>
  <c r="O232" i="14"/>
  <c r="Q232" i="14"/>
  <c r="Q231" i="14" s="1"/>
  <c r="V232" i="14"/>
  <c r="G237" i="14"/>
  <c r="M237" i="14" s="1"/>
  <c r="I237" i="14"/>
  <c r="K237" i="14"/>
  <c r="O237" i="14"/>
  <c r="Q237" i="14"/>
  <c r="V237" i="14"/>
  <c r="V231" i="14" s="1"/>
  <c r="G238" i="14"/>
  <c r="I238" i="14"/>
  <c r="K238" i="14"/>
  <c r="M238" i="14"/>
  <c r="O238" i="14"/>
  <c r="Q238" i="14"/>
  <c r="V238" i="14"/>
  <c r="G239" i="14"/>
  <c r="M239" i="14" s="1"/>
  <c r="I239" i="14"/>
  <c r="K239" i="14"/>
  <c r="O239" i="14"/>
  <c r="O231" i="14" s="1"/>
  <c r="Q239" i="14"/>
  <c r="V239" i="14"/>
  <c r="I240" i="14"/>
  <c r="Q240" i="14"/>
  <c r="G241" i="14"/>
  <c r="G240" i="14" s="1"/>
  <c r="I241" i="14"/>
  <c r="K241" i="14"/>
  <c r="K240" i="14" s="1"/>
  <c r="O241" i="14"/>
  <c r="O240" i="14" s="1"/>
  <c r="Q241" i="14"/>
  <c r="V241" i="14"/>
  <c r="V240" i="14" s="1"/>
  <c r="G243" i="14"/>
  <c r="I243" i="14"/>
  <c r="K243" i="14"/>
  <c r="M243" i="14"/>
  <c r="O243" i="14"/>
  <c r="Q243" i="14"/>
  <c r="V243" i="14"/>
  <c r="G245" i="14"/>
  <c r="M245" i="14"/>
  <c r="O245" i="14"/>
  <c r="V245" i="14"/>
  <c r="G246" i="14"/>
  <c r="I246" i="14"/>
  <c r="I245" i="14" s="1"/>
  <c r="K246" i="14"/>
  <c r="K245" i="14" s="1"/>
  <c r="M246" i="14"/>
  <c r="O246" i="14"/>
  <c r="Q246" i="14"/>
  <c r="Q245" i="14" s="1"/>
  <c r="V246" i="14"/>
  <c r="AE249" i="14"/>
  <c r="AF249" i="14"/>
  <c r="G147" i="13"/>
  <c r="BA145" i="13"/>
  <c r="BA138" i="13"/>
  <c r="BA136" i="13"/>
  <c r="BA115" i="13"/>
  <c r="BA103" i="13"/>
  <c r="K8" i="13"/>
  <c r="G9" i="13"/>
  <c r="I9" i="13"/>
  <c r="I8" i="13" s="1"/>
  <c r="K9" i="13"/>
  <c r="M9" i="13"/>
  <c r="O9" i="13"/>
  <c r="O8" i="13" s="1"/>
  <c r="Q9" i="13"/>
  <c r="Q8" i="13" s="1"/>
  <c r="V9" i="13"/>
  <c r="V8" i="13" s="1"/>
  <c r="G11" i="13"/>
  <c r="I11" i="13"/>
  <c r="K11" i="13"/>
  <c r="M11" i="13"/>
  <c r="O11" i="13"/>
  <c r="Q11" i="13"/>
  <c r="V11" i="13"/>
  <c r="G13" i="13"/>
  <c r="I13" i="13"/>
  <c r="K13" i="13"/>
  <c r="M13" i="13"/>
  <c r="O13" i="13"/>
  <c r="Q13" i="13"/>
  <c r="V13" i="13"/>
  <c r="G15" i="13"/>
  <c r="M15" i="13" s="1"/>
  <c r="I15" i="13"/>
  <c r="K15" i="13"/>
  <c r="O15" i="13"/>
  <c r="Q15" i="13"/>
  <c r="V15" i="13"/>
  <c r="G17" i="13"/>
  <c r="M17" i="13" s="1"/>
  <c r="I17" i="13"/>
  <c r="K17" i="13"/>
  <c r="O17" i="13"/>
  <c r="Q17" i="13"/>
  <c r="V17" i="13"/>
  <c r="G22" i="13"/>
  <c r="AF147" i="13" s="1"/>
  <c r="I22" i="13"/>
  <c r="K22" i="13"/>
  <c r="O22" i="13"/>
  <c r="Q22" i="13"/>
  <c r="V22" i="13"/>
  <c r="G25" i="13"/>
  <c r="M25" i="13" s="1"/>
  <c r="I25" i="13"/>
  <c r="K25" i="13"/>
  <c r="O25" i="13"/>
  <c r="Q25" i="13"/>
  <c r="V25" i="13"/>
  <c r="G28" i="13"/>
  <c r="I28" i="13"/>
  <c r="I27" i="13" s="1"/>
  <c r="K28" i="13"/>
  <c r="M28" i="13"/>
  <c r="O28" i="13"/>
  <c r="O27" i="13" s="1"/>
  <c r="Q28" i="13"/>
  <c r="V28" i="13"/>
  <c r="V27" i="13" s="1"/>
  <c r="G31" i="13"/>
  <c r="I31" i="13"/>
  <c r="K31" i="13"/>
  <c r="M31" i="13"/>
  <c r="O31" i="13"/>
  <c r="Q31" i="13"/>
  <c r="V31" i="13"/>
  <c r="G34" i="13"/>
  <c r="I34" i="13"/>
  <c r="K34" i="13"/>
  <c r="M34" i="13"/>
  <c r="O34" i="13"/>
  <c r="Q34" i="13"/>
  <c r="Q27" i="13" s="1"/>
  <c r="V34" i="13"/>
  <c r="G36" i="13"/>
  <c r="M36" i="13" s="1"/>
  <c r="I36" i="13"/>
  <c r="K36" i="13"/>
  <c r="O36" i="13"/>
  <c r="Q36" i="13"/>
  <c r="V36" i="13"/>
  <c r="G38" i="13"/>
  <c r="M38" i="13" s="1"/>
  <c r="I38" i="13"/>
  <c r="K38" i="13"/>
  <c r="O38" i="13"/>
  <c r="Q38" i="13"/>
  <c r="V38" i="13"/>
  <c r="G41" i="13"/>
  <c r="M41" i="13" s="1"/>
  <c r="I41" i="13"/>
  <c r="K41" i="13"/>
  <c r="O41" i="13"/>
  <c r="Q41" i="13"/>
  <c r="V41" i="13"/>
  <c r="G43" i="13"/>
  <c r="M43" i="13" s="1"/>
  <c r="I43" i="13"/>
  <c r="K43" i="13"/>
  <c r="O43" i="13"/>
  <c r="Q43" i="13"/>
  <c r="V43" i="13"/>
  <c r="G46" i="13"/>
  <c r="M46" i="13" s="1"/>
  <c r="I46" i="13"/>
  <c r="K46" i="13"/>
  <c r="K27" i="13" s="1"/>
  <c r="O46" i="13"/>
  <c r="Q46" i="13"/>
  <c r="V46" i="13"/>
  <c r="G49" i="13"/>
  <c r="I49" i="13"/>
  <c r="K49" i="13"/>
  <c r="M49" i="13"/>
  <c r="O49" i="13"/>
  <c r="Q49" i="13"/>
  <c r="V49" i="13"/>
  <c r="G52" i="13"/>
  <c r="I52" i="13"/>
  <c r="K52" i="13"/>
  <c r="M52" i="13"/>
  <c r="O52" i="13"/>
  <c r="Q52" i="13"/>
  <c r="V52" i="13"/>
  <c r="G54" i="13"/>
  <c r="I54" i="13"/>
  <c r="K54" i="13"/>
  <c r="M54" i="13"/>
  <c r="O54" i="13"/>
  <c r="Q54" i="13"/>
  <c r="V54" i="13"/>
  <c r="G56" i="13"/>
  <c r="I56" i="13"/>
  <c r="K56" i="13"/>
  <c r="M56" i="13"/>
  <c r="O56" i="13"/>
  <c r="Q56" i="13"/>
  <c r="V56" i="13"/>
  <c r="G58" i="13"/>
  <c r="G57" i="13" s="1"/>
  <c r="I58" i="13"/>
  <c r="I57" i="13" s="1"/>
  <c r="K58" i="13"/>
  <c r="O58" i="13"/>
  <c r="O57" i="13" s="1"/>
  <c r="Q58" i="13"/>
  <c r="V58" i="13"/>
  <c r="V57" i="13" s="1"/>
  <c r="G61" i="13"/>
  <c r="M61" i="13" s="1"/>
  <c r="I61" i="13"/>
  <c r="K61" i="13"/>
  <c r="K57" i="13" s="1"/>
  <c r="O61" i="13"/>
  <c r="Q61" i="13"/>
  <c r="V61" i="13"/>
  <c r="G63" i="13"/>
  <c r="M63" i="13" s="1"/>
  <c r="I63" i="13"/>
  <c r="K63" i="13"/>
  <c r="O63" i="13"/>
  <c r="Q63" i="13"/>
  <c r="V63" i="13"/>
  <c r="G65" i="13"/>
  <c r="I65" i="13"/>
  <c r="K65" i="13"/>
  <c r="M65" i="13"/>
  <c r="O65" i="13"/>
  <c r="Q65" i="13"/>
  <c r="V65" i="13"/>
  <c r="G67" i="13"/>
  <c r="I67" i="13"/>
  <c r="K67" i="13"/>
  <c r="M67" i="13"/>
  <c r="O67" i="13"/>
  <c r="Q67" i="13"/>
  <c r="V67" i="13"/>
  <c r="G69" i="13"/>
  <c r="I69" i="13"/>
  <c r="K69" i="13"/>
  <c r="M69" i="13"/>
  <c r="O69" i="13"/>
  <c r="Q69" i="13"/>
  <c r="Q57" i="13" s="1"/>
  <c r="V69" i="13"/>
  <c r="O71" i="13"/>
  <c r="V71" i="13"/>
  <c r="G72" i="13"/>
  <c r="G71" i="13" s="1"/>
  <c r="I72" i="13"/>
  <c r="I71" i="13" s="1"/>
  <c r="K72" i="13"/>
  <c r="K71" i="13" s="1"/>
  <c r="O72" i="13"/>
  <c r="Q72" i="13"/>
  <c r="Q71" i="13" s="1"/>
  <c r="V72" i="13"/>
  <c r="G75" i="13"/>
  <c r="M75" i="13" s="1"/>
  <c r="I75" i="13"/>
  <c r="K75" i="13"/>
  <c r="O75" i="13"/>
  <c r="Q75" i="13"/>
  <c r="V75" i="13"/>
  <c r="G77" i="13"/>
  <c r="I77" i="13"/>
  <c r="K77" i="13"/>
  <c r="M77" i="13"/>
  <c r="O77" i="13"/>
  <c r="Q77" i="13"/>
  <c r="V77" i="13"/>
  <c r="G79" i="13"/>
  <c r="M79" i="13" s="1"/>
  <c r="I79" i="13"/>
  <c r="K79" i="13"/>
  <c r="O79" i="13"/>
  <c r="Q79" i="13"/>
  <c r="V79" i="13"/>
  <c r="G82" i="13"/>
  <c r="I82" i="13"/>
  <c r="K82" i="13"/>
  <c r="K81" i="13" s="1"/>
  <c r="M82" i="13"/>
  <c r="O82" i="13"/>
  <c r="O81" i="13" s="1"/>
  <c r="Q82" i="13"/>
  <c r="Q81" i="13" s="1"/>
  <c r="V82" i="13"/>
  <c r="V81" i="13" s="1"/>
  <c r="G85" i="13"/>
  <c r="I85" i="13"/>
  <c r="K85" i="13"/>
  <c r="M85" i="13"/>
  <c r="O85" i="13"/>
  <c r="Q85" i="13"/>
  <c r="V85" i="13"/>
  <c r="G87" i="13"/>
  <c r="G81" i="13" s="1"/>
  <c r="I87" i="13"/>
  <c r="K87" i="13"/>
  <c r="M87" i="13"/>
  <c r="O87" i="13"/>
  <c r="Q87" i="13"/>
  <c r="V87" i="13"/>
  <c r="G89" i="13"/>
  <c r="M89" i="13" s="1"/>
  <c r="I89" i="13"/>
  <c r="K89" i="13"/>
  <c r="O89" i="13"/>
  <c r="Q89" i="13"/>
  <c r="V89" i="13"/>
  <c r="G91" i="13"/>
  <c r="M91" i="13" s="1"/>
  <c r="I91" i="13"/>
  <c r="K91" i="13"/>
  <c r="O91" i="13"/>
  <c r="Q91" i="13"/>
  <c r="V91" i="13"/>
  <c r="G93" i="13"/>
  <c r="I93" i="13"/>
  <c r="I81" i="13" s="1"/>
  <c r="K93" i="13"/>
  <c r="M93" i="13"/>
  <c r="O93" i="13"/>
  <c r="Q93" i="13"/>
  <c r="V93" i="13"/>
  <c r="G95" i="13"/>
  <c r="K95" i="13"/>
  <c r="G96" i="13"/>
  <c r="I96" i="13"/>
  <c r="I95" i="13" s="1"/>
  <c r="K96" i="13"/>
  <c r="M96" i="13"/>
  <c r="M95" i="13" s="1"/>
  <c r="O96" i="13"/>
  <c r="O95" i="13" s="1"/>
  <c r="Q96" i="13"/>
  <c r="Q95" i="13" s="1"/>
  <c r="V96" i="13"/>
  <c r="V95" i="13" s="1"/>
  <c r="O97" i="13"/>
  <c r="G98" i="13"/>
  <c r="I98" i="13"/>
  <c r="K98" i="13"/>
  <c r="M98" i="13"/>
  <c r="O98" i="13"/>
  <c r="Q98" i="13"/>
  <c r="Q97" i="13" s="1"/>
  <c r="V98" i="13"/>
  <c r="V97" i="13" s="1"/>
  <c r="G100" i="13"/>
  <c r="G97" i="13" s="1"/>
  <c r="I100" i="13"/>
  <c r="K100" i="13"/>
  <c r="M100" i="13"/>
  <c r="O100" i="13"/>
  <c r="Q100" i="13"/>
  <c r="V100" i="13"/>
  <c r="G102" i="13"/>
  <c r="M102" i="13" s="1"/>
  <c r="I102" i="13"/>
  <c r="K102" i="13"/>
  <c r="O102" i="13"/>
  <c r="Q102" i="13"/>
  <c r="V102" i="13"/>
  <c r="G105" i="13"/>
  <c r="M105" i="13" s="1"/>
  <c r="I105" i="13"/>
  <c r="K105" i="13"/>
  <c r="O105" i="13"/>
  <c r="Q105" i="13"/>
  <c r="V105" i="13"/>
  <c r="G107" i="13"/>
  <c r="I107" i="13"/>
  <c r="I97" i="13" s="1"/>
  <c r="K107" i="13"/>
  <c r="M107" i="13"/>
  <c r="O107" i="13"/>
  <c r="Q107" i="13"/>
  <c r="V107" i="13"/>
  <c r="G109" i="13"/>
  <c r="M109" i="13" s="1"/>
  <c r="I109" i="13"/>
  <c r="K109" i="13"/>
  <c r="K97" i="13" s="1"/>
  <c r="O109" i="13"/>
  <c r="Q109" i="13"/>
  <c r="V109" i="13"/>
  <c r="G110" i="13"/>
  <c r="I110" i="13"/>
  <c r="K110" i="13"/>
  <c r="M110" i="13"/>
  <c r="O110" i="13"/>
  <c r="Q110" i="13"/>
  <c r="V110" i="13"/>
  <c r="K111" i="13"/>
  <c r="O111" i="13"/>
  <c r="G112" i="13"/>
  <c r="I112" i="13"/>
  <c r="I111" i="13" s="1"/>
  <c r="K112" i="13"/>
  <c r="M112" i="13"/>
  <c r="O112" i="13"/>
  <c r="Q112" i="13"/>
  <c r="Q111" i="13" s="1"/>
  <c r="V112" i="13"/>
  <c r="V111" i="13" s="1"/>
  <c r="G114" i="13"/>
  <c r="I114" i="13"/>
  <c r="K114" i="13"/>
  <c r="M114" i="13"/>
  <c r="O114" i="13"/>
  <c r="Q114" i="13"/>
  <c r="V114" i="13"/>
  <c r="G117" i="13"/>
  <c r="I117" i="13"/>
  <c r="K117" i="13"/>
  <c r="M117" i="13"/>
  <c r="O117" i="13"/>
  <c r="Q117" i="13"/>
  <c r="V117" i="13"/>
  <c r="G120" i="13"/>
  <c r="M120" i="13" s="1"/>
  <c r="I120" i="13"/>
  <c r="K120" i="13"/>
  <c r="O120" i="13"/>
  <c r="Q120" i="13"/>
  <c r="V120" i="13"/>
  <c r="I121" i="13"/>
  <c r="G122" i="13"/>
  <c r="M122" i="13" s="1"/>
  <c r="I122" i="13"/>
  <c r="K122" i="13"/>
  <c r="K121" i="13" s="1"/>
  <c r="O122" i="13"/>
  <c r="O121" i="13" s="1"/>
  <c r="Q122" i="13"/>
  <c r="V122" i="13"/>
  <c r="V121" i="13" s="1"/>
  <c r="G125" i="13"/>
  <c r="I125" i="13"/>
  <c r="K125" i="13"/>
  <c r="M125" i="13"/>
  <c r="O125" i="13"/>
  <c r="Q125" i="13"/>
  <c r="V125" i="13"/>
  <c r="G129" i="13"/>
  <c r="M129" i="13" s="1"/>
  <c r="I129" i="13"/>
  <c r="K129" i="13"/>
  <c r="O129" i="13"/>
  <c r="Q129" i="13"/>
  <c r="V129" i="13"/>
  <c r="G130" i="13"/>
  <c r="I130" i="13"/>
  <c r="K130" i="13"/>
  <c r="M130" i="13"/>
  <c r="O130" i="13"/>
  <c r="Q130" i="13"/>
  <c r="Q121" i="13" s="1"/>
  <c r="V130" i="13"/>
  <c r="K131" i="13"/>
  <c r="O131" i="13"/>
  <c r="V131" i="13"/>
  <c r="G132" i="13"/>
  <c r="G131" i="13" s="1"/>
  <c r="I132" i="13"/>
  <c r="I131" i="13" s="1"/>
  <c r="K132" i="13"/>
  <c r="M132" i="13"/>
  <c r="M131" i="13" s="1"/>
  <c r="O132" i="13"/>
  <c r="Q132" i="13"/>
  <c r="Q131" i="13" s="1"/>
  <c r="V132" i="13"/>
  <c r="G133" i="13"/>
  <c r="V133" i="13"/>
  <c r="G134" i="13"/>
  <c r="M134" i="13" s="1"/>
  <c r="I134" i="13"/>
  <c r="I133" i="13" s="1"/>
  <c r="K134" i="13"/>
  <c r="K133" i="13" s="1"/>
  <c r="O134" i="13"/>
  <c r="Q134" i="13"/>
  <c r="Q133" i="13" s="1"/>
  <c r="V134" i="13"/>
  <c r="G137" i="13"/>
  <c r="M137" i="13" s="1"/>
  <c r="I137" i="13"/>
  <c r="K137" i="13"/>
  <c r="O137" i="13"/>
  <c r="Q137" i="13"/>
  <c r="V137" i="13"/>
  <c r="G139" i="13"/>
  <c r="I139" i="13"/>
  <c r="K139" i="13"/>
  <c r="M139" i="13"/>
  <c r="O139" i="13"/>
  <c r="Q139" i="13"/>
  <c r="V139" i="13"/>
  <c r="G141" i="13"/>
  <c r="M141" i="13" s="1"/>
  <c r="I141" i="13"/>
  <c r="K141" i="13"/>
  <c r="O141" i="13"/>
  <c r="O133" i="13" s="1"/>
  <c r="Q141" i="13"/>
  <c r="V141" i="13"/>
  <c r="G143" i="13"/>
  <c r="M143" i="13"/>
  <c r="Q143" i="13"/>
  <c r="G144" i="13"/>
  <c r="I144" i="13"/>
  <c r="I143" i="13" s="1"/>
  <c r="K144" i="13"/>
  <c r="K143" i="13" s="1"/>
  <c r="M144" i="13"/>
  <c r="O144" i="13"/>
  <c r="O143" i="13" s="1"/>
  <c r="Q144" i="13"/>
  <c r="V144" i="13"/>
  <c r="V143" i="13" s="1"/>
  <c r="AE147" i="13"/>
  <c r="G46" i="12"/>
  <c r="BA38" i="12"/>
  <c r="G8" i="12"/>
  <c r="V8" i="12"/>
  <c r="G9" i="12"/>
  <c r="M9" i="12" s="1"/>
  <c r="I9" i="12"/>
  <c r="I8" i="12" s="1"/>
  <c r="K9" i="12"/>
  <c r="K8" i="12" s="1"/>
  <c r="O9" i="12"/>
  <c r="Q9" i="12"/>
  <c r="Q8" i="12" s="1"/>
  <c r="V9" i="12"/>
  <c r="G11" i="12"/>
  <c r="M11" i="12" s="1"/>
  <c r="I11" i="12"/>
  <c r="K11" i="12"/>
  <c r="O11" i="12"/>
  <c r="Q11" i="12"/>
  <c r="V11" i="12"/>
  <c r="G13" i="12"/>
  <c r="I13" i="12"/>
  <c r="K13" i="12"/>
  <c r="M13" i="12"/>
  <c r="O13" i="12"/>
  <c r="Q13" i="12"/>
  <c r="V13" i="12"/>
  <c r="G15" i="12"/>
  <c r="M15" i="12" s="1"/>
  <c r="I15" i="12"/>
  <c r="K15" i="12"/>
  <c r="O15" i="12"/>
  <c r="O8" i="12" s="1"/>
  <c r="Q15" i="12"/>
  <c r="V15" i="12"/>
  <c r="G18" i="12"/>
  <c r="M18" i="12"/>
  <c r="G19" i="12"/>
  <c r="I19" i="12"/>
  <c r="I18" i="12" s="1"/>
  <c r="K19" i="12"/>
  <c r="M19" i="12"/>
  <c r="O19" i="12"/>
  <c r="O18" i="12" s="1"/>
  <c r="Q19" i="12"/>
  <c r="V19" i="12"/>
  <c r="V18" i="12" s="1"/>
  <c r="G21" i="12"/>
  <c r="I21" i="12"/>
  <c r="K21" i="12"/>
  <c r="K18" i="12" s="1"/>
  <c r="M21" i="12"/>
  <c r="O21" i="12"/>
  <c r="Q21" i="12"/>
  <c r="Q18" i="12" s="1"/>
  <c r="V21" i="12"/>
  <c r="G23" i="12"/>
  <c r="V23" i="12"/>
  <c r="G24" i="12"/>
  <c r="M24" i="12" s="1"/>
  <c r="M23" i="12" s="1"/>
  <c r="I24" i="12"/>
  <c r="I23" i="12" s="1"/>
  <c r="K24" i="12"/>
  <c r="K23" i="12" s="1"/>
  <c r="O24" i="12"/>
  <c r="O23" i="12" s="1"/>
  <c r="Q24" i="12"/>
  <c r="V24" i="12"/>
  <c r="G26" i="12"/>
  <c r="M26" i="12" s="1"/>
  <c r="I26" i="12"/>
  <c r="K26" i="12"/>
  <c r="O26" i="12"/>
  <c r="Q26" i="12"/>
  <c r="Q23" i="12" s="1"/>
  <c r="V26" i="12"/>
  <c r="G28" i="12"/>
  <c r="I28" i="12"/>
  <c r="V28" i="12"/>
  <c r="G29" i="12"/>
  <c r="M29" i="12" s="1"/>
  <c r="M28" i="12" s="1"/>
  <c r="I29" i="12"/>
  <c r="K29" i="12"/>
  <c r="K28" i="12" s="1"/>
  <c r="O29" i="12"/>
  <c r="O28" i="12" s="1"/>
  <c r="Q29" i="12"/>
  <c r="Q28" i="12" s="1"/>
  <c r="V29" i="12"/>
  <c r="G31" i="12"/>
  <c r="M31" i="12" s="1"/>
  <c r="I31" i="12"/>
  <c r="K31" i="12"/>
  <c r="O31" i="12"/>
  <c r="Q31" i="12"/>
  <c r="V31" i="12"/>
  <c r="G34" i="12"/>
  <c r="I34" i="12"/>
  <c r="M34" i="12"/>
  <c r="O34" i="12"/>
  <c r="V34" i="12"/>
  <c r="G35" i="12"/>
  <c r="I35" i="12"/>
  <c r="K35" i="12"/>
  <c r="K34" i="12" s="1"/>
  <c r="M35" i="12"/>
  <c r="O35" i="12"/>
  <c r="Q35" i="12"/>
  <c r="Q34" i="12" s="1"/>
  <c r="V35" i="12"/>
  <c r="G36" i="12"/>
  <c r="G37" i="12"/>
  <c r="I37" i="12"/>
  <c r="I36" i="12" s="1"/>
  <c r="K37" i="12"/>
  <c r="M37" i="12"/>
  <c r="O37" i="12"/>
  <c r="O36" i="12" s="1"/>
  <c r="Q37" i="12"/>
  <c r="V37" i="12"/>
  <c r="G39" i="12"/>
  <c r="M39" i="12" s="1"/>
  <c r="M36" i="12" s="1"/>
  <c r="I39" i="12"/>
  <c r="K39" i="12"/>
  <c r="K36" i="12" s="1"/>
  <c r="O39" i="12"/>
  <c r="Q39" i="12"/>
  <c r="Q36" i="12" s="1"/>
  <c r="V39" i="12"/>
  <c r="G40" i="12"/>
  <c r="I40" i="12"/>
  <c r="K40" i="12"/>
  <c r="M40" i="12"/>
  <c r="O40" i="12"/>
  <c r="Q40" i="12"/>
  <c r="V40" i="12"/>
  <c r="V36" i="12" s="1"/>
  <c r="G41" i="12"/>
  <c r="M41" i="12" s="1"/>
  <c r="I41" i="12"/>
  <c r="K41" i="12"/>
  <c r="O41" i="12"/>
  <c r="Q41" i="12"/>
  <c r="V41" i="12"/>
  <c r="G42" i="12"/>
  <c r="I42" i="12"/>
  <c r="K42" i="12"/>
  <c r="M42" i="12"/>
  <c r="O42" i="12"/>
  <c r="Q42" i="12"/>
  <c r="V42" i="12"/>
  <c r="G44" i="12"/>
  <c r="I44" i="12"/>
  <c r="K44" i="12"/>
  <c r="M44" i="12"/>
  <c r="O44" i="12"/>
  <c r="Q44" i="12"/>
  <c r="V44" i="12"/>
  <c r="AE46" i="12"/>
  <c r="I20" i="1"/>
  <c r="I19" i="1"/>
  <c r="I18" i="1"/>
  <c r="I17" i="1"/>
  <c r="I16" i="1"/>
  <c r="F54" i="1"/>
  <c r="G23" i="1" s="1"/>
  <c r="A23" i="1" s="1"/>
  <c r="G24" i="1" s="1"/>
  <c r="G54" i="1"/>
  <c r="H53" i="1"/>
  <c r="I53" i="1" s="1"/>
  <c r="H52" i="1"/>
  <c r="I52" i="1" s="1"/>
  <c r="H51" i="1"/>
  <c r="I51" i="1" s="1"/>
  <c r="H50" i="1"/>
  <c r="I50" i="1" s="1"/>
  <c r="H48" i="1"/>
  <c r="I48" i="1" s="1"/>
  <c r="H47" i="1"/>
  <c r="I47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54" i="1" s="1"/>
  <c r="J28" i="1"/>
  <c r="J26" i="1"/>
  <c r="G38" i="1"/>
  <c r="F38" i="1"/>
  <c r="J23" i="1"/>
  <c r="J24" i="1"/>
  <c r="J25" i="1"/>
  <c r="J27" i="1"/>
  <c r="E24" i="1"/>
  <c r="E26" i="1"/>
  <c r="I108" i="1" l="1"/>
  <c r="J107" i="1" s="1"/>
  <c r="H46" i="1"/>
  <c r="I46" i="1" s="1"/>
  <c r="G28" i="1"/>
  <c r="G25" i="1"/>
  <c r="A25" i="1" s="1"/>
  <c r="A24" i="1"/>
  <c r="M60" i="21"/>
  <c r="M8" i="21"/>
  <c r="M76" i="21"/>
  <c r="M25" i="21"/>
  <c r="M24" i="21" s="1"/>
  <c r="M82" i="21"/>
  <c r="M81" i="21" s="1"/>
  <c r="M8" i="20"/>
  <c r="M34" i="20"/>
  <c r="M12" i="20"/>
  <c r="AF57" i="20"/>
  <c r="G34" i="20"/>
  <c r="M52" i="20"/>
  <c r="M51" i="20" s="1"/>
  <c r="M23" i="20"/>
  <c r="M22" i="20" s="1"/>
  <c r="M15" i="20"/>
  <c r="M27" i="20"/>
  <c r="M24" i="20" s="1"/>
  <c r="M11" i="20"/>
  <c r="AF16" i="19"/>
  <c r="M9" i="19"/>
  <c r="M8" i="19" s="1"/>
  <c r="M87" i="18"/>
  <c r="M55" i="18"/>
  <c r="M75" i="18"/>
  <c r="AF99" i="18"/>
  <c r="M71" i="18"/>
  <c r="M29" i="18"/>
  <c r="M28" i="18" s="1"/>
  <c r="M12" i="18"/>
  <c r="M8" i="18" s="1"/>
  <c r="M49" i="17"/>
  <c r="G49" i="17"/>
  <c r="AF91" i="17"/>
  <c r="M80" i="17"/>
  <c r="M79" i="17" s="1"/>
  <c r="M41" i="17"/>
  <c r="M40" i="17" s="1"/>
  <c r="M28" i="17"/>
  <c r="M8" i="17" s="1"/>
  <c r="M43" i="16"/>
  <c r="M70" i="16"/>
  <c r="M12" i="16"/>
  <c r="G70" i="16"/>
  <c r="G43" i="16"/>
  <c r="G12" i="16"/>
  <c r="M9" i="15"/>
  <c r="M8" i="15" s="1"/>
  <c r="M40" i="14"/>
  <c r="M231" i="14"/>
  <c r="M151" i="14"/>
  <c r="M82" i="14"/>
  <c r="G40" i="14"/>
  <c r="M121" i="14"/>
  <c r="M120" i="14" s="1"/>
  <c r="M35" i="14"/>
  <c r="M34" i="14" s="1"/>
  <c r="M22" i="14"/>
  <c r="M21" i="14" s="1"/>
  <c r="M241" i="14"/>
  <c r="M240" i="14" s="1"/>
  <c r="G151" i="14"/>
  <c r="M217" i="14"/>
  <c r="M216" i="14" s="1"/>
  <c r="M76" i="14"/>
  <c r="M71" i="14" s="1"/>
  <c r="M27" i="13"/>
  <c r="M121" i="13"/>
  <c r="M111" i="13"/>
  <c r="M97" i="13"/>
  <c r="M81" i="13"/>
  <c r="M133" i="13"/>
  <c r="G121" i="13"/>
  <c r="G27" i="13"/>
  <c r="G8" i="13"/>
  <c r="G111" i="13"/>
  <c r="M72" i="13"/>
  <c r="M71" i="13" s="1"/>
  <c r="M58" i="13"/>
  <c r="M57" i="13" s="1"/>
  <c r="M22" i="13"/>
  <c r="M8" i="13" s="1"/>
  <c r="M8" i="12"/>
  <c r="AF46" i="12"/>
  <c r="I21" i="1"/>
  <c r="J52" i="1"/>
  <c r="J44" i="1"/>
  <c r="J49" i="1"/>
  <c r="J41" i="1"/>
  <c r="J46" i="1"/>
  <c r="J51" i="1"/>
  <c r="J43" i="1"/>
  <c r="J48" i="1"/>
  <c r="J40" i="1"/>
  <c r="J53" i="1"/>
  <c r="J45" i="1"/>
  <c r="J50" i="1"/>
  <c r="J42" i="1"/>
  <c r="J47" i="1"/>
  <c r="J39" i="1"/>
  <c r="J54" i="1" s="1"/>
  <c r="H54" i="1"/>
  <c r="J80" i="1" l="1"/>
  <c r="J102" i="1"/>
  <c r="J79" i="1"/>
  <c r="J97" i="1"/>
  <c r="J100" i="1"/>
  <c r="J99" i="1"/>
  <c r="J76" i="1"/>
  <c r="J96" i="1"/>
  <c r="J98" i="1"/>
  <c r="J91" i="1"/>
  <c r="J92" i="1"/>
  <c r="J105" i="1"/>
  <c r="J87" i="1"/>
  <c r="J83" i="1"/>
  <c r="J106" i="1"/>
  <c r="J81" i="1"/>
  <c r="J104" i="1"/>
  <c r="J95" i="1"/>
  <c r="J85" i="1"/>
  <c r="J82" i="1"/>
  <c r="J94" i="1"/>
  <c r="J93" i="1"/>
  <c r="J86" i="1"/>
  <c r="J88" i="1"/>
  <c r="J89" i="1"/>
  <c r="J84" i="1"/>
  <c r="J103" i="1"/>
  <c r="J101" i="1"/>
  <c r="J90" i="1"/>
  <c r="J77" i="1"/>
  <c r="J78" i="1"/>
  <c r="G26" i="1"/>
  <c r="A27" i="1" s="1"/>
  <c r="A29" i="1" s="1"/>
  <c r="A26" i="1"/>
  <c r="J108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DF42A943-35D0-41C6-A492-5635DADB4EB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2F3CAAE-CBF1-4986-A55B-7B4031D4FA0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F2C44C95-61D4-4AC6-AC70-EC22AD4B57C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94BB85E-3BA1-43B5-A01B-AD91F78749F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614DA906-82DA-4B0F-900B-92968479274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21FDAA9-5CDC-4A3D-B698-A2E24DE5486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CF4C6006-794B-4E18-87FF-E706E56E592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C8A7B43-4A4E-4C43-964C-11C7E1D4AAC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A948055D-F5EC-457E-839A-F9127C24B64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9E29CED-2246-4129-A154-A86513BA831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9A2A44A6-75BD-496C-BBFA-E466C06A089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976F861-278B-4EBF-9F16-EC293AA0CC9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2038498C-9D10-47A6-9BA3-70438A88D4C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068034B-04D4-4D6C-8287-F411C62C6A0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05794146-F241-4B47-8A3D-43181B7D2D1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088230D-A192-4856-95D3-86017475AE6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C50ACE51-E872-40E9-BF61-6A57A7ED121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8E0C7C9-2398-4F6C-B908-34F7CE63A30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93DD8C9F-7F1B-4C1C-B691-6DF8904A0C3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1169A3D-3432-485D-87CA-CDC9F72A209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<sst xmlns="http://schemas.openxmlformats.org/spreadsheetml/2006/main" count="4734" uniqueCount="1090">
  <si>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</si>
  <si>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</si>
  <si>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</si>
  <si>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</si>
  <si>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</si>
  <si>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</si>
  <si>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</si>
  <si>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</si>
  <si>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</si>
  <si>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</si>
  <si>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</si>
  <si>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</si>
  <si>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</si>
  <si>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</si>
  <si>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</si>
  <si>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</si>
  <si>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</si>
  <si>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</si>
  <si>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</si>
  <si>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</si>
  <si>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</si>
  <si>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</si>
  <si>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</si>
  <si>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</si>
  <si>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</si>
  <si>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</si>
  <si>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</si>
  <si>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</si>
  <si>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</si>
  <si>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</si>
  <si>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</si>
  <si>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</si>
  <si>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</si>
  <si>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</si>
  <si>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</si>
  <si>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</si>
  <si>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</si>
  <si>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</si>
  <si>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</si>
  <si>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</si>
  <si>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</si>
  <si>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</si>
  <si>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</si>
  <si>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20112023</t>
  </si>
  <si>
    <t xml:space="preserve">PARK SYROVICE </t>
  </si>
  <si>
    <t>Stavba</t>
  </si>
  <si>
    <t>01</t>
  </si>
  <si>
    <t>ODSTRANĚNÍ STÁVAJÍCÍHO PÓDIA A ZPEVNĚNÉ PLOCHY</t>
  </si>
  <si>
    <t>DEMOLICE</t>
  </si>
  <si>
    <t>SO 101</t>
  </si>
  <si>
    <t xml:space="preserve">NOVOSTAVBA PÓDIA </t>
  </si>
  <si>
    <t xml:space="preserve">SPODNÍ STAVBA </t>
  </si>
  <si>
    <t>02</t>
  </si>
  <si>
    <t>VRCHNÍ STAVBA (BEZ NOSNÉ OCELOVÉ K-CE)</t>
  </si>
  <si>
    <t>03</t>
  </si>
  <si>
    <t>OCELOVÁ NOSNÁ KONSTRUKCE</t>
  </si>
  <si>
    <t>04</t>
  </si>
  <si>
    <t xml:space="preserve">ELEKTROINSTALACE </t>
  </si>
  <si>
    <t>SO 102</t>
  </si>
  <si>
    <t xml:space="preserve">AREÁLOVÉ ROZVODY DEŠŤOVÉ KANALIZACE, AKUMULAČNÍ NÁDRŽ </t>
  </si>
  <si>
    <t xml:space="preserve">STAVEBNÍ ČÁST </t>
  </si>
  <si>
    <t>SO 103</t>
  </si>
  <si>
    <t>AREÁLOVÉ ZPEVNĚNÉ PLOCHY, VENKOVNÍ MOBILIÁŘ, AREÁLOVÉ OSVĚTLENÍ</t>
  </si>
  <si>
    <t>ZPEVNĚNÉ PLOCHY</t>
  </si>
  <si>
    <t>VENKOVNÍ MOBILIÁŘ</t>
  </si>
  <si>
    <t>AREÁLOVÉ OSVĚTLENÍ</t>
  </si>
  <si>
    <t>STANOVIŠTĚ PRO MÁJ</t>
  </si>
  <si>
    <t>Celkem za stavbu</t>
  </si>
  <si>
    <t>CZK</t>
  </si>
  <si>
    <t>#POPS</t>
  </si>
  <si>
    <t xml:space="preserve">Popis stavby: 20112023 - PARK SYROVICE </t>
  </si>
  <si>
    <t>#POPO</t>
  </si>
  <si>
    <t>Popis objektu: 01 - ODSTRANĚNÍ STÁVAJÍCÍHO PÓDIA A ZPEVNĚNÉ PLOCHY</t>
  </si>
  <si>
    <t>#POPR</t>
  </si>
  <si>
    <t>Popis rozpočtu: 01 - DEMOLICE</t>
  </si>
  <si>
    <t xml:space="preserve">Popis objektu: SO 101 - NOVOSTAVBA PÓDIA </t>
  </si>
  <si>
    <t xml:space="preserve">Popis rozpočtu: 01 - SPODNÍ STAVBA </t>
  </si>
  <si>
    <t>Popis rozpočtu: 02 - VRCHNÍ STAVBA (BEZ NOSNÉ OCELOVÉ K-CE)</t>
  </si>
  <si>
    <t>Popis rozpočtu: 03 - OCELOVÁ NOSNÁ KONSTRUKCE</t>
  </si>
  <si>
    <t xml:space="preserve">Popis rozpočtu: 04 - ELEKTROINSTALACE </t>
  </si>
  <si>
    <t xml:space="preserve">Popis objektu: SO 102 - AREÁLOVÉ ROZVODY DEŠŤOVÉ KANALIZACE, AKUMULAČNÍ NÁDRŽ </t>
  </si>
  <si>
    <t xml:space="preserve">Popis rozpočtu: 01 - STAVEBNÍ ČÁST </t>
  </si>
  <si>
    <t>Popis objektu: SO 103 - AREÁLOVÉ ZPEVNĚNÉ PLOCHY, VENKOVNÍ MOBILIÁŘ, AREÁLOVÉ OSVĚTLENÍ</t>
  </si>
  <si>
    <t>Popis rozpočtu: 01 - ZPEVNĚNÉ PLOCHY</t>
  </si>
  <si>
    <t>Popis rozpočtu: 02 - VENKOVNÍ MOBILIÁŘ</t>
  </si>
  <si>
    <t>Popis rozpočtu: 03 - AREÁLOVÉ OSVĚTLENÍ</t>
  </si>
  <si>
    <t>Popis rozpočtu: 04 - STANOVIŠTĚ PRO MÁJ</t>
  </si>
  <si>
    <t>Rekapitulace dílů</t>
  </si>
  <si>
    <t>Typ dílu</t>
  </si>
  <si>
    <t>1</t>
  </si>
  <si>
    <t>Zemní práce</t>
  </si>
  <si>
    <t>111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</si>
  <si>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</si>
  <si>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</si>
  <si>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</si>
  <si>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</si>
  <si>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</si>
  <si>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</si>
  <si>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</si>
  <si>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</si>
  <si>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</t>
  </si>
  <si>
    <t>Úpravy povrchu, podlahy</t>
  </si>
  <si>
    <t>63</t>
  </si>
  <si>
    <t>Podlahy a podlahové konstrukce</t>
  </si>
  <si>
    <t>8</t>
  </si>
  <si>
    <t>Trubní vedení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</si>
  <si>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</si>
  <si>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</si>
  <si>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</si>
  <si>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</si>
  <si>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</si>
  <si>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</si>
  <si>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</si>
  <si>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</si>
  <si>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</si>
  <si>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</si>
  <si>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HZS</t>
  </si>
  <si>
    <t>HODINOVÁ ZÚČTOVACÍ SAZBA</t>
  </si>
  <si>
    <t>M11</t>
  </si>
  <si>
    <t xml:space="preserve">Materiály </t>
  </si>
  <si>
    <t>R9</t>
  </si>
  <si>
    <t>Výchozí revize elektro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</si>
  <si>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</si>
  <si>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</si>
  <si>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</si>
  <si>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</si>
  <si>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</si>
  <si>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</si>
  <si>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</si>
  <si>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</si>
  <si>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</si>
  <si>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</si>
  <si>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</si>
  <si>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</si>
  <si>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</si>
  <si>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</si>
  <si>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</si>
  <si>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</si>
  <si>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783</t>
  </si>
  <si>
    <t>Nátěry</t>
  </si>
  <si>
    <t>M21</t>
  </si>
  <si>
    <t>Elektromontáže</t>
  </si>
  <si>
    <t>M46</t>
  </si>
  <si>
    <t>Zemní práce při montážích</t>
  </si>
  <si>
    <t>M65</t>
  </si>
  <si>
    <t>Elektroinstalace a veřejné osvětlení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</si>
  <si>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</si>
  <si>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</si>
  <si>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</si>
  <si>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</si>
  <si>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</si>
  <si>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</si>
  <si>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</si>
  <si>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</si>
  <si>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</si>
  <si>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</si>
  <si>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</si>
  <si>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</si>
  <si>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</si>
  <si>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</si>
  <si>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</si>
  <si>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</si>
  <si>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</si>
  <si>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</si>
  <si>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</si>
  <si>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</si>
  <si>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</si>
  <si>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</si>
  <si>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</si>
  <si>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</si>
  <si>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</si>
  <si>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</si>
  <si>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</si>
  <si>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</si>
  <si>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</si>
  <si>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</si>
  <si>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</si>
  <si>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</si>
  <si>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</si>
  <si>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113106231R00</t>
  </si>
  <si>
    <t>Rozebrání dlažeb ze zámkové dlažby v kamenivu</t>
  </si>
  <si>
    <t>m2</t>
  </si>
  <si>
    <t>RTS 23/ II</t>
  </si>
  <si>
    <t>Práce</t>
  </si>
  <si>
    <t>Běžná</t>
  </si>
  <si>
    <t>POL1_</t>
  </si>
  <si>
    <t>13,5*2,5*2+34,0</t>
  </si>
  <si>
    <t>VV</t>
  </si>
  <si>
    <t>113108408R00</t>
  </si>
  <si>
    <t>Odstranění asfaltové vrstvy pl.nad 50 m2, tl. 8 cm</t>
  </si>
  <si>
    <t>13,5*14,6</t>
  </si>
  <si>
    <t>113201111R00</t>
  </si>
  <si>
    <t>Vytrhání obrubníků chodníkových a parkových</t>
  </si>
  <si>
    <t>m</t>
  </si>
  <si>
    <t>54,0+13,5*2</t>
  </si>
  <si>
    <t>113231110R00</t>
  </si>
  <si>
    <t>Bourání odvodňovacího žlabu, zatíž. A15, š.100 mm</t>
  </si>
  <si>
    <t>včetně betonového lože</t>
  </si>
  <si>
    <t>POP</t>
  </si>
  <si>
    <t>13,0</t>
  </si>
  <si>
    <t>961044111R00</t>
  </si>
  <si>
    <t>Bourání základů z betonu prostého</t>
  </si>
  <si>
    <t>m3</t>
  </si>
  <si>
    <t>celé pódium vč. horní desky : 9,39*5,9*0,2+2*9,39*0,6*1,0+2*5,9*0,6*1,0</t>
  </si>
  <si>
    <t>962042321R00</t>
  </si>
  <si>
    <t>Bourání zdiva nadzákladového z betonu prostého</t>
  </si>
  <si>
    <t>0,2*2,63*(8,84+1,41+2*0,3)</t>
  </si>
  <si>
    <t>764352810R00</t>
  </si>
  <si>
    <t>Demontáž žlabů půlkruh. rovných, rš 330 mm, do 30°</t>
  </si>
  <si>
    <t>2*5,5</t>
  </si>
  <si>
    <t>764454801R00</t>
  </si>
  <si>
    <t>Demontáž odpadních trub kruhových, D 75 a 100 mm</t>
  </si>
  <si>
    <t>2*3,1</t>
  </si>
  <si>
    <t>767392802R00</t>
  </si>
  <si>
    <t>Demontáž krytin střech z plechů, šroubovaných</t>
  </si>
  <si>
    <t>10,0*5,4</t>
  </si>
  <si>
    <t>767996805R00</t>
  </si>
  <si>
    <t>Demontáž atypických ocelových konstr. nad 500 kg</t>
  </si>
  <si>
    <t>kg</t>
  </si>
  <si>
    <t>nosná střešní kce - odhad : 1000</t>
  </si>
  <si>
    <t>ocel. sloupy - odhad : 4*350</t>
  </si>
  <si>
    <t>65001</t>
  </si>
  <si>
    <t xml:space="preserve">Odpojení stáv. elektrického přívodu na pódiu + demontáž stáv. skříně </t>
  </si>
  <si>
    <t>kpl</t>
  </si>
  <si>
    <t>Vlastní</t>
  </si>
  <si>
    <t>Indiv</t>
  </si>
  <si>
    <t>979951111R00</t>
  </si>
  <si>
    <t>Výkup kovů - železný šrot tl. do 4 mm</t>
  </si>
  <si>
    <t>t</t>
  </si>
  <si>
    <t>Pro vyjádření výnosu ve prospěch zhotovitele je nutné jednotkovou cenu uvést se záporným znaménkem. (Získaná částka ponižuje náklad stavby.)</t>
  </si>
  <si>
    <t>979091211R00</t>
  </si>
  <si>
    <t>Vodorovné přemístění suti do 7 km</t>
  </si>
  <si>
    <t>979094211R00</t>
  </si>
  <si>
    <t>Nakládání nebo překládání vybourané suti</t>
  </si>
  <si>
    <t>979990103R00</t>
  </si>
  <si>
    <t>Poplatek za uložení suti - beton, skupina odpadu 170101</t>
  </si>
  <si>
    <t>979999995R00</t>
  </si>
  <si>
    <t>Poplatek za recyklaci asfaltu, kusovost do 1600 cm2, (skup.170302)</t>
  </si>
  <si>
    <t>170 302</t>
  </si>
  <si>
    <t>979093111R00</t>
  </si>
  <si>
    <t>Uložení suti na skládku bez zhutnění</t>
  </si>
  <si>
    <t>SUM</t>
  </si>
  <si>
    <t>Poznámky uchazeče k zadání</t>
  </si>
  <si>
    <t>POPUZIV</t>
  </si>
  <si>
    <t>END</t>
  </si>
  <si>
    <t>131301110R00</t>
  </si>
  <si>
    <t>Hloubení nezapaž. jam hor.4 do 50 m3, STROJNĚ</t>
  </si>
  <si>
    <t>0,47*14,56*7,1</t>
  </si>
  <si>
    <t>131301119R00</t>
  </si>
  <si>
    <t>Příplatek za lepivost - hloubení nezap.jam v hor.4</t>
  </si>
  <si>
    <t>Odkaz na mn. položky pořadí 1 : 48,58672</t>
  </si>
  <si>
    <t>132301210R00</t>
  </si>
  <si>
    <t>Hloubení rýh š.do 200 cm hor.4 do 50 m3, STROJNĚ</t>
  </si>
  <si>
    <t>2,05*7,1*0,69*2+2,05*10,46*0,69+1,6*10,46*0,69</t>
  </si>
  <si>
    <t>132301219R00</t>
  </si>
  <si>
    <t>Přípl.za lepivost,hloubení rýh 200cm,hor.4,STROJNĚ</t>
  </si>
  <si>
    <t>Odkaz na mn. položky pořadí 3 : 46,42941</t>
  </si>
  <si>
    <t>162601102R00</t>
  </si>
  <si>
    <t>Vodorovné přemístění výkopku z hor.1-4 do 5000 m</t>
  </si>
  <si>
    <t>Odkaz na mn. položky pořadí 6 : 30,83052*-1</t>
  </si>
  <si>
    <t>Koeficient +koef. nakypření: 0,2</t>
  </si>
  <si>
    <t>174101101R00</t>
  </si>
  <si>
    <t>Zásyp jam, rýh, šachet se zhutněním</t>
  </si>
  <si>
    <t>včetně strojního přemístění materiálu pro zásyp ze vzdálenosti do 10 m od okraje zásypu</t>
  </si>
  <si>
    <t>0,82*0,6*(7,1*2+13,36*2)+,6*0,59*(11,66*2+3,45*2)</t>
  </si>
  <si>
    <t>199000005R00</t>
  </si>
  <si>
    <t>Poplatek za skládku zeminy 1- 4, č. dle katal. odpadů 17 05 04</t>
  </si>
  <si>
    <t>Odkaz na mn. položky pořadí 5 : 77,02273</t>
  </si>
  <si>
    <t>271313511R00</t>
  </si>
  <si>
    <t xml:space="preserve">Beton podkladní pod základové konstrukce, prostý </t>
  </si>
  <si>
    <t>základové pasy : 0,1*2,05*(7,1*2+10,46)+0,1*1,6*10,46</t>
  </si>
  <si>
    <t>základová deska : 0,1*11,66*4,65</t>
  </si>
  <si>
    <t>271531112R00</t>
  </si>
  <si>
    <t>Polštář základu z kameniva hr. drceného 32-63 mm</t>
  </si>
  <si>
    <t>pod žb desku : 0,35*11,66*4,65</t>
  </si>
  <si>
    <t>pod schody : 0,46*0,6*1,2*2</t>
  </si>
  <si>
    <t>273321411R00</t>
  </si>
  <si>
    <t>Železobeton základových desek C 25/30</t>
  </si>
  <si>
    <t>žb základová deska : 4,5*5,9</t>
  </si>
  <si>
    <t>273351215R00</t>
  </si>
  <si>
    <t>Bednění stěn základových desek - zřízení</t>
  </si>
  <si>
    <t>0,5*(13,36*2+5,9*2)</t>
  </si>
  <si>
    <t>273351216R00</t>
  </si>
  <si>
    <t>Bednění stěn základových desek - odstranění</t>
  </si>
  <si>
    <t>Včetně očištění, vytřídění a uložení bednicího materiálu.</t>
  </si>
  <si>
    <t>Odkaz na mn. položky pořadí 11 : 19,26000</t>
  </si>
  <si>
    <t>273361821R00</t>
  </si>
  <si>
    <t>Výztuž základových desek z betonářské oceli B500B (10 505)</t>
  </si>
  <si>
    <t>viz výkaz výztuže - výkres č. D1.02.05 : 2,3717</t>
  </si>
  <si>
    <t>274321411R00</t>
  </si>
  <si>
    <t>Železobeton základových pasů C 25/30</t>
  </si>
  <si>
    <t>základové pasy : 0,85*1,04*13,36+0,85*0,94*4,65*2+0,4*1,04*13,36</t>
  </si>
  <si>
    <t>2x schody : 2*0,6*1,2*0,6</t>
  </si>
  <si>
    <t>274351215R00</t>
  </si>
  <si>
    <t>Bednění stěn základových pasů - zřízení</t>
  </si>
  <si>
    <t>základové pasy : 0,94*(4,65*2+5,9*2)+1,04*(13,36*2+11,66*2)</t>
  </si>
  <si>
    <t>2x schody : 0,7*2,4*2</t>
  </si>
  <si>
    <t>274351216R00</t>
  </si>
  <si>
    <t>Bednění stěn základových pasů - odstranění</t>
  </si>
  <si>
    <t>Odkaz na mn. položky pořadí 15 : 75,23560</t>
  </si>
  <si>
    <t>274354033R00</t>
  </si>
  <si>
    <t>Bednění prostupu základem do 0,05 m2, dl. 1,0 m</t>
  </si>
  <si>
    <t>kus</t>
  </si>
  <si>
    <t>274361821R00</t>
  </si>
  <si>
    <t>Výztuž základových pasů z betonářské oceli  B500B (10 505)</t>
  </si>
  <si>
    <t>viz výkaz výztuže výkres č. D1.02.04 : 2,7903</t>
  </si>
  <si>
    <t>211351901R00</t>
  </si>
  <si>
    <t>Bednění prostupů v základové desce plochy do 0,06 m2</t>
  </si>
  <si>
    <t>311321826R00</t>
  </si>
  <si>
    <t>Železobeton nadzákladových zdí pohledový C 30/37</t>
  </si>
  <si>
    <t>Včetně pomocného lešení o výšce podlahy do 1900 mm a pro zatížení 1,5 kPa.</t>
  </si>
  <si>
    <t>0,95*0,22*5,9+0,65*1,72*5,9-0,18*0,15*5,9-0,22*0,16*5,9+0,22*0,3*11,86</t>
  </si>
  <si>
    <t>311351805R00</t>
  </si>
  <si>
    <t>Bednění nadzákladových zdí pohledových hladkých, oboustranné - zřízení</t>
  </si>
  <si>
    <t>2*0,22*5,9+2*1,72*5,9+2*0,3*11,86</t>
  </si>
  <si>
    <t>311351806R00</t>
  </si>
  <si>
    <t>Bednění nadzákladových zdí pohledových hladkých, oboustranné - odstranění</t>
  </si>
  <si>
    <t>Odkaz na mn. položky pořadí 21 : 30,00800</t>
  </si>
  <si>
    <t>311351923R00</t>
  </si>
  <si>
    <t>Lišta do bednění pro sražení hran monolit. konstrukcí TLL 15/15/21 mm, plastová</t>
  </si>
  <si>
    <t>5,9*2</t>
  </si>
  <si>
    <t>311361821R00</t>
  </si>
  <si>
    <t>Výztuž nadzákladových zdí z betonářské oceli B500B (10 505)</t>
  </si>
  <si>
    <t>viz výkaz výztuže - výkres č. D1.02.06 : (1679,8-677,6*0,62-690,0*0,62-129,2*0,89)/1000</t>
  </si>
  <si>
    <t>3001</t>
  </si>
  <si>
    <t>Vybednění skrytých žlabů</t>
  </si>
  <si>
    <t xml:space="preserve">m     </t>
  </si>
  <si>
    <t>430321514R00</t>
  </si>
  <si>
    <t>Beton schodišťových konstrukcí železový C 30/37</t>
  </si>
  <si>
    <t>0,3*0,166*3*11,86</t>
  </si>
  <si>
    <t>1,2*0,24*2</t>
  </si>
  <si>
    <t>430361821R00</t>
  </si>
  <si>
    <t>Výztuž schodišťových konstrukcí přímočarých B500B z oceli (10 505)</t>
  </si>
  <si>
    <t xml:space="preserve">výztuž schodišť je obsažena ve výkazu výztuže základových pasů - viz výkres D1.02.04 a položka č.18 : </t>
  </si>
  <si>
    <t>434351141R00</t>
  </si>
  <si>
    <t>Bednění stupňů přímočarých - zřízení</t>
  </si>
  <si>
    <t>3*0,166*11,86+2*1,2*0,25*2+2,4*4</t>
  </si>
  <si>
    <t>434351142R00</t>
  </si>
  <si>
    <t>Bednění stupňů přímočarých - odstranění</t>
  </si>
  <si>
    <t>Odkaz na mn. položky pořadí 28 : 16,70628</t>
  </si>
  <si>
    <t>631315811R00</t>
  </si>
  <si>
    <t>Mazanina betonová tl. 12 - 24 cm C 30/37</t>
  </si>
  <si>
    <t>Včetně vytvoření dilatačních spár, bez zaplnění.</t>
  </si>
  <si>
    <t>podlahová deska : 0,2*11,76*4,7</t>
  </si>
  <si>
    <t>631317205R00</t>
  </si>
  <si>
    <t>Řezání dilatační spáry hl. 0-50 mm, železobeton</t>
  </si>
  <si>
    <t>4,7*3+11,76</t>
  </si>
  <si>
    <t>631319155R00</t>
  </si>
  <si>
    <t>Příplatek za přehlaz. mazanin tl. 24cm</t>
  </si>
  <si>
    <t>Odkaz na mn. položky pořadí 30 : 11,05440</t>
  </si>
  <si>
    <t>631319165R00</t>
  </si>
  <si>
    <t>Příplatek za konečnou úpravu mazanin tl. 24 cm</t>
  </si>
  <si>
    <t>Odkaz na mn. položky pořadí 32 : 11,05440</t>
  </si>
  <si>
    <t>631361821R00</t>
  </si>
  <si>
    <t>Výztuž mazanin z betonářské oceli B500B (10 505)</t>
  </si>
  <si>
    <t>viz výkaz výztuže - výkres č. D1.02.06 : (677,6*0,62+690,0*0,62+129,2*0,89)/1000</t>
  </si>
  <si>
    <t>63111131R00</t>
  </si>
  <si>
    <t>Vyplnění dilatačních spár trvale pružným tmelem, vč. dodávky</t>
  </si>
  <si>
    <t>998012021R00</t>
  </si>
  <si>
    <t>Přesun hmot pro budovy monolitické výšky do 6 m</t>
  </si>
  <si>
    <t>Přesun hmot</t>
  </si>
  <si>
    <t>POL7_</t>
  </si>
  <si>
    <t>711111001RZ1</t>
  </si>
  <si>
    <t xml:space="preserve">Provedení izolace proti vlhkosti na ploše vodorovné, 1x asfaltovým penetračním nátěrem včetně dodávky asfaltového penetračního laku </t>
  </si>
  <si>
    <t>11,76*4,7</t>
  </si>
  <si>
    <t>711112001RZ1</t>
  </si>
  <si>
    <t>Provedení izolace proti vlhkosti na ploše svislé, 1x asfaltovým penetračním nátěr včetně dodávky asfaltového laku</t>
  </si>
  <si>
    <t>0,2*(4,7*2+11,76*2)</t>
  </si>
  <si>
    <t>711141559RY2</t>
  </si>
  <si>
    <t>Provedení izolace proti vlhkosti na ploše vodorovné, asfaltovými pásy přitavením 1 vrstva - včetně dod. SBS modif. asf. pasu</t>
  </si>
  <si>
    <t>Provedení očištění povrchu a natavení jedné vrstvy modifikovaného asfaltového pásu včetně dodávky materiálů.</t>
  </si>
  <si>
    <t>711142559RY2</t>
  </si>
  <si>
    <t>Provedení izolace proti vlhkosti na ploše svislé, asfaltovými pásy přitavením 1 vrstva - včetně dod. SBS modif. asf. pasu</t>
  </si>
  <si>
    <t>711767278R00</t>
  </si>
  <si>
    <t>Opracování trubních prostupů na pevnou a volnou přírubu, pryžemi, dotěsnění tmelem, D do 200 mm</t>
  </si>
  <si>
    <t>711001</t>
  </si>
  <si>
    <t>Prostup do spodní stavbu DN 110, pro asfaltové pásy, dodávka</t>
  </si>
  <si>
    <t xml:space="preserve">ks    </t>
  </si>
  <si>
    <t>Specifikace</t>
  </si>
  <si>
    <t>POL3_</t>
  </si>
  <si>
    <t>998711101R00</t>
  </si>
  <si>
    <t>Přesun hmot pro izolace proti vodě, výšky do 6 m</t>
  </si>
  <si>
    <t>713121111R00</t>
  </si>
  <si>
    <t>Montáž tepelné izolace podlah na sucho, jednovrstvá</t>
  </si>
  <si>
    <t>713131131RT2</t>
  </si>
  <si>
    <t>Montáž tepelné izolace stěn lepením lepidlo bitumenové</t>
  </si>
  <si>
    <t>Očištění povrchu stěny od prachu, nařezání izolačních desek na požadovaný rozměr, nanesení lepicího tmelu, osazení desek.</t>
  </si>
  <si>
    <t>28375460R</t>
  </si>
  <si>
    <t>Deska izolační XPS univerzální</t>
  </si>
  <si>
    <t>SPCM</t>
  </si>
  <si>
    <t>11,76*4,7*0,02+0,2*(4,7*2+11,76*2)*0,02</t>
  </si>
  <si>
    <t>Koeficient +10% ztratné: 0,1</t>
  </si>
  <si>
    <t>998713101R00</t>
  </si>
  <si>
    <t>Přesun hmot pro izolace tepelné, výšky do 6 m</t>
  </si>
  <si>
    <t>721176222R00</t>
  </si>
  <si>
    <t>Potrubí KG svodné (ležaté) v zemi, D 110 x 3,2 mm</t>
  </si>
  <si>
    <t>Potrubí včetně tvarovek. Bez zednických výpomocí.</t>
  </si>
  <si>
    <t>odvodnění podlahové desky : 4,0</t>
  </si>
  <si>
    <t>721176242R00</t>
  </si>
  <si>
    <t>Potrubí KG dešťové (svislé), D 110 x 3,2 mm</t>
  </si>
  <si>
    <t>Potrubí včetně tvarovek, objímek a vložek pro tlumení hluku. Bez zednických výpomocí.</t>
  </si>
  <si>
    <t>Včetně zřízení a demontáže pomocného lešení.</t>
  </si>
  <si>
    <t>4*1,0+2*1,5</t>
  </si>
  <si>
    <t>721001</t>
  </si>
  <si>
    <t>Ochranná mřížka podlahové vpusti DN100,nerez, D+M</t>
  </si>
  <si>
    <t>998721101R00</t>
  </si>
  <si>
    <t>Přesun hmot pro vnitřní kanalizaci, výšky do 6 m</t>
  </si>
  <si>
    <t>767001</t>
  </si>
  <si>
    <t>Podlahová nerezová krabice vyklápěcí 150x150 mm vč. závěs. šroubu M20, D+M</t>
  </si>
  <si>
    <t>005111020R</t>
  </si>
  <si>
    <t>Vytyčení stavby</t>
  </si>
  <si>
    <t>Soubor</t>
  </si>
  <si>
    <t>VRN</t>
  </si>
  <si>
    <t>POL99_2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</si>
  <si>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</si>
  <si>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</si>
  <si>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</si>
  <si>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</si>
  <si>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005121 R</t>
  </si>
  <si>
    <t>Zařízení staveniště</t>
  </si>
  <si>
    <t>Veškeré náklady spojené s vybudováním, provozem a odstraněním zařízení staveniště.</t>
  </si>
  <si>
    <t>005124010R</t>
  </si>
  <si>
    <t>Koordinační činnost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</si>
  <si>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</si>
  <si>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</si>
  <si>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</si>
  <si>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</si>
  <si>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Geodetické zaměření rohů stavby, stabilizace bodů a sestavení laviček.</t>
  </si>
  <si>
    <t>417321999R00</t>
  </si>
  <si>
    <t>Vybetonování kapsy ve zdivu z betonu C 20/25</t>
  </si>
  <si>
    <t>5*0,25*0,35*0,35</t>
  </si>
  <si>
    <t>417351997R00</t>
  </si>
  <si>
    <t>Bednění kapsy - zřízení</t>
  </si>
  <si>
    <t>5*0,5*0,5</t>
  </si>
  <si>
    <t>417351998R00</t>
  </si>
  <si>
    <t>Bednění kapsy - odstranění</t>
  </si>
  <si>
    <t>Odkaz na mn. položky pořadí 2 : 1,25000</t>
  </si>
  <si>
    <t>60001</t>
  </si>
  <si>
    <t xml:space="preserve">Betonová dekor. stěrka na stěnách vč. penetračního nátěru a transparentního uzavíracího nátěru, D+M </t>
  </si>
  <si>
    <t>atika - boky : 0,38*1,6*2</t>
  </si>
  <si>
    <t>zadní stěna pódia : 55,0-0,9*2,1*2-8,2*0,38</t>
  </si>
  <si>
    <t>60002</t>
  </si>
  <si>
    <t xml:space="preserve">Betonová dekor. stěrka na podhled vč. penetračního nátěru a transparentního uzavíracího nátěru, D+M </t>
  </si>
  <si>
    <t>8,2*1,6</t>
  </si>
  <si>
    <t>941941031R00</t>
  </si>
  <si>
    <t>Montáž lešení leh.řad.s podlahami,š.do 1 m, H 10 m</t>
  </si>
  <si>
    <t>Včetně kotvení lešení.</t>
  </si>
  <si>
    <t>2*70,0+2*38,0</t>
  </si>
  <si>
    <t>941941111R00</t>
  </si>
  <si>
    <t>Pronájem lešení za den</t>
  </si>
  <si>
    <t>70,0*30</t>
  </si>
  <si>
    <t>941941831R00</t>
  </si>
  <si>
    <t>Demontáž lešení leh.řad.s podlahami,š.1 m, H 10 m</t>
  </si>
  <si>
    <t>Odkaz na mn. položky pořadí 6 : 216,00000</t>
  </si>
  <si>
    <t>946941102RT1</t>
  </si>
  <si>
    <t>Montáž pojízdných Alu věží BOSS, 2,5 x 1,45 m pracovní výška 4,2 m</t>
  </si>
  <si>
    <t>sada</t>
  </si>
  <si>
    <t>946941192RT1</t>
  </si>
  <si>
    <t>Nájemné pojízdných Alu věží BOSS, 2,5 x 1,45 m pracovní výška 4,2 m</t>
  </si>
  <si>
    <t>den</t>
  </si>
  <si>
    <t>2*30,0</t>
  </si>
  <si>
    <t>946941501R00</t>
  </si>
  <si>
    <t>Návoz a odvoz pojízného lešení</t>
  </si>
  <si>
    <t>kompl</t>
  </si>
  <si>
    <t>946941802RT1</t>
  </si>
  <si>
    <t>Demontáž pojízdných Alu věží BOSS, 2,5 x 1,45 m pracovní výška 4,3 m</t>
  </si>
  <si>
    <t>973031345R00</t>
  </si>
  <si>
    <t>Vysekání kapes zeď cih. MVC pl. 0,25 m2, hl. 30 cm</t>
  </si>
  <si>
    <t>Včetně pomocného lešení o výšce podlahy do 1900 mm a pro zatížení do 1,5 kPa  (150 kg/m2).</t>
  </si>
  <si>
    <t>998014011R00</t>
  </si>
  <si>
    <t>Přesun hmot, budovy mont. jednopodl. s pláštěm</t>
  </si>
  <si>
    <t>712351111RT2</t>
  </si>
  <si>
    <t>Provedení povlakové krytiny střech do 10°, samolepicími asfaltovými pásy včetně dodávky asfaltového pásu Glastek 30 sticker plus</t>
  </si>
  <si>
    <t>plochá střecha : 8,5*2,0</t>
  </si>
  <si>
    <t>712378005R00</t>
  </si>
  <si>
    <t>Povlaková krytina střech do 10°, fólie, stěnová lišta vyhnutá rš 70 mm</t>
  </si>
  <si>
    <t>Úprava délky a připevnění stěnové lišty natloukacími hmoždinkami včetně dodávky lišty.</t>
  </si>
  <si>
    <t>plochá střecha : 2*7,6</t>
  </si>
  <si>
    <t>712378006R00</t>
  </si>
  <si>
    <t>Povlaková krytina střech do 10°, fólie, rohová lišta vnější rš 100 mm</t>
  </si>
  <si>
    <t>Úprava délky a připevnění rohové lišty natloukacími hmoždinkami včetně dodávky lišty.</t>
  </si>
  <si>
    <t>plochá střecha : 2*1,6</t>
  </si>
  <si>
    <t>712378007R00</t>
  </si>
  <si>
    <t>Povlaková krytina střech do 10°, fólie, rohová lišta vnitřní rš 100 mm</t>
  </si>
  <si>
    <t>plochá střecha : 2*1,6+7,5*2</t>
  </si>
  <si>
    <t>712382111RT2</t>
  </si>
  <si>
    <t>Provedení povlakové krytiny střech do 10°, fólií TPO/FPO kotvenou, 4 kotvy/m2  včetně fólie Mapeplan T M tl. 1,5 mm</t>
  </si>
  <si>
    <t>včetně ukotvení k podkladu kotvami, svaření všech spojů a překrytí kotev fólií.</t>
  </si>
  <si>
    <t>712001</t>
  </si>
  <si>
    <t xml:space="preserve">Skrytý žlab z TPO fólie vč. plech. poplast. profilů, vč. zhotovení vtoků, D+M </t>
  </si>
  <si>
    <t>712351119RT2</t>
  </si>
  <si>
    <t xml:space="preserve">Provedení povlakové krytiny střech, samolepicími asfaltovými pásy včetně dodávky asfaltového pásu </t>
  </si>
  <si>
    <t>(5,8+8,2+4,3)*1,5+(5,6+8,2+4,3)*1,5+(5,4+8,2+4,3)*1,5+(5,2+8,2+4,3)*1,5+3*2,0</t>
  </si>
  <si>
    <t>712378999R00</t>
  </si>
  <si>
    <t>Poplastovaný plech - krycí lišta rš 240 mm, D+M  žlab K2</t>
  </si>
  <si>
    <t>Úprava délky a připevnění závětrné lišty natloukacími hmoždinkami včetně dodávky lišty.</t>
  </si>
  <si>
    <t>5,9+2*0,22</t>
  </si>
  <si>
    <t>998712201R00</t>
  </si>
  <si>
    <t>Přesun hmot pro povlakové krytiny, výšky do 6 m</t>
  </si>
  <si>
    <t>713141125R00</t>
  </si>
  <si>
    <t>Montáž tepelné izolace střech, na lepidlo PUK, desky</t>
  </si>
  <si>
    <t>Včetně očištění podkladu od nesoudržných vrstev.</t>
  </si>
  <si>
    <t>plochá střecha : 1,6*7,55</t>
  </si>
  <si>
    <t>28375971R</t>
  </si>
  <si>
    <t>Deska spádová EPS 100</t>
  </si>
  <si>
    <t>plochá střecha : 1,6*7,55*0,12</t>
  </si>
  <si>
    <t>998713201R00</t>
  </si>
  <si>
    <t>721176134R00</t>
  </si>
  <si>
    <t>Potrubí HT svodné (ležaté) zavěšené, D 75 x 1,9 mm</t>
  </si>
  <si>
    <t>2*1,0</t>
  </si>
  <si>
    <t>721176144R00</t>
  </si>
  <si>
    <t>Potrubí HT dešťové (svislé), D 75 x 1,9 mm</t>
  </si>
  <si>
    <t>2*2,5+4*0,5</t>
  </si>
  <si>
    <t>721231114R00</t>
  </si>
  <si>
    <t>Vtok střešní v povlakové krytině, zateplená střecha, výška izolace 300 mm</t>
  </si>
  <si>
    <t>998721201R00</t>
  </si>
  <si>
    <t>762341210RT2</t>
  </si>
  <si>
    <t>Montáž bednění střech rovných, prkna hrubá na sraz včetně dodávky prken tloušťky 24 mm</t>
  </si>
  <si>
    <t>762341220R00</t>
  </si>
  <si>
    <t>Montáž bedn.střech rovn. z aglomer.desek šroubováním</t>
  </si>
  <si>
    <t>střecha pódia : (5,9+8,2+4,4)*1,5+(5,6+8,2+4,4)*1,5+(5,4+8,3+4,4)*1,5+(5,2+8,3+4,4)*1,5</t>
  </si>
  <si>
    <t>boky střešních ploch : 4*1,5</t>
  </si>
  <si>
    <t>plochá střecha : 1,6*7,5</t>
  </si>
  <si>
    <t>762342205RT4</t>
  </si>
  <si>
    <t>Montáž kontralatí na vruty, s těsnicí pěnou včetně dodávky latí 4/6 cm</t>
  </si>
  <si>
    <t>(5,8+8,2+4,3)*1,5+(5,6+8,2+4,3)*1,5+(5,4+8,2+4,3)*1,5+(5,2+8,2+4,3)*1,5</t>
  </si>
  <si>
    <t>762441112RT1</t>
  </si>
  <si>
    <t>Montáž obložení atiky z dřevoštěpkových desek, 1 vrstva, šroubováním včetně dodávky desky OSB ECO 3 N tl. 15 mm</t>
  </si>
  <si>
    <t>plochá střecha : 2*1,6*0,35</t>
  </si>
  <si>
    <t>762712110R00</t>
  </si>
  <si>
    <t>Montáž vázaných konstrukcí hraněných do 120 cm2</t>
  </si>
  <si>
    <t>zhotovení k-ce atik : 0,3*5*2+0,2*5*2+1,6*8</t>
  </si>
  <si>
    <t>hranoly 80/80 : 40*5,9</t>
  </si>
  <si>
    <t>hranoly 70/70 : 17,7*12</t>
  </si>
  <si>
    <t>762795000R00</t>
  </si>
  <si>
    <t>Spojovací prostředky pro vázané konstrukce</t>
  </si>
  <si>
    <t>Odkaz na mn. položky pořadí 40 : 1,19687</t>
  </si>
  <si>
    <t>Odkaz na mn. položky pořadí 41 : 1,73696</t>
  </si>
  <si>
    <t>Odkaz na mn. položky pořadí 39 : 0,07049</t>
  </si>
  <si>
    <t>60515810R</t>
  </si>
  <si>
    <t>Hranol konstrukční KVH NSi, SM, C24, 60 x 60 mm, 5 m</t>
  </si>
  <si>
    <t>zhotovení k-ce atik : (0,3*5*2+0,2*5*2+1,6*8)*0,06*0,06</t>
  </si>
  <si>
    <t>60515819R</t>
  </si>
  <si>
    <t>Hranol konstrukční KVH NSi, SM, C24, 70 x 70 mm, 5 m</t>
  </si>
  <si>
    <t>hranoly 70/70 : 17,7*12*0,07*0,07</t>
  </si>
  <si>
    <t>Koeficient +15% ztratné: 0,15</t>
  </si>
  <si>
    <t>60515820R</t>
  </si>
  <si>
    <t>Hranol konstrukční KVH NSi, SM, C24, 80 x 80 mm, 5 m</t>
  </si>
  <si>
    <t>hranoly 80/80 : 40*5,9*0,08*0,08</t>
  </si>
  <si>
    <t>60726121R</t>
  </si>
  <si>
    <t>Deska dřevoštěpková OSB 3 broušená 4PD, Egger tl. 18 mm</t>
  </si>
  <si>
    <t>Odkaz na mn. položky pořadí 32 : 115,05000</t>
  </si>
  <si>
    <t>60726122R</t>
  </si>
  <si>
    <t>Deska dřevoštěpková OSB 3 broušená 4PD, Egger tl. 22 mm</t>
  </si>
  <si>
    <t>Odkaz na mn. položky pořadí 33 : 12,00000</t>
  </si>
  <si>
    <t>762001</t>
  </si>
  <si>
    <t>Vrut 6x120 mm se zápustnou hlavou, částečný závit, Zn</t>
  </si>
  <si>
    <t>998762202R00</t>
  </si>
  <si>
    <t>Přesun hmot pro tesařské konstrukce, výšky do 12 m</t>
  </si>
  <si>
    <t>764218111R00</t>
  </si>
  <si>
    <t xml:space="preserve">Strukturní dělicí vrstva </t>
  </si>
  <si>
    <t>KR1 : 25,76</t>
  </si>
  <si>
    <t>KR2 : 12,13</t>
  </si>
  <si>
    <t>KR3 : 12,16</t>
  </si>
  <si>
    <t>KR4 : 12,20</t>
  </si>
  <si>
    <t>KR5 : 12,26</t>
  </si>
  <si>
    <t>KR6 : 8,70</t>
  </si>
  <si>
    <t>KR7 : 8,34</t>
  </si>
  <si>
    <t>KR8 : 7,99</t>
  </si>
  <si>
    <t>KR9 : 7,64</t>
  </si>
  <si>
    <t>764817148R00</t>
  </si>
  <si>
    <t>Oplechování zdí (atik) z lak.Pz plechu, rš 470 mm</t>
  </si>
  <si>
    <t>2*1,6</t>
  </si>
  <si>
    <t>764001</t>
  </si>
  <si>
    <t xml:space="preserve">Oplechování bočních ploch střešních rovin lakovaným Pz plechem, D+M </t>
  </si>
  <si>
    <t xml:space="preserve">m2    </t>
  </si>
  <si>
    <t>3*2,0</t>
  </si>
  <si>
    <t>764811292R00</t>
  </si>
  <si>
    <t>Krytina hladká z lak. Pz tabulí 2 x 1 m, nad 45° Pz plech tl. 0,65 mm</t>
  </si>
  <si>
    <t>764811293R00</t>
  </si>
  <si>
    <t>Krytina hladká z lak. Pz tabulí 2 x 1 m, do 30° Pz plech tl. 0,65 mm</t>
  </si>
  <si>
    <t>764814597R00</t>
  </si>
  <si>
    <t>Oplechování čelní strany z lakovaného Pz plechu, rš 435 mm</t>
  </si>
  <si>
    <t>18,6</t>
  </si>
  <si>
    <t>764814598R00</t>
  </si>
  <si>
    <t>Oplechování zadní strany z lakovaného Pz plechu, rš 260 mm</t>
  </si>
  <si>
    <t>17,5</t>
  </si>
  <si>
    <t>998764201R00</t>
  </si>
  <si>
    <t>Přesun hmot pro klempířské konstr., výšky do 6 m</t>
  </si>
  <si>
    <t>766414141R00</t>
  </si>
  <si>
    <t>Obložení stěn pl. do 5 m2, deskami do 0,6 m2</t>
  </si>
  <si>
    <t>Včetně našroubování soklu.</t>
  </si>
  <si>
    <t>vodovzdorná překlížka - žlab K2 : 0,14*5,9</t>
  </si>
  <si>
    <t>766416123R00</t>
  </si>
  <si>
    <t>Obložení stěn nad 5 m2 panely MD, pl. nad 1,5 m2</t>
  </si>
  <si>
    <t>vnitřní obložení dřevěnými vícevrstvými deskami : 17,2*5,58+47,0-2*0,9*2,1</t>
  </si>
  <si>
    <t>766416143R00</t>
  </si>
  <si>
    <t>Obložení stěn nad 5 m2, desky nad 1,5 m2</t>
  </si>
  <si>
    <t>obložení atik : 1,6*0,4*2</t>
  </si>
  <si>
    <t>zadní stěna pódia : 52,0-2*0,9*2,1</t>
  </si>
  <si>
    <t>766417111R00</t>
  </si>
  <si>
    <t>Podkladový rošt pod obložení stěn</t>
  </si>
  <si>
    <t>střecha : 38*5,9</t>
  </si>
  <si>
    <t>zadní stěna : 178,6</t>
  </si>
  <si>
    <t>766422343R00</t>
  </si>
  <si>
    <t>Obložení podhledů jednod. deskami nad 1,5m2</t>
  </si>
  <si>
    <t>podhled - plochá střecha : 8,2*1,6</t>
  </si>
  <si>
    <t>766001</t>
  </si>
  <si>
    <t xml:space="preserve">Zafrézování led pásků do dřev. obkladu </t>
  </si>
  <si>
    <t>766002</t>
  </si>
  <si>
    <t>Dveře exteriérové 900x2100 mm, výroba, vícevrstvá dřev. deska+cetris deska, dřev. nosná kce, D+M vč. kování, cetris deska opatřena betonovou stěrkou, dřevo ošetřeno olej. bezbarvým nátěrem</t>
  </si>
  <si>
    <t>D1a : 1</t>
  </si>
  <si>
    <t>D1b : 1</t>
  </si>
  <si>
    <t>766411189R00</t>
  </si>
  <si>
    <t xml:space="preserve">Montáž obložení lavičky - hranolky sibiřský modřín </t>
  </si>
  <si>
    <t>5,98*(0,69+0,47)</t>
  </si>
  <si>
    <t>766417179R00</t>
  </si>
  <si>
    <t xml:space="preserve">Podkladový rošt pro lavičku </t>
  </si>
  <si>
    <t>8*0,39+8*0,43</t>
  </si>
  <si>
    <t>30910033R</t>
  </si>
  <si>
    <t>Šroub ocelový, šestihranná hlava, částečný závit, ISO 4014 M8 x 90 mm, pevnost 8.8</t>
  </si>
  <si>
    <t>1000 ks</t>
  </si>
  <si>
    <t>40/1000</t>
  </si>
  <si>
    <t>31110712R</t>
  </si>
  <si>
    <t>Matice přesná šestihranná 02 1401 M8</t>
  </si>
  <si>
    <t>311269990220R</t>
  </si>
  <si>
    <t>Podložka plochá pod válcovou hlavu DIN 433 M8/8,4</t>
  </si>
  <si>
    <t>59590739R</t>
  </si>
  <si>
    <t>Deska cementotřísková Cetris BASIC tl. 16 mm</t>
  </si>
  <si>
    <t>střecha : 38*5,9*0,06*0,06</t>
  </si>
  <si>
    <t>zadní stěna : 178,6*0,06*0,06</t>
  </si>
  <si>
    <t>606233003R</t>
  </si>
  <si>
    <t>Překližka vodovzdorná tl. 12 mm jak. S/BB</t>
  </si>
  <si>
    <t>Odkaz na mn. položky pořadí 54 : 0,82600</t>
  </si>
  <si>
    <t>611980999R</t>
  </si>
  <si>
    <t>Farmářský šroub 4,8x60 mm</t>
  </si>
  <si>
    <t>80</t>
  </si>
  <si>
    <t>611981995R</t>
  </si>
  <si>
    <t>Hranolek modřín sibiřský 40 x 70 mm</t>
  </si>
  <si>
    <t>24*2,95+8*0,43+8*0,39</t>
  </si>
  <si>
    <t>611981996R</t>
  </si>
  <si>
    <t>Hranolek modřín sibiřský 40 x 80 mm</t>
  </si>
  <si>
    <t>2*0,39</t>
  </si>
  <si>
    <t>611981997R</t>
  </si>
  <si>
    <t>Hranolek modřín sibiřský 40 x 110 mm</t>
  </si>
  <si>
    <t>2*0,47</t>
  </si>
  <si>
    <t>611981998R</t>
  </si>
  <si>
    <t>Vrut nerez C1, 5x60 mm</t>
  </si>
  <si>
    <t>184</t>
  </si>
  <si>
    <t>611981999R</t>
  </si>
  <si>
    <t>Kotevní U profil š. 50 mm, tl. 3 mm, žár. zink</t>
  </si>
  <si>
    <t>40</t>
  </si>
  <si>
    <t>Dřevěná 3-vrstvá deska (6-7-6) tl. 19 mm, severský smrk, 2500x5000 mm, D</t>
  </si>
  <si>
    <t>Odkaz na mn. položky pořadí 55 : 139,19600</t>
  </si>
  <si>
    <t>Šroub do betonu se zápustnou hlavou, 8x60 mm</t>
  </si>
  <si>
    <t>kotvení vodovzdorné desky : 20</t>
  </si>
  <si>
    <t>766003</t>
  </si>
  <si>
    <t>Šroub do betonu se zápustnou hlavou, 10x120 mm</t>
  </si>
  <si>
    <t>16</t>
  </si>
  <si>
    <t>766004</t>
  </si>
  <si>
    <t>Vrut 6x110 mm se zápustnou hlavou, částečný závit, Zn</t>
  </si>
  <si>
    <t>998766201R00</t>
  </si>
  <si>
    <t>Přesun hmot pro truhlářské konstr., výšky do 6 m</t>
  </si>
  <si>
    <t>767995106R00</t>
  </si>
  <si>
    <t>Výroba a montáž kov. atypických konstr. do 250 kg</t>
  </si>
  <si>
    <t>žlab K2 - L150/75/11 : (5,9+2*0,22)*18,5</t>
  </si>
  <si>
    <t>767002</t>
  </si>
  <si>
    <t xml:space="preserve">Žárové zinkování </t>
  </si>
  <si>
    <t>767587199R00</t>
  </si>
  <si>
    <t>Nosný rošt pro obložení podhledu z kovových profilů CD, UD, D+M</t>
  </si>
  <si>
    <t>13435490R</t>
  </si>
  <si>
    <t>Tyč ocelová L nerovnoramenná S235JR, rozměr 150 x 75 x 11 mm</t>
  </si>
  <si>
    <t>žlab K2 - L150/75/11 : (5,9+2*0,22)*18,5/1000</t>
  </si>
  <si>
    <t>kotvení L profilu : 24</t>
  </si>
  <si>
    <t>998767201R00</t>
  </si>
  <si>
    <t>Přesun hmot pro zámečnické konstr., výšky do 6 m</t>
  </si>
  <si>
    <t>783612100R00</t>
  </si>
  <si>
    <t>Nátěr olejový truhlářských výrobků dvojnásobný</t>
  </si>
  <si>
    <t>979086112R00</t>
  </si>
  <si>
    <t>Nakládání nebo překládání suti a vybouraných hmot</t>
  </si>
  <si>
    <t>Přesun suti</t>
  </si>
  <si>
    <t>POL8_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</si>
  <si>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</si>
  <si>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</si>
  <si>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</si>
  <si>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</si>
  <si>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>979082111R00</t>
  </si>
  <si>
    <t>Vnitrostaveništní doprava suti do 10 m</t>
  </si>
  <si>
    <t>979082121R00</t>
  </si>
  <si>
    <t>Příplatek k vnitrost. dopravě suti za dalších 5 m</t>
  </si>
  <si>
    <t>979981101R00</t>
  </si>
  <si>
    <t>Kontejner, přistavení na 24 h, odvoz a likvidace, suť bez příměsí, kapacita 3 t</t>
  </si>
  <si>
    <t>POL99_0</t>
  </si>
  <si>
    <t>Ocelová nosná konstrukce vč. povrchové úpravy, mechanizace pro montáž, D+M podrobný položkový rozpočet dodá zhotovitel stavby</t>
  </si>
  <si>
    <t xml:space="preserve">Koordinace prací </t>
  </si>
  <si>
    <t xml:space="preserve">hod   </t>
  </si>
  <si>
    <t xml:space="preserve">Neměřitelné práce </t>
  </si>
  <si>
    <t>Zaregulování a nastavení svítidel - sklon, směřování, požadovaný světlený tok</t>
  </si>
  <si>
    <t>11001</t>
  </si>
  <si>
    <t>Přepěťová ochrana 12,5kA T1+T2, 4P</t>
  </si>
  <si>
    <t>11002</t>
  </si>
  <si>
    <t>Jistič B20A/3, 10kA</t>
  </si>
  <si>
    <t>11003</t>
  </si>
  <si>
    <t>Jistič B32A/3, 10kA</t>
  </si>
  <si>
    <t>11004</t>
  </si>
  <si>
    <t>Kombinovaný jistič-chránič B16/1/0,03A</t>
  </si>
  <si>
    <t>11005</t>
  </si>
  <si>
    <t>Kombinovaný jistič-chránič B10/1/0,03A</t>
  </si>
  <si>
    <t>11006</t>
  </si>
  <si>
    <t>Jistič B2/1, 10kA</t>
  </si>
  <si>
    <t>11007</t>
  </si>
  <si>
    <t>Impulsní relé 1x20A/230V</t>
  </si>
  <si>
    <t>11008</t>
  </si>
  <si>
    <t>Podlahová zásuvka s výklopným víkem IP64, vybavení 1x400V/32A/5h, 2x230V/16A</t>
  </si>
  <si>
    <t>11009</t>
  </si>
  <si>
    <t>Svítidlo venkovní 18W se senzorem</t>
  </si>
  <si>
    <t>11010</t>
  </si>
  <si>
    <t>Led pásek 230V venkovní IP67</t>
  </si>
  <si>
    <t>11011</t>
  </si>
  <si>
    <t>Vestavný profil pro LED pásky vč. difuzoru</t>
  </si>
  <si>
    <t>11012</t>
  </si>
  <si>
    <t>Sada 3ks reflektorových svítidel</t>
  </si>
  <si>
    <t>231501003R</t>
  </si>
  <si>
    <t xml:space="preserve">Gel 2-složkový zalévací MPGEL - 600 </t>
  </si>
  <si>
    <t>34111030R</t>
  </si>
  <si>
    <t>Kabel silový s Cu jádrem 750 V CYKY 3 x 1,5 mm2</t>
  </si>
  <si>
    <t>34111033R</t>
  </si>
  <si>
    <t>Kabel silový s Cu jádrem 750 V CYKY-O 3 x 1,5 mm2</t>
  </si>
  <si>
    <t>34111036R</t>
  </si>
  <si>
    <t>Kabel silový s Cu jádrem 750 V CYKY 3 x 2,5 mm2</t>
  </si>
  <si>
    <t>34111098R</t>
  </si>
  <si>
    <t>Kabel silový s Cu jádrem 750 V CYKY 5 x 4 mm2</t>
  </si>
  <si>
    <t>34111100R</t>
  </si>
  <si>
    <t>Kabel silový s Cu jádrem 750 V CYKY 5 x 6 mm2</t>
  </si>
  <si>
    <t>34111998R</t>
  </si>
  <si>
    <t>H07V-U 1x10 ZŽ</t>
  </si>
  <si>
    <t>3457114702R</t>
  </si>
  <si>
    <t>Trubka kabelová chránička KOPOFLEX KF 09063</t>
  </si>
  <si>
    <t>RTS 23/ I</t>
  </si>
  <si>
    <t>3457142498R</t>
  </si>
  <si>
    <t>Krabice elektroinstalační IP65, 80x80 mm</t>
  </si>
  <si>
    <t>3457142499R</t>
  </si>
  <si>
    <t>Krabice elektroinstalační IP67</t>
  </si>
  <si>
    <t>34571511R</t>
  </si>
  <si>
    <t>Krabice přístrojová kruhová KP 68/2 d 74 x 30 mm</t>
  </si>
  <si>
    <t>348628833</t>
  </si>
  <si>
    <t>Instalační stykač 1x20A/230V</t>
  </si>
  <si>
    <t>358890496R</t>
  </si>
  <si>
    <t>Proudový chránič 40A/30mA/typ A/4P</t>
  </si>
  <si>
    <t>58541239R</t>
  </si>
  <si>
    <t>Sádra šedá stavební1kg</t>
  </si>
  <si>
    <t>R11001</t>
  </si>
  <si>
    <t>Recyklační poplatky svítidla</t>
  </si>
  <si>
    <t>ks</t>
  </si>
  <si>
    <t>POL3_0</t>
  </si>
  <si>
    <t>R11002</t>
  </si>
  <si>
    <t>Podružný materiál</t>
  </si>
  <si>
    <t>soubor</t>
  </si>
  <si>
    <t>320410003</t>
  </si>
  <si>
    <t>Celk.prohl.el.zar.a vyhot.revizní zprávy</t>
  </si>
  <si>
    <t>POL1_1</t>
  </si>
  <si>
    <t>210010124R00</t>
  </si>
  <si>
    <t>Trubka ochranná z PE, uložená volně, DN do 80 mm</t>
  </si>
  <si>
    <t>210010311R00</t>
  </si>
  <si>
    <t>Krabice univerzální KU, bez zapojení, kruhová</t>
  </si>
  <si>
    <t>210110001R00</t>
  </si>
  <si>
    <t>Spínač nástěnný jednopól.- řaz. 1, obyč.prostředí</t>
  </si>
  <si>
    <t>210120565R00</t>
  </si>
  <si>
    <t>Jistič dvoupólový do 25 A se zapojením</t>
  </si>
  <si>
    <t>210120569R00</t>
  </si>
  <si>
    <t>Jistič trojpólový do 25 A se zapojením</t>
  </si>
  <si>
    <t>1+2+5</t>
  </si>
  <si>
    <t>210120571R00</t>
  </si>
  <si>
    <t>Jistič trojpólový do 80 A se zapojením</t>
  </si>
  <si>
    <t>210120823R00</t>
  </si>
  <si>
    <t>Chránič proudový čtyřpólový do 40 A</t>
  </si>
  <si>
    <t>210131106R00</t>
  </si>
  <si>
    <t xml:space="preserve">M. stykače </t>
  </si>
  <si>
    <t>210810045R00</t>
  </si>
  <si>
    <t>Kabel CYKY-m 750 V 3 x 1,5 mm2 pevně uložený</t>
  </si>
  <si>
    <t>180,0+82</t>
  </si>
  <si>
    <t>210810046R00</t>
  </si>
  <si>
    <t>Kabel CYKY-m 750 V 3 x 2,5 mm2 pevně uložený</t>
  </si>
  <si>
    <t>451</t>
  </si>
  <si>
    <t>210810057R00</t>
  </si>
  <si>
    <t>Kabel CYKY-m 750 V 5 žil 4 až 16 mm pevně uložený</t>
  </si>
  <si>
    <t>85+82</t>
  </si>
  <si>
    <t>222301431R00</t>
  </si>
  <si>
    <t>Svodič přepětí na DIN lištu</t>
  </si>
  <si>
    <t>650051311RT4</t>
  </si>
  <si>
    <t>Montáž spínače zapuštěného, řaz. 1  vč. dodávky strojku, krytu a rámečku</t>
  </si>
  <si>
    <t>650071623R00</t>
  </si>
  <si>
    <t>Montáž relé</t>
  </si>
  <si>
    <t>650101516R00</t>
  </si>
  <si>
    <t>Montáž LED svítidla stropního vestavného s čidlem</t>
  </si>
  <si>
    <t>650101665R00</t>
  </si>
  <si>
    <t>Montáž LED pásku v liště s difuzorem</t>
  </si>
  <si>
    <t>210010998R00</t>
  </si>
  <si>
    <t>Krabice instalační IP67</t>
  </si>
  <si>
    <t>210010999R00</t>
  </si>
  <si>
    <t>Krabice instalační IP65</t>
  </si>
  <si>
    <t>210201529R00</t>
  </si>
  <si>
    <t xml:space="preserve">Svítidlo reflektorové, sestava </t>
  </si>
  <si>
    <t>210810991R00</t>
  </si>
  <si>
    <t>Kabel  H07V-U 1x10 ZŽ volně uložený</t>
  </si>
  <si>
    <t>210001</t>
  </si>
  <si>
    <t xml:space="preserve">Montáž podlahové nerez krabice se zásuvkami </t>
  </si>
  <si>
    <t>210003</t>
  </si>
  <si>
    <t xml:space="preserve">Napojení na stávající el. rozvaděč - vč. zhotovení prostupů, zed. výpomoci, zapravení </t>
  </si>
  <si>
    <t>182001111R00</t>
  </si>
  <si>
    <t>Plošná úprava terénu, nerovnosti do 10 cm v rovině</t>
  </si>
  <si>
    <t>85,0*0,5</t>
  </si>
  <si>
    <t>199000002R00</t>
  </si>
  <si>
    <t>Poplatek za skládku horniny 1- 4</t>
  </si>
  <si>
    <t>Odkaz na mn. položky pořadí 63 : 7,65000</t>
  </si>
  <si>
    <t>460010011R00</t>
  </si>
  <si>
    <t>Vytýčení trasy nn vedení v přehled.terénu, v obci</t>
  </si>
  <si>
    <t>km</t>
  </si>
  <si>
    <t>460030011R00</t>
  </si>
  <si>
    <t>Sejmutí drnu</t>
  </si>
  <si>
    <t>460200164RT1</t>
  </si>
  <si>
    <t>Výkop kabelové rýhy 35/80 cm  hor.4 strojní výkop rýhy</t>
  </si>
  <si>
    <t>460420018RT3</t>
  </si>
  <si>
    <t>Zřízení kabelového lože v rýze š.do 35 cm z písku tloušťka vrstvy 20 cm</t>
  </si>
  <si>
    <t>460490012R00</t>
  </si>
  <si>
    <t>Fólie výstražná z PVC, šířka 33 cm</t>
  </si>
  <si>
    <t>460570144R00</t>
  </si>
  <si>
    <t>Zához rýhy 35/60 cm, hornina třídy 4, se zhutněním</t>
  </si>
  <si>
    <t>460600001RT3</t>
  </si>
  <si>
    <t>Naložení a odvoz zeminy odvoz na vzdálenost 5000 m</t>
  </si>
  <si>
    <t>85,0*0,3*0,3</t>
  </si>
  <si>
    <t>00511 R</t>
  </si>
  <si>
    <t xml:space="preserve">Geodetické práce  vytyčení, zaměření </t>
  </si>
  <si>
    <t>st. jáma pro nádrž na dešť. vodu : 3,5*3,5*2,5</t>
  </si>
  <si>
    <t>Odkaz na mn. položky pořadí 1 : 30,62500</t>
  </si>
  <si>
    <t>132301110R00</t>
  </si>
  <si>
    <t>Hloubení rýh š.do 60 cm v hor.4 do 50 m3,STROJNĚ</t>
  </si>
  <si>
    <t>dešť. kanalizace : 0,3*0,8*(28,0+7,0+4,0+10,0)</t>
  </si>
  <si>
    <t>132301119R00</t>
  </si>
  <si>
    <t>Přípl.za lepivost,hloubení rýh 60 cm,hor.4,STROJNĚ</t>
  </si>
  <si>
    <t>Odkaz na mn. položky pořadí 3 : 11,76000</t>
  </si>
  <si>
    <t>Odkaz na mn. položky pořadí 6 : 19,40037*-1</t>
  </si>
  <si>
    <t>dešť. kanalizace : 0,3*0,3*(28,0+7,0+4,0+10,0)</t>
  </si>
  <si>
    <t>nádrž na dešť. vodu : 3,5*3,5*2,2-3,14*1,38*1,38*2,0</t>
  </si>
  <si>
    <t>175101101RT2</t>
  </si>
  <si>
    <t>Obsyp potrubí bez prohození sypaniny s dodáním štěrkopísku frakce 0 - 22 mm</t>
  </si>
  <si>
    <t>dešť. kanalizace : 0,3*0,4*(28,0+7,0+4,0+10,0)</t>
  </si>
  <si>
    <t>Odkaz na mn. položky pořadí 5 : 27,58156</t>
  </si>
  <si>
    <t>273321321R00</t>
  </si>
  <si>
    <t>Železobeton základových desek C 20/25</t>
  </si>
  <si>
    <t>deska pod nádrž na dešť. vodu : 3,5*3,5*0,15</t>
  </si>
  <si>
    <t>273361921RT9</t>
  </si>
  <si>
    <t xml:space="preserve">Výztuž základových desek ze svařovaných sítí KY 80, drát d 8,0 mm, oko 150 x 150 mm </t>
  </si>
  <si>
    <t>deska pod nádrž na dešť. vodu : 2*32,39/1000</t>
  </si>
  <si>
    <t>330321311R00</t>
  </si>
  <si>
    <t>Beton sloupů a pilířů železový C 20/25</t>
  </si>
  <si>
    <t>probetonování sloupků v nádrži na dešť. vodu : 8*3,14*0,05*0,05*2,0</t>
  </si>
  <si>
    <t>332361821R00</t>
  </si>
  <si>
    <t>Výztuž sloupů oblých z betonářské oceli B500B (10 505)</t>
  </si>
  <si>
    <t>vyztužení sloupků v nádrži na dešť. vodu : 8*2*2,5*0,89/1000</t>
  </si>
  <si>
    <t>451572111RK1</t>
  </si>
  <si>
    <t>Lože pod potrubí z kameniva těženého 0 - 4 mm kraj Jihomoravský</t>
  </si>
  <si>
    <t>dešť. kanalizace : 0,3*0,1*(28,0+7,0+4,0+10,0)</t>
  </si>
  <si>
    <t>631313621R00</t>
  </si>
  <si>
    <t>Mazanina betonová tl. 8 - 12 cm C 20/25</t>
  </si>
  <si>
    <t>deska na víko nádrže na dešť. vodu : 3,5*3,5*0,15</t>
  </si>
  <si>
    <t>631361921RT9</t>
  </si>
  <si>
    <t>Výztuž mazanin svařovanou sítí KY 80, drát d 8,0 mm, oko 150 x 150 mm</t>
  </si>
  <si>
    <t>871313121R00</t>
  </si>
  <si>
    <t>Montáž trub kanaliz. z plastu, hrdlových, DN 150</t>
  </si>
  <si>
    <t>dešť. kanalizace KG PVC DN100 : 28,0+9,0+10,0</t>
  </si>
  <si>
    <t>877353121R00</t>
  </si>
  <si>
    <t>Montáž tvarovek odboč. plast. gum. kroužek DN 200</t>
  </si>
  <si>
    <t>877313123R00</t>
  </si>
  <si>
    <t>Montáž tvarovek jednoos. plast. gum.kroužek DN 150</t>
  </si>
  <si>
    <t>koleno 45 : 10</t>
  </si>
  <si>
    <t>koleno 30 : 5</t>
  </si>
  <si>
    <t>koleno 15 : 5</t>
  </si>
  <si>
    <t>redukce : 6</t>
  </si>
  <si>
    <t>8001</t>
  </si>
  <si>
    <t xml:space="preserve">Montáž akumulační plast. nádrže 10m3 osazení do st. jámy a připojení k dešť. kanalizaci </t>
  </si>
  <si>
    <t>8002</t>
  </si>
  <si>
    <t xml:space="preserve">Montáž filtrační šachtice plast, vč. napojení na dešť. kanalizaci </t>
  </si>
  <si>
    <t>8003</t>
  </si>
  <si>
    <t>Napojení na areálovou dešť. kanalizaci, D+M</t>
  </si>
  <si>
    <t>28611140.AR</t>
  </si>
  <si>
    <t>Trubka kanalizační KGEM SN 4 PVC 110 x 3,2 x 500 mm</t>
  </si>
  <si>
    <t>7</t>
  </si>
  <si>
    <t>28611141.AR</t>
  </si>
  <si>
    <t>Trubka kanalizační KGEM SN 4 PVC 110 x 3,2 x 1000 mm</t>
  </si>
  <si>
    <t>1+2</t>
  </si>
  <si>
    <t>28611142.AR</t>
  </si>
  <si>
    <t>Trubka kanalizační KGEM SN 4 PVC 110 x 3,2 x 2000 mm</t>
  </si>
  <si>
    <t>1+1+1</t>
  </si>
  <si>
    <t>28611143.AR</t>
  </si>
  <si>
    <t>Trubka kanalizační KGEM SN 4 PVC 110 x 3,2 x 3000 mm</t>
  </si>
  <si>
    <t>1+1+2+1+1</t>
  </si>
  <si>
    <t>28611144.AR</t>
  </si>
  <si>
    <t>Trubka kanalizační KGEM SN 4 PVC 110 x 3,2 x 5000 mm</t>
  </si>
  <si>
    <t>28615404.AR</t>
  </si>
  <si>
    <t>Redukce nesouosá HTR DN 110/75 mm PP</t>
  </si>
  <si>
    <t>28651650.AR</t>
  </si>
  <si>
    <t>Koleno kanalizační KGB 110/ 15° PVC</t>
  </si>
  <si>
    <t>28651651.AR</t>
  </si>
  <si>
    <t>Koleno kanalizační KGB 110/ 30° PVC</t>
  </si>
  <si>
    <t>28651652.AR</t>
  </si>
  <si>
    <t>Koleno kanalizační KGB 110/ 45° PVC</t>
  </si>
  <si>
    <t>28651700.AR</t>
  </si>
  <si>
    <t>Odbočka kanalizační KGEA 110/ 110/45° PVC</t>
  </si>
  <si>
    <t xml:space="preserve">Akumulační plastová nádrž na dešť. vodu, 10 m3, samonosná, vč. dopravy </t>
  </si>
  <si>
    <t>8004</t>
  </si>
  <si>
    <t>Filtrační šachta DN400 pochozí, plastová</t>
  </si>
  <si>
    <t>998276101R00</t>
  </si>
  <si>
    <t>Přesun hmot, trubní vedení plastová, otevř. výkop</t>
  </si>
  <si>
    <t>na vzdálenost 15 m od hrany výkopu nebo od okraje šachty</t>
  </si>
  <si>
    <t>v místě napojení parketu na stávající chodník : 1,5*2,0</t>
  </si>
  <si>
    <t>v místě vedení nového elektro : 1,5*1,0+3,7*1,0</t>
  </si>
  <si>
    <t>131301111R00</t>
  </si>
  <si>
    <t>Hloubení nezapaž. jam hor.4 do 100 m3, STROJNĚ</t>
  </si>
  <si>
    <t>parket : 14,0*21,0*0,3</t>
  </si>
  <si>
    <t>nové zpevněné plochy : 80,0*0,25</t>
  </si>
  <si>
    <t>v místě vedení nového elektro : (1,5*1,0+3,7*1,0)*0,25</t>
  </si>
  <si>
    <t>Odkaz na mn. položky pořadí 2 : 109,50000</t>
  </si>
  <si>
    <t>174101102R00</t>
  </si>
  <si>
    <t>Zásyp ruční se zhutněním</t>
  </si>
  <si>
    <t>kolem obrubníků : 3,0</t>
  </si>
  <si>
    <t>Odkaz na mn. položky pořadí 4 : 131,40000</t>
  </si>
  <si>
    <t>289970111R00</t>
  </si>
  <si>
    <t>Vrstva geotextilie Geofiltex 300g/m2</t>
  </si>
  <si>
    <t>parket : 14,0*21,0</t>
  </si>
  <si>
    <t>564831111RT4</t>
  </si>
  <si>
    <t>Podklad ze štěrkodrti po zhutnění tloušťky 10 cm štěrkodrť frakce 0-63 mm</t>
  </si>
  <si>
    <t>nové zpevněné plochy : 80,0</t>
  </si>
  <si>
    <t>předláždění : 30,0+1,5*2,0</t>
  </si>
  <si>
    <t>564861111RT2</t>
  </si>
  <si>
    <t>Podklad ze štěrkodrti po zhutnění tloušťky 20 cm štěrkodrť frakce 0-32 mm</t>
  </si>
  <si>
    <t>596215020R00</t>
  </si>
  <si>
    <t>Kladení zámkové dlažby tl. 6 cm do drtě tl. 3 cm</t>
  </si>
  <si>
    <t>596291111R00</t>
  </si>
  <si>
    <t>Řezání zámkové dlažby tl. 60 mm</t>
  </si>
  <si>
    <t>515901101RT5</t>
  </si>
  <si>
    <t>Zhutnění podloží  vibrační deskou</t>
  </si>
  <si>
    <t>nové zpevněné plochy : 110,0</t>
  </si>
  <si>
    <t>564811191R00</t>
  </si>
  <si>
    <t>Podklad ze štěrku po zhutnění tloušťky 5 cm drcené kamenivo fr. 8-16 mm</t>
  </si>
  <si>
    <t>599432199R00</t>
  </si>
  <si>
    <t xml:space="preserve">Výplň spár dlažby pískem </t>
  </si>
  <si>
    <t>Kalkul</t>
  </si>
  <si>
    <t>59245110R</t>
  </si>
  <si>
    <t>Dlažba skladebná HOLLAND I 200 x 100 x 60 mm přírodní</t>
  </si>
  <si>
    <t>parket : 20,5*13,5*0,16</t>
  </si>
  <si>
    <t>631319153R00</t>
  </si>
  <si>
    <t>Příplatek za přehlazení</t>
  </si>
  <si>
    <t>Odkaz na mn. položky pořadí 16 : 44,28000</t>
  </si>
  <si>
    <t>631361921RT0</t>
  </si>
  <si>
    <t>Výztuž mazanin svařovanou sítí KA 17, drát d 4,0 mm, oko 150 x 150 mm</t>
  </si>
  <si>
    <t>parket : 20,5*13,5*1,353333/1000</t>
  </si>
  <si>
    <t>631361921RT5</t>
  </si>
  <si>
    <t>Výztuž mazanin svařovanou sítí KH 20, drát d 6,0 mm, oko 150 x 150 mm</t>
  </si>
  <si>
    <t>parket : 20,5*13,5*3,033/1000</t>
  </si>
  <si>
    <t>634601121R00</t>
  </si>
  <si>
    <t>Zaplnění dilatačních spár mazanin asfaltem,š.20 mm</t>
  </si>
  <si>
    <t>20,5+13,5</t>
  </si>
  <si>
    <t>630001</t>
  </si>
  <si>
    <t>Vyztužení dilatačních spár trny D 20 mm dl. 1000 mm</t>
  </si>
  <si>
    <t>(20,5+13,5)/0,5</t>
  </si>
  <si>
    <t>63111133R00</t>
  </si>
  <si>
    <t>Vložení těsnicího provazce do dilatační spáry, vč. dodávky</t>
  </si>
  <si>
    <t>63191100RT9</t>
  </si>
  <si>
    <t>Položení separační fólie včetně dodávky PE fólie</t>
  </si>
  <si>
    <t>parket : 20,5*13,5</t>
  </si>
  <si>
    <t>631991211R00</t>
  </si>
  <si>
    <t>Výplň dilatačních spár z extrudovaného polystyrenu tl.20 mm</t>
  </si>
  <si>
    <t>(20,5+13,5)*0,16</t>
  </si>
  <si>
    <t>917862111R00</t>
  </si>
  <si>
    <t>Osazení stojat. obrub.bet. s opěrou,lože z C 12/15</t>
  </si>
  <si>
    <t>parket : 55,0</t>
  </si>
  <si>
    <t>nové zpevněné plochy : 50,0</t>
  </si>
  <si>
    <t>59217335R</t>
  </si>
  <si>
    <t>Obrubník zahradní ABO 10-20 v. 250 x 50 x 1000 mm šedý</t>
  </si>
  <si>
    <t>59217421R</t>
  </si>
  <si>
    <t>Obrubník chodníkový ABO 14-10 v. 250 x 100 x 1000 mm přírodní</t>
  </si>
  <si>
    <t>998224111R00</t>
  </si>
  <si>
    <t>Přesun hmot, pozemní komunikace, kryt betonový</t>
  </si>
  <si>
    <t>001</t>
  </si>
  <si>
    <t>Parkové stoly pr. 850 mm - venkovní kruhový stůl, viz výpis - prvek P1, D+M</t>
  </si>
  <si>
    <t>002</t>
  </si>
  <si>
    <t>Parková lavička s opěradlem, ocel. kce+bet. nohy, dřev. lamely, viz výpis - prvek P2, D+M</t>
  </si>
  <si>
    <t>003</t>
  </si>
  <si>
    <t>Parkové obloukové lavičky, ocel. kce+bet. nohy, dřev. lamely, viz výpis - prvek P3, D+M</t>
  </si>
  <si>
    <t>sestava</t>
  </si>
  <si>
    <t>004</t>
  </si>
  <si>
    <t>Parková lavička bez opěradla, ocel. kce+bet. nohy, dřev. lamely, viz výpis - prvek P4, D+M</t>
  </si>
  <si>
    <t>005</t>
  </si>
  <si>
    <t>Odpadkový koš se stříškou, ocel. tělo opláštěné dřev. lamelami, viz výpis - prvek K1, D+M</t>
  </si>
  <si>
    <t>006</t>
  </si>
  <si>
    <t xml:space="preserve">Doprava mobiliáře na místo </t>
  </si>
  <si>
    <t>1008379</t>
  </si>
  <si>
    <t xml:space="preserve">Parkové LED osvětlení </t>
  </si>
  <si>
    <t>R-položka</t>
  </si>
  <si>
    <t>POL12_0</t>
  </si>
  <si>
    <t>1008380</t>
  </si>
  <si>
    <t xml:space="preserve">Parkové LED reflektorové osvětlení </t>
  </si>
  <si>
    <t>1000535</t>
  </si>
  <si>
    <t xml:space="preserve">Napojení na stávající el. rozvaděč - materiál </t>
  </si>
  <si>
    <t>35822003011R</t>
  </si>
  <si>
    <t>Jistič S201M-B10, 1pólový, 10A/B, 10kA</t>
  </si>
  <si>
    <t>210100251R00</t>
  </si>
  <si>
    <t>Ukončení celoplast. kabelů zákl./pás.do 4x10 mm2</t>
  </si>
  <si>
    <t>210120561R00</t>
  </si>
  <si>
    <t>Jistič jednopólový do 25 A se zapojením</t>
  </si>
  <si>
    <t>210202115R00</t>
  </si>
  <si>
    <t>Svítidlo veřejného osvětlení parkové</t>
  </si>
  <si>
    <t>210950201R00</t>
  </si>
  <si>
    <t>Příplatek na zatahování kabelů váhy do 0,75 kg</t>
  </si>
  <si>
    <t>21001</t>
  </si>
  <si>
    <t xml:space="preserve">Demontáž stávajících parkových svítidel, vč. likvidace </t>
  </si>
  <si>
    <t>277,0*0,5</t>
  </si>
  <si>
    <t>Odkaz na mn. položky pořadí 33 : 19,39000</t>
  </si>
  <si>
    <t>460050714R00</t>
  </si>
  <si>
    <t>Jáma do 2m3 pro stožár veř.osvětlení,hor.4,strojně</t>
  </si>
  <si>
    <t>4*0,6*0,6*0,8</t>
  </si>
  <si>
    <t>460100024R00</t>
  </si>
  <si>
    <t>Pouzdrový základ 350x1500 mm v ose trasy kab.</t>
  </si>
  <si>
    <t>277,0*0,35*0,2</t>
  </si>
  <si>
    <t>1,2*2,5*1,45+1,2*2,0*2,0</t>
  </si>
  <si>
    <t>Odkaz na mn. položky pořadí 1 : 9,15000</t>
  </si>
  <si>
    <t>Odkaz na mn. položky pořadí 4 : 6,02900*-1</t>
  </si>
  <si>
    <t>Koeficient + koef. nakypření: 0,2</t>
  </si>
  <si>
    <t>(1,2*2,5*1,45+1,2*2,0*2,0)-2,2*0,9*1,45-1,0*0,5*0,5</t>
  </si>
  <si>
    <t>2,0*0,3*0,3</t>
  </si>
  <si>
    <t>Odkaz na mn. položky pořadí 3 : 3,74520</t>
  </si>
  <si>
    <t>212971110R00</t>
  </si>
  <si>
    <t>Opláštění trativodů z geotext., do sklonu 1:2,5</t>
  </si>
  <si>
    <t>vsak : 1,0*0,5*4+0,5*0,5*2</t>
  </si>
  <si>
    <t>271531113R00</t>
  </si>
  <si>
    <t>Polštář základu z kameniva hr. drceného 16-32 mm</t>
  </si>
  <si>
    <t>vsak : 1,0*0,5*0,5</t>
  </si>
  <si>
    <t>0,9*2,2*0,15</t>
  </si>
  <si>
    <t>0,15*(2*2,2+2*0,9)</t>
  </si>
  <si>
    <t>Odkaz na mn. položky pořadí 10 : 0,93000</t>
  </si>
  <si>
    <t>273361921RT5</t>
  </si>
  <si>
    <t>Výztuž základových desek ze svařovaných sítí KH 20, drát d 6,0 mm, oko 150 x 150 mm</t>
  </si>
  <si>
    <t>0,9*2,2*3,0333/1000</t>
  </si>
  <si>
    <t>274272120RT4</t>
  </si>
  <si>
    <t>Zdivo základové z bednicích tvárnic, tl. 200 mm výplň tvárnic betonem C 20/25</t>
  </si>
  <si>
    <t>1,25*(0,9*2+1,8*2)</t>
  </si>
  <si>
    <t>274354011R00</t>
  </si>
  <si>
    <t>Bednění kruhových prostupů základem do 0,01 m2, dl. 0,25 m</t>
  </si>
  <si>
    <t>274354031R00</t>
  </si>
  <si>
    <t>Bednění prostupu základem do 0,05 m2, dl. 0,15 m</t>
  </si>
  <si>
    <t>279361821R00</t>
  </si>
  <si>
    <t>Výztuž základových zdí z betonářské oceli B500B (10 505)</t>
  </si>
  <si>
    <t>1,25*(0,9*2+1,8*2)*0,2*0,05</t>
  </si>
  <si>
    <t>274313699R00</t>
  </si>
  <si>
    <t>Podbetonávka trubky DN500 beton prostý C 16/20</t>
  </si>
  <si>
    <t>Včetně dodávky a uložení betonu a kamene.</t>
  </si>
  <si>
    <t>0,81*0,5</t>
  </si>
  <si>
    <t>69366198R</t>
  </si>
  <si>
    <t>Geotextilie FILTEK 300 g/m2 ze 100% PP</t>
  </si>
  <si>
    <t>Odkaz na mn. položky pořadí 7 : 2,50000</t>
  </si>
  <si>
    <t>417321315R00</t>
  </si>
  <si>
    <t>Ztužující pásy a věnce z betonu železového C 20/25</t>
  </si>
  <si>
    <t>0,2*0,05*(2*0,9+2*1,8)</t>
  </si>
  <si>
    <t>417351111R00</t>
  </si>
  <si>
    <t>Bednění ztužujících věnců, obě strany - zřízení</t>
  </si>
  <si>
    <t>2*0,9+2*2,2</t>
  </si>
  <si>
    <t>417351113R00</t>
  </si>
  <si>
    <t>Bednění ztužujících věnců, obě strany - odstranění</t>
  </si>
  <si>
    <t>Odkaz na mn. položky pořadí 20 : 6,20000</t>
  </si>
  <si>
    <t>2,0*0,3*0,1</t>
  </si>
  <si>
    <t>871413121R00</t>
  </si>
  <si>
    <t>Montáž trub kanaliz. z plastu, hrdlových, DN 500</t>
  </si>
  <si>
    <t>871313121RU1</t>
  </si>
  <si>
    <t>Montáž trub kanaliz. z plastu, hrdlových, DN 150 včetně dodávky trub KG SN4 110x3,2x5000</t>
  </si>
  <si>
    <t>2,0</t>
  </si>
  <si>
    <t>286111999R</t>
  </si>
  <si>
    <t>Trubka kanalizační KG SN 4 PVC 500 x 12,2 x 2000 mm</t>
  </si>
  <si>
    <t>953941220R00</t>
  </si>
  <si>
    <t>Osazení kovových poklopů s rámy plochy nad 1 m2</t>
  </si>
  <si>
    <t>95003</t>
  </si>
  <si>
    <t>Jekl 50/100/3 délky 600 mm vč. 2 ks závlaček, nátěr, D+M</t>
  </si>
  <si>
    <t>95001</t>
  </si>
  <si>
    <t xml:space="preserve">Pojezdový ocelový poklop pozink 1820 x 520 mm vč. rámu </t>
  </si>
  <si>
    <t>95002</t>
  </si>
  <si>
    <t>Pojezdový ocelový poklop pozink 1200 x 520 mm</t>
  </si>
  <si>
    <t>711212002RT3</t>
  </si>
  <si>
    <t>Stěrka hydroizolační, vč. dodávky HI hmoty</t>
  </si>
  <si>
    <t>jednovrstvá</t>
  </si>
  <si>
    <t>0,9*0,9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</si>
</sst>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8" fillId="0" borderId="0" xfId="0" applyNumberFormat="1" applyFont="1" applyBorder="1" applyAlignment="1">
      <alignment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49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78C53-BDA9-4699-9D11-7F6EF104249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61</v>
      </c>
      <c r="C3" s="199" t="s">
        <v>62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46</v>
      </c>
      <c r="C4" s="202" t="s">
        <v>63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89</v>
      </c>
      <c r="C8" s="258" t="s">
        <v>90</v>
      </c>
      <c r="D8" s="239"/>
      <c r="E8" s="240"/>
      <c r="F8" s="241"/>
      <c r="G8" s="242">
        <f>SUMIF(AG9:AG24,"&lt;&gt;NOR",G9:G24)</f>
        <v>0</v>
      </c>
      <c r="H8" s="236"/>
      <c r="I8" s="236">
        <f>SUM(I9:I24)</f>
        <v>0</v>
      </c>
      <c r="J8" s="236"/>
      <c r="K8" s="236">
        <f>SUM(K9:K24)</f>
        <v>0</v>
      </c>
      <c r="L8" s="236"/>
      <c r="M8" s="236">
        <f>SUM(M9:M24)</f>
        <v>0</v>
      </c>
      <c r="N8" s="235"/>
      <c r="O8" s="235">
        <f>SUM(O9:O24)</f>
        <v>0</v>
      </c>
      <c r="P8" s="235"/>
      <c r="Q8" s="235">
        <f>SUM(Q9:Q24)</f>
        <v>1.85</v>
      </c>
      <c r="R8" s="236"/>
      <c r="S8" s="236"/>
      <c r="T8" s="236"/>
      <c r="U8" s="236"/>
      <c r="V8" s="236">
        <f>SUM(V9:V24)</f>
        <v>37.67</v>
      </c>
      <c r="W8" s="236"/>
      <c r="X8" s="236"/>
      <c r="Y8" s="236"/>
      <c r="AG8" t="s">
        <v>178</v>
      </c>
    </row>
    <row r="9" spans="1:60" outlineLevel="1" x14ac:dyDescent="0.2">
      <c r="A9" s="244">
        <v>1</v>
      </c>
      <c r="B9" s="245" t="s">
        <v>179</v>
      </c>
      <c r="C9" s="259" t="s">
        <v>180</v>
      </c>
      <c r="D9" s="246" t="s">
        <v>181</v>
      </c>
      <c r="E9" s="247">
        <v>8.1999999999999993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0.22500000000000001</v>
      </c>
      <c r="Q9" s="230">
        <f>ROUND(E9*P9,2)</f>
        <v>1.85</v>
      </c>
      <c r="R9" s="231"/>
      <c r="S9" s="231" t="s">
        <v>182</v>
      </c>
      <c r="T9" s="231" t="s">
        <v>182</v>
      </c>
      <c r="U9" s="231">
        <v>0.14000000000000001</v>
      </c>
      <c r="V9" s="231">
        <f>ROUND(E9*U9,2)</f>
        <v>1.1499999999999999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27"/>
      <c r="B10" s="228"/>
      <c r="C10" s="260" t="s">
        <v>915</v>
      </c>
      <c r="D10" s="233"/>
      <c r="E10" s="234">
        <v>3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187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60" t="s">
        <v>916</v>
      </c>
      <c r="D11" s="233"/>
      <c r="E11" s="234">
        <v>5.2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0"/>
      <c r="AA11" s="210"/>
      <c r="AB11" s="210"/>
      <c r="AC11" s="210"/>
      <c r="AD11" s="210"/>
      <c r="AE11" s="210"/>
      <c r="AF11" s="210"/>
      <c r="AG11" s="210" t="s">
        <v>187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4">
        <v>2</v>
      </c>
      <c r="B12" s="245" t="s">
        <v>917</v>
      </c>
      <c r="C12" s="259" t="s">
        <v>918</v>
      </c>
      <c r="D12" s="246" t="s">
        <v>202</v>
      </c>
      <c r="E12" s="247">
        <v>109.5</v>
      </c>
      <c r="F12" s="248"/>
      <c r="G12" s="249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182</v>
      </c>
      <c r="T12" s="231" t="s">
        <v>182</v>
      </c>
      <c r="U12" s="231">
        <v>0.19</v>
      </c>
      <c r="V12" s="231">
        <f>ROUND(E12*U12,2)</f>
        <v>20.81</v>
      </c>
      <c r="W12" s="231"/>
      <c r="X12" s="231" t="s">
        <v>183</v>
      </c>
      <c r="Y12" s="231" t="s">
        <v>184</v>
      </c>
      <c r="Z12" s="210"/>
      <c r="AA12" s="210"/>
      <c r="AB12" s="210"/>
      <c r="AC12" s="210"/>
      <c r="AD12" s="210"/>
      <c r="AE12" s="210"/>
      <c r="AF12" s="210"/>
      <c r="AG12" s="210" t="s">
        <v>185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60" t="s">
        <v>919</v>
      </c>
      <c r="D13" s="233"/>
      <c r="E13" s="234">
        <v>88.2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27"/>
      <c r="B14" s="228"/>
      <c r="C14" s="260" t="s">
        <v>920</v>
      </c>
      <c r="D14" s="233"/>
      <c r="E14" s="234">
        <v>20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3" x14ac:dyDescent="0.2">
      <c r="A15" s="227"/>
      <c r="B15" s="228"/>
      <c r="C15" s="260" t="s">
        <v>921</v>
      </c>
      <c r="D15" s="233"/>
      <c r="E15" s="234">
        <v>1.3</v>
      </c>
      <c r="F15" s="231"/>
      <c r="G15" s="231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0"/>
      <c r="AA15" s="210"/>
      <c r="AB15" s="210"/>
      <c r="AC15" s="210"/>
      <c r="AD15" s="210"/>
      <c r="AE15" s="210"/>
      <c r="AF15" s="210"/>
      <c r="AG15" s="210" t="s">
        <v>187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4">
        <v>3</v>
      </c>
      <c r="B16" s="245" t="s">
        <v>248</v>
      </c>
      <c r="C16" s="259" t="s">
        <v>249</v>
      </c>
      <c r="D16" s="246" t="s">
        <v>202</v>
      </c>
      <c r="E16" s="247">
        <v>109.5</v>
      </c>
      <c r="F16" s="248"/>
      <c r="G16" s="249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182</v>
      </c>
      <c r="T16" s="231" t="s">
        <v>182</v>
      </c>
      <c r="U16" s="231">
        <v>0.1</v>
      </c>
      <c r="V16" s="231">
        <f>ROUND(E16*U16,2)</f>
        <v>10.95</v>
      </c>
      <c r="W16" s="231"/>
      <c r="X16" s="231" t="s">
        <v>183</v>
      </c>
      <c r="Y16" s="231" t="s">
        <v>184</v>
      </c>
      <c r="Z16" s="210"/>
      <c r="AA16" s="210"/>
      <c r="AB16" s="210"/>
      <c r="AC16" s="210"/>
      <c r="AD16" s="210"/>
      <c r="AE16" s="210"/>
      <c r="AF16" s="210"/>
      <c r="AG16" s="210" t="s">
        <v>185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60" t="s">
        <v>922</v>
      </c>
      <c r="D17" s="233"/>
      <c r="E17" s="234">
        <v>109.5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4">
        <v>4</v>
      </c>
      <c r="B18" s="245" t="s">
        <v>257</v>
      </c>
      <c r="C18" s="259" t="s">
        <v>258</v>
      </c>
      <c r="D18" s="246" t="s">
        <v>202</v>
      </c>
      <c r="E18" s="247">
        <v>131.4</v>
      </c>
      <c r="F18" s="248"/>
      <c r="G18" s="249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182</v>
      </c>
      <c r="T18" s="231" t="s">
        <v>182</v>
      </c>
      <c r="U18" s="231">
        <v>0.01</v>
      </c>
      <c r="V18" s="231">
        <f>ROUND(E18*U18,2)</f>
        <v>1.31</v>
      </c>
      <c r="W18" s="231"/>
      <c r="X18" s="231" t="s">
        <v>183</v>
      </c>
      <c r="Y18" s="231" t="s">
        <v>184</v>
      </c>
      <c r="Z18" s="210"/>
      <c r="AA18" s="210"/>
      <c r="AB18" s="210"/>
      <c r="AC18" s="210"/>
      <c r="AD18" s="210"/>
      <c r="AE18" s="210"/>
      <c r="AF18" s="210"/>
      <c r="AG18" s="210" t="s">
        <v>185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60" t="s">
        <v>922</v>
      </c>
      <c r="D19" s="233"/>
      <c r="E19" s="234">
        <v>109.5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0"/>
      <c r="AA19" s="210"/>
      <c r="AB19" s="210"/>
      <c r="AC19" s="210"/>
      <c r="AD19" s="210"/>
      <c r="AE19" s="210"/>
      <c r="AF19" s="210"/>
      <c r="AG19" s="210" t="s">
        <v>187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73" t="s">
        <v>260</v>
      </c>
      <c r="D20" s="270"/>
      <c r="E20" s="271">
        <v>21.9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187</v>
      </c>
      <c r="AH20" s="210">
        <v>4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4">
        <v>5</v>
      </c>
      <c r="B21" s="245" t="s">
        <v>923</v>
      </c>
      <c r="C21" s="259" t="s">
        <v>924</v>
      </c>
      <c r="D21" s="246" t="s">
        <v>202</v>
      </c>
      <c r="E21" s="247">
        <v>3</v>
      </c>
      <c r="F21" s="248"/>
      <c r="G21" s="249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182</v>
      </c>
      <c r="T21" s="231" t="s">
        <v>182</v>
      </c>
      <c r="U21" s="231">
        <v>1.1499999999999999</v>
      </c>
      <c r="V21" s="231">
        <f>ROUND(E21*U21,2)</f>
        <v>3.45</v>
      </c>
      <c r="W21" s="231"/>
      <c r="X21" s="231" t="s">
        <v>183</v>
      </c>
      <c r="Y21" s="231" t="s">
        <v>184</v>
      </c>
      <c r="Z21" s="210"/>
      <c r="AA21" s="210"/>
      <c r="AB21" s="210"/>
      <c r="AC21" s="210"/>
      <c r="AD21" s="210"/>
      <c r="AE21" s="210"/>
      <c r="AF21" s="210"/>
      <c r="AG21" s="210" t="s">
        <v>185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60" t="s">
        <v>925</v>
      </c>
      <c r="D22" s="233"/>
      <c r="E22" s="234">
        <v>3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0"/>
      <c r="AA22" s="210"/>
      <c r="AB22" s="210"/>
      <c r="AC22" s="210"/>
      <c r="AD22" s="210"/>
      <c r="AE22" s="210"/>
      <c r="AF22" s="210"/>
      <c r="AG22" s="210" t="s">
        <v>187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44">
        <v>6</v>
      </c>
      <c r="B23" s="245" t="s">
        <v>265</v>
      </c>
      <c r="C23" s="259" t="s">
        <v>266</v>
      </c>
      <c r="D23" s="246" t="s">
        <v>228</v>
      </c>
      <c r="E23" s="247">
        <v>131.4</v>
      </c>
      <c r="F23" s="248"/>
      <c r="G23" s="249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182</v>
      </c>
      <c r="T23" s="231" t="s">
        <v>182</v>
      </c>
      <c r="U23" s="231">
        <v>0</v>
      </c>
      <c r="V23" s="231">
        <f>ROUND(E23*U23,2)</f>
        <v>0</v>
      </c>
      <c r="W23" s="231"/>
      <c r="X23" s="231" t="s">
        <v>183</v>
      </c>
      <c r="Y23" s="231" t="s">
        <v>184</v>
      </c>
      <c r="Z23" s="210"/>
      <c r="AA23" s="210"/>
      <c r="AB23" s="210"/>
      <c r="AC23" s="210"/>
      <c r="AD23" s="210"/>
      <c r="AE23" s="210"/>
      <c r="AF23" s="210"/>
      <c r="AG23" s="210" t="s">
        <v>185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60" t="s">
        <v>926</v>
      </c>
      <c r="D24" s="233"/>
      <c r="E24" s="234">
        <v>131.4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2">
      <c r="A25" s="237" t="s">
        <v>177</v>
      </c>
      <c r="B25" s="238" t="s">
        <v>92</v>
      </c>
      <c r="C25" s="258" t="s">
        <v>93</v>
      </c>
      <c r="D25" s="239"/>
      <c r="E25" s="240"/>
      <c r="F25" s="241"/>
      <c r="G25" s="242">
        <f>SUMIF(AG26:AG27,"&lt;&gt;NOR",G26:G27)</f>
        <v>0</v>
      </c>
      <c r="H25" s="236"/>
      <c r="I25" s="236">
        <f>SUM(I26:I27)</f>
        <v>0</v>
      </c>
      <c r="J25" s="236"/>
      <c r="K25" s="236">
        <f>SUM(K26:K27)</f>
        <v>0</v>
      </c>
      <c r="L25" s="236"/>
      <c r="M25" s="236">
        <f>SUM(M26:M27)</f>
        <v>0</v>
      </c>
      <c r="N25" s="235"/>
      <c r="O25" s="235">
        <f>SUM(O26:O27)</f>
        <v>0.15</v>
      </c>
      <c r="P25" s="235"/>
      <c r="Q25" s="235">
        <f>SUM(Q26:Q27)</f>
        <v>0</v>
      </c>
      <c r="R25" s="236"/>
      <c r="S25" s="236"/>
      <c r="T25" s="236"/>
      <c r="U25" s="236"/>
      <c r="V25" s="236">
        <f>SUM(V26:V27)</f>
        <v>26.46</v>
      </c>
      <c r="W25" s="236"/>
      <c r="X25" s="236"/>
      <c r="Y25" s="236"/>
      <c r="AG25" t="s">
        <v>178</v>
      </c>
    </row>
    <row r="26" spans="1:60" outlineLevel="1" x14ac:dyDescent="0.2">
      <c r="A26" s="244">
        <v>7</v>
      </c>
      <c r="B26" s="245" t="s">
        <v>927</v>
      </c>
      <c r="C26" s="259" t="s">
        <v>928</v>
      </c>
      <c r="D26" s="246" t="s">
        <v>181</v>
      </c>
      <c r="E26" s="247">
        <v>294</v>
      </c>
      <c r="F26" s="248"/>
      <c r="G26" s="249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5.0000000000000001E-4</v>
      </c>
      <c r="O26" s="230">
        <f>ROUND(E26*N26,2)</f>
        <v>0.15</v>
      </c>
      <c r="P26" s="230">
        <v>0</v>
      </c>
      <c r="Q26" s="230">
        <f>ROUND(E26*P26,2)</f>
        <v>0</v>
      </c>
      <c r="R26" s="231"/>
      <c r="S26" s="231" t="s">
        <v>182</v>
      </c>
      <c r="T26" s="231" t="s">
        <v>182</v>
      </c>
      <c r="U26" s="231">
        <v>0.09</v>
      </c>
      <c r="V26" s="231">
        <f>ROUND(E26*U26,2)</f>
        <v>26.46</v>
      </c>
      <c r="W26" s="231"/>
      <c r="X26" s="231" t="s">
        <v>183</v>
      </c>
      <c r="Y26" s="231" t="s">
        <v>184</v>
      </c>
      <c r="Z26" s="210"/>
      <c r="AA26" s="210"/>
      <c r="AB26" s="210"/>
      <c r="AC26" s="210"/>
      <c r="AD26" s="210"/>
      <c r="AE26" s="210"/>
      <c r="AF26" s="210"/>
      <c r="AG26" s="210" t="s">
        <v>185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60" t="s">
        <v>929</v>
      </c>
      <c r="D27" s="233"/>
      <c r="E27" s="234">
        <v>294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0"/>
      <c r="AA27" s="210"/>
      <c r="AB27" s="210"/>
      <c r="AC27" s="210"/>
      <c r="AD27" s="210"/>
      <c r="AE27" s="210"/>
      <c r="AF27" s="210"/>
      <c r="AG27" s="210" t="s">
        <v>187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237" t="s">
        <v>177</v>
      </c>
      <c r="B28" s="238" t="s">
        <v>98</v>
      </c>
      <c r="C28" s="258" t="s">
        <v>99</v>
      </c>
      <c r="D28" s="239"/>
      <c r="E28" s="240"/>
      <c r="F28" s="241"/>
      <c r="G28" s="242">
        <f>SUMIF(AG29:AG54,"&lt;&gt;NOR",G29:G54)</f>
        <v>0</v>
      </c>
      <c r="H28" s="236"/>
      <c r="I28" s="236">
        <f>SUM(I29:I54)</f>
        <v>0</v>
      </c>
      <c r="J28" s="236"/>
      <c r="K28" s="236">
        <f>SUM(K29:K54)</f>
        <v>0</v>
      </c>
      <c r="L28" s="236"/>
      <c r="M28" s="236">
        <f>SUM(M29:M54)</f>
        <v>0</v>
      </c>
      <c r="N28" s="235"/>
      <c r="O28" s="235">
        <f>SUM(O29:O54)</f>
        <v>208.73</v>
      </c>
      <c r="P28" s="235"/>
      <c r="Q28" s="235">
        <f>SUM(Q29:Q54)</f>
        <v>0</v>
      </c>
      <c r="R28" s="236"/>
      <c r="S28" s="236"/>
      <c r="T28" s="236"/>
      <c r="U28" s="236"/>
      <c r="V28" s="236">
        <f>SUM(V29:V54)</f>
        <v>151.36000000000001</v>
      </c>
      <c r="W28" s="236"/>
      <c r="X28" s="236"/>
      <c r="Y28" s="236"/>
      <c r="AG28" t="s">
        <v>178</v>
      </c>
    </row>
    <row r="29" spans="1:60" ht="22.5" outlineLevel="1" x14ac:dyDescent="0.2">
      <c r="A29" s="244">
        <v>8</v>
      </c>
      <c r="B29" s="245" t="s">
        <v>930</v>
      </c>
      <c r="C29" s="259" t="s">
        <v>931</v>
      </c>
      <c r="D29" s="246" t="s">
        <v>181</v>
      </c>
      <c r="E29" s="247">
        <v>118.2</v>
      </c>
      <c r="F29" s="248"/>
      <c r="G29" s="249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0.28799999999999998</v>
      </c>
      <c r="O29" s="230">
        <f>ROUND(E29*N29,2)</f>
        <v>34.04</v>
      </c>
      <c r="P29" s="230">
        <v>0</v>
      </c>
      <c r="Q29" s="230">
        <f>ROUND(E29*P29,2)</f>
        <v>0</v>
      </c>
      <c r="R29" s="231"/>
      <c r="S29" s="231" t="s">
        <v>182</v>
      </c>
      <c r="T29" s="231" t="s">
        <v>182</v>
      </c>
      <c r="U29" s="231">
        <v>0.02</v>
      </c>
      <c r="V29" s="231">
        <f>ROUND(E29*U29,2)</f>
        <v>2.36</v>
      </c>
      <c r="W29" s="231"/>
      <c r="X29" s="231" t="s">
        <v>183</v>
      </c>
      <c r="Y29" s="231" t="s">
        <v>184</v>
      </c>
      <c r="Z29" s="210"/>
      <c r="AA29" s="210"/>
      <c r="AB29" s="210"/>
      <c r="AC29" s="210"/>
      <c r="AD29" s="210"/>
      <c r="AE29" s="210"/>
      <c r="AF29" s="210"/>
      <c r="AG29" s="210" t="s">
        <v>185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0" t="s">
        <v>932</v>
      </c>
      <c r="D30" s="233"/>
      <c r="E30" s="234">
        <v>80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60" t="s">
        <v>933</v>
      </c>
      <c r="D31" s="233"/>
      <c r="E31" s="234">
        <v>33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0"/>
      <c r="AA31" s="210"/>
      <c r="AB31" s="210"/>
      <c r="AC31" s="210"/>
      <c r="AD31" s="210"/>
      <c r="AE31" s="210"/>
      <c r="AF31" s="210"/>
      <c r="AG31" s="210" t="s">
        <v>187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60" t="s">
        <v>916</v>
      </c>
      <c r="D32" s="233"/>
      <c r="E32" s="234">
        <v>5.2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44">
        <v>9</v>
      </c>
      <c r="B33" s="245" t="s">
        <v>934</v>
      </c>
      <c r="C33" s="259" t="s">
        <v>935</v>
      </c>
      <c r="D33" s="246" t="s">
        <v>181</v>
      </c>
      <c r="E33" s="247">
        <v>294</v>
      </c>
      <c r="F33" s="248"/>
      <c r="G33" s="249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0.441</v>
      </c>
      <c r="O33" s="230">
        <f>ROUND(E33*N33,2)</f>
        <v>129.65</v>
      </c>
      <c r="P33" s="230">
        <v>0</v>
      </c>
      <c r="Q33" s="230">
        <f>ROUND(E33*P33,2)</f>
        <v>0</v>
      </c>
      <c r="R33" s="231"/>
      <c r="S33" s="231" t="s">
        <v>182</v>
      </c>
      <c r="T33" s="231" t="s">
        <v>182</v>
      </c>
      <c r="U33" s="231">
        <v>0.03</v>
      </c>
      <c r="V33" s="231">
        <f>ROUND(E33*U33,2)</f>
        <v>8.82</v>
      </c>
      <c r="W33" s="231"/>
      <c r="X33" s="231" t="s">
        <v>183</v>
      </c>
      <c r="Y33" s="231" t="s">
        <v>184</v>
      </c>
      <c r="Z33" s="210"/>
      <c r="AA33" s="210"/>
      <c r="AB33" s="210"/>
      <c r="AC33" s="210"/>
      <c r="AD33" s="210"/>
      <c r="AE33" s="210"/>
      <c r="AF33" s="210"/>
      <c r="AG33" s="210" t="s">
        <v>185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60" t="s">
        <v>929</v>
      </c>
      <c r="D34" s="233"/>
      <c r="E34" s="234">
        <v>294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4">
        <v>10</v>
      </c>
      <c r="B35" s="245" t="s">
        <v>936</v>
      </c>
      <c r="C35" s="259" t="s">
        <v>937</v>
      </c>
      <c r="D35" s="246" t="s">
        <v>181</v>
      </c>
      <c r="E35" s="247">
        <v>118.2</v>
      </c>
      <c r="F35" s="248"/>
      <c r="G35" s="249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5.5449999999999999E-2</v>
      </c>
      <c r="O35" s="230">
        <f>ROUND(E35*N35,2)</f>
        <v>6.55</v>
      </c>
      <c r="P35" s="230">
        <v>0</v>
      </c>
      <c r="Q35" s="230">
        <f>ROUND(E35*P35,2)</f>
        <v>0</v>
      </c>
      <c r="R35" s="231"/>
      <c r="S35" s="231" t="s">
        <v>182</v>
      </c>
      <c r="T35" s="231" t="s">
        <v>182</v>
      </c>
      <c r="U35" s="231">
        <v>0.44</v>
      </c>
      <c r="V35" s="231">
        <f>ROUND(E35*U35,2)</f>
        <v>52.01</v>
      </c>
      <c r="W35" s="231"/>
      <c r="X35" s="231" t="s">
        <v>183</v>
      </c>
      <c r="Y35" s="231" t="s">
        <v>184</v>
      </c>
      <c r="Z35" s="210"/>
      <c r="AA35" s="210"/>
      <c r="AB35" s="210"/>
      <c r="AC35" s="210"/>
      <c r="AD35" s="210"/>
      <c r="AE35" s="210"/>
      <c r="AF35" s="210"/>
      <c r="AG35" s="210" t="s">
        <v>185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0" t="s">
        <v>932</v>
      </c>
      <c r="D36" s="233"/>
      <c r="E36" s="234">
        <v>80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60" t="s">
        <v>933</v>
      </c>
      <c r="D37" s="233"/>
      <c r="E37" s="234">
        <v>33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187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60" t="s">
        <v>916</v>
      </c>
      <c r="D38" s="233"/>
      <c r="E38" s="234">
        <v>5.2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187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1">
        <v>11</v>
      </c>
      <c r="B39" s="252" t="s">
        <v>938</v>
      </c>
      <c r="C39" s="262" t="s">
        <v>939</v>
      </c>
      <c r="D39" s="253" t="s">
        <v>193</v>
      </c>
      <c r="E39" s="254">
        <v>25</v>
      </c>
      <c r="F39" s="255"/>
      <c r="G39" s="256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3.3E-4</v>
      </c>
      <c r="O39" s="230">
        <f>ROUND(E39*N39,2)</f>
        <v>0.01</v>
      </c>
      <c r="P39" s="230">
        <v>0</v>
      </c>
      <c r="Q39" s="230">
        <f>ROUND(E39*P39,2)</f>
        <v>0</v>
      </c>
      <c r="R39" s="231"/>
      <c r="S39" s="231" t="s">
        <v>182</v>
      </c>
      <c r="T39" s="231" t="s">
        <v>182</v>
      </c>
      <c r="U39" s="231">
        <v>0.41</v>
      </c>
      <c r="V39" s="231">
        <f>ROUND(E39*U39,2)</f>
        <v>10.25</v>
      </c>
      <c r="W39" s="231"/>
      <c r="X39" s="231" t="s">
        <v>183</v>
      </c>
      <c r="Y39" s="231" t="s">
        <v>184</v>
      </c>
      <c r="Z39" s="210"/>
      <c r="AA39" s="210"/>
      <c r="AB39" s="210"/>
      <c r="AC39" s="210"/>
      <c r="AD39" s="210"/>
      <c r="AE39" s="210"/>
      <c r="AF39" s="210"/>
      <c r="AG39" s="210" t="s">
        <v>185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4">
        <v>12</v>
      </c>
      <c r="B40" s="245" t="s">
        <v>940</v>
      </c>
      <c r="C40" s="259" t="s">
        <v>941</v>
      </c>
      <c r="D40" s="246" t="s">
        <v>181</v>
      </c>
      <c r="E40" s="247">
        <v>409.2</v>
      </c>
      <c r="F40" s="248"/>
      <c r="G40" s="249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224</v>
      </c>
      <c r="T40" s="231" t="s">
        <v>182</v>
      </c>
      <c r="U40" s="231">
        <v>0.15</v>
      </c>
      <c r="V40" s="231">
        <f>ROUND(E40*U40,2)</f>
        <v>61.38</v>
      </c>
      <c r="W40" s="231"/>
      <c r="X40" s="231" t="s">
        <v>183</v>
      </c>
      <c r="Y40" s="231" t="s">
        <v>184</v>
      </c>
      <c r="Z40" s="210"/>
      <c r="AA40" s="210"/>
      <c r="AB40" s="210"/>
      <c r="AC40" s="210"/>
      <c r="AD40" s="210"/>
      <c r="AE40" s="210"/>
      <c r="AF40" s="210"/>
      <c r="AG40" s="210" t="s">
        <v>185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60" t="s">
        <v>929</v>
      </c>
      <c r="D41" s="233"/>
      <c r="E41" s="234">
        <v>294</v>
      </c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0"/>
      <c r="AA41" s="210"/>
      <c r="AB41" s="210"/>
      <c r="AC41" s="210"/>
      <c r="AD41" s="210"/>
      <c r="AE41" s="210"/>
      <c r="AF41" s="210"/>
      <c r="AG41" s="210" t="s">
        <v>187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60" t="s">
        <v>942</v>
      </c>
      <c r="D42" s="233"/>
      <c r="E42" s="234">
        <v>110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187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60" t="s">
        <v>916</v>
      </c>
      <c r="D43" s="233"/>
      <c r="E43" s="234">
        <v>5.2</v>
      </c>
      <c r="F43" s="231"/>
      <c r="G43" s="23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0"/>
      <c r="AA43" s="210"/>
      <c r="AB43" s="210"/>
      <c r="AC43" s="210"/>
      <c r="AD43" s="210"/>
      <c r="AE43" s="210"/>
      <c r="AF43" s="210"/>
      <c r="AG43" s="210" t="s">
        <v>187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4">
        <v>13</v>
      </c>
      <c r="B44" s="245" t="s">
        <v>943</v>
      </c>
      <c r="C44" s="259" t="s">
        <v>944</v>
      </c>
      <c r="D44" s="246" t="s">
        <v>181</v>
      </c>
      <c r="E44" s="247">
        <v>118.2</v>
      </c>
      <c r="F44" s="248"/>
      <c r="G44" s="249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0.126</v>
      </c>
      <c r="O44" s="230">
        <f>ROUND(E44*N44,2)</f>
        <v>14.89</v>
      </c>
      <c r="P44" s="230">
        <v>0</v>
      </c>
      <c r="Q44" s="230">
        <f>ROUND(E44*P44,2)</f>
        <v>0</v>
      </c>
      <c r="R44" s="231"/>
      <c r="S44" s="231" t="s">
        <v>224</v>
      </c>
      <c r="T44" s="231" t="s">
        <v>225</v>
      </c>
      <c r="U44" s="231">
        <v>0.02</v>
      </c>
      <c r="V44" s="231">
        <f>ROUND(E44*U44,2)</f>
        <v>2.36</v>
      </c>
      <c r="W44" s="231"/>
      <c r="X44" s="231" t="s">
        <v>183</v>
      </c>
      <c r="Y44" s="231" t="s">
        <v>184</v>
      </c>
      <c r="Z44" s="210"/>
      <c r="AA44" s="210"/>
      <c r="AB44" s="210"/>
      <c r="AC44" s="210"/>
      <c r="AD44" s="210"/>
      <c r="AE44" s="210"/>
      <c r="AF44" s="210"/>
      <c r="AG44" s="210" t="s">
        <v>185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60" t="s">
        <v>932</v>
      </c>
      <c r="D45" s="233"/>
      <c r="E45" s="234">
        <v>80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0"/>
      <c r="AA45" s="210"/>
      <c r="AB45" s="210"/>
      <c r="AC45" s="210"/>
      <c r="AD45" s="210"/>
      <c r="AE45" s="210"/>
      <c r="AF45" s="210"/>
      <c r="AG45" s="210" t="s">
        <v>187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60" t="s">
        <v>933</v>
      </c>
      <c r="D46" s="233"/>
      <c r="E46" s="234">
        <v>33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187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0" t="s">
        <v>916</v>
      </c>
      <c r="D47" s="233"/>
      <c r="E47" s="234">
        <v>5.2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0"/>
      <c r="AA47" s="210"/>
      <c r="AB47" s="210"/>
      <c r="AC47" s="210"/>
      <c r="AD47" s="210"/>
      <c r="AE47" s="210"/>
      <c r="AF47" s="210"/>
      <c r="AG47" s="210" t="s">
        <v>187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4">
        <v>14</v>
      </c>
      <c r="B48" s="245" t="s">
        <v>945</v>
      </c>
      <c r="C48" s="259" t="s">
        <v>946</v>
      </c>
      <c r="D48" s="246" t="s">
        <v>181</v>
      </c>
      <c r="E48" s="247">
        <v>118.2</v>
      </c>
      <c r="F48" s="248"/>
      <c r="G48" s="249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0.10353999999999999</v>
      </c>
      <c r="O48" s="230">
        <f>ROUND(E48*N48,2)</f>
        <v>12.24</v>
      </c>
      <c r="P48" s="230">
        <v>0</v>
      </c>
      <c r="Q48" s="230">
        <f>ROUND(E48*P48,2)</f>
        <v>0</v>
      </c>
      <c r="R48" s="231"/>
      <c r="S48" s="231" t="s">
        <v>224</v>
      </c>
      <c r="T48" s="231" t="s">
        <v>947</v>
      </c>
      <c r="U48" s="231">
        <v>0.12</v>
      </c>
      <c r="V48" s="231">
        <f>ROUND(E48*U48,2)</f>
        <v>14.18</v>
      </c>
      <c r="W48" s="231"/>
      <c r="X48" s="231" t="s">
        <v>183</v>
      </c>
      <c r="Y48" s="231" t="s">
        <v>184</v>
      </c>
      <c r="Z48" s="210"/>
      <c r="AA48" s="210"/>
      <c r="AB48" s="210"/>
      <c r="AC48" s="210"/>
      <c r="AD48" s="210"/>
      <c r="AE48" s="210"/>
      <c r="AF48" s="210"/>
      <c r="AG48" s="210" t="s">
        <v>185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60" t="s">
        <v>932</v>
      </c>
      <c r="D49" s="233"/>
      <c r="E49" s="234">
        <v>80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187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60" t="s">
        <v>933</v>
      </c>
      <c r="D50" s="233"/>
      <c r="E50" s="234">
        <v>33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187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27"/>
      <c r="B51" s="228"/>
      <c r="C51" s="260" t="s">
        <v>916</v>
      </c>
      <c r="D51" s="233"/>
      <c r="E51" s="234">
        <v>5.2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187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44">
        <v>15</v>
      </c>
      <c r="B52" s="245" t="s">
        <v>948</v>
      </c>
      <c r="C52" s="259" t="s">
        <v>949</v>
      </c>
      <c r="D52" s="246" t="s">
        <v>181</v>
      </c>
      <c r="E52" s="247">
        <v>88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0.129</v>
      </c>
      <c r="O52" s="230">
        <f>ROUND(E52*N52,2)</f>
        <v>11.35</v>
      </c>
      <c r="P52" s="230">
        <v>0</v>
      </c>
      <c r="Q52" s="230">
        <f>ROUND(E52*P52,2)</f>
        <v>0</v>
      </c>
      <c r="R52" s="231" t="s">
        <v>389</v>
      </c>
      <c r="S52" s="231" t="s">
        <v>182</v>
      </c>
      <c r="T52" s="231" t="s">
        <v>182</v>
      </c>
      <c r="U52" s="231">
        <v>0</v>
      </c>
      <c r="V52" s="231">
        <f>ROUND(E52*U52,2)</f>
        <v>0</v>
      </c>
      <c r="W52" s="231"/>
      <c r="X52" s="231" t="s">
        <v>378</v>
      </c>
      <c r="Y52" s="231" t="s">
        <v>184</v>
      </c>
      <c r="Z52" s="210"/>
      <c r="AA52" s="210"/>
      <c r="AB52" s="210"/>
      <c r="AC52" s="210"/>
      <c r="AD52" s="210"/>
      <c r="AE52" s="210"/>
      <c r="AF52" s="210"/>
      <c r="AG52" s="210" t="s">
        <v>379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0" t="s">
        <v>932</v>
      </c>
      <c r="D53" s="233"/>
      <c r="E53" s="234">
        <v>80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187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73" t="s">
        <v>391</v>
      </c>
      <c r="D54" s="270"/>
      <c r="E54" s="271">
        <v>8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0"/>
      <c r="AA54" s="210"/>
      <c r="AB54" s="210"/>
      <c r="AC54" s="210"/>
      <c r="AD54" s="210"/>
      <c r="AE54" s="210"/>
      <c r="AF54" s="210"/>
      <c r="AG54" s="210" t="s">
        <v>187</v>
      </c>
      <c r="AH54" s="210">
        <v>4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237" t="s">
        <v>177</v>
      </c>
      <c r="B55" s="238" t="s">
        <v>102</v>
      </c>
      <c r="C55" s="258" t="s">
        <v>103</v>
      </c>
      <c r="D55" s="239"/>
      <c r="E55" s="240"/>
      <c r="F55" s="241"/>
      <c r="G55" s="242">
        <f>SUMIF(AG56:AG74,"&lt;&gt;NOR",G56:G74)</f>
        <v>0</v>
      </c>
      <c r="H55" s="236"/>
      <c r="I55" s="236">
        <f>SUM(I56:I74)</f>
        <v>0</v>
      </c>
      <c r="J55" s="236"/>
      <c r="K55" s="236">
        <f>SUM(K56:K74)</f>
        <v>0</v>
      </c>
      <c r="L55" s="236"/>
      <c r="M55" s="236">
        <f>SUM(M56:M74)</f>
        <v>0</v>
      </c>
      <c r="N55" s="235"/>
      <c r="O55" s="235">
        <f>SUM(O56:O74)</f>
        <v>113.21000000000001</v>
      </c>
      <c r="P55" s="235"/>
      <c r="Q55" s="235">
        <f>SUM(Q56:Q74)</f>
        <v>0</v>
      </c>
      <c r="R55" s="236"/>
      <c r="S55" s="236"/>
      <c r="T55" s="236"/>
      <c r="U55" s="236"/>
      <c r="V55" s="236">
        <f>SUM(V56:V74)</f>
        <v>208.42</v>
      </c>
      <c r="W55" s="236"/>
      <c r="X55" s="236"/>
      <c r="Y55" s="236"/>
      <c r="AG55" t="s">
        <v>178</v>
      </c>
    </row>
    <row r="56" spans="1:60" outlineLevel="1" x14ac:dyDescent="0.2">
      <c r="A56" s="244">
        <v>16</v>
      </c>
      <c r="B56" s="245" t="s">
        <v>340</v>
      </c>
      <c r="C56" s="259" t="s">
        <v>341</v>
      </c>
      <c r="D56" s="246" t="s">
        <v>202</v>
      </c>
      <c r="E56" s="247">
        <v>44.28</v>
      </c>
      <c r="F56" s="248"/>
      <c r="G56" s="249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2.5249999999999999</v>
      </c>
      <c r="O56" s="230">
        <f>ROUND(E56*N56,2)</f>
        <v>111.81</v>
      </c>
      <c r="P56" s="230">
        <v>0</v>
      </c>
      <c r="Q56" s="230">
        <f>ROUND(E56*P56,2)</f>
        <v>0</v>
      </c>
      <c r="R56" s="231"/>
      <c r="S56" s="231" t="s">
        <v>182</v>
      </c>
      <c r="T56" s="231" t="s">
        <v>182</v>
      </c>
      <c r="U56" s="231">
        <v>2.3199999999999998</v>
      </c>
      <c r="V56" s="231">
        <f>ROUND(E56*U56,2)</f>
        <v>102.73</v>
      </c>
      <c r="W56" s="231"/>
      <c r="X56" s="231" t="s">
        <v>183</v>
      </c>
      <c r="Y56" s="231" t="s">
        <v>184</v>
      </c>
      <c r="Z56" s="210"/>
      <c r="AA56" s="210"/>
      <c r="AB56" s="210"/>
      <c r="AC56" s="210"/>
      <c r="AD56" s="210"/>
      <c r="AE56" s="210"/>
      <c r="AF56" s="210"/>
      <c r="AG56" s="210" t="s">
        <v>185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61" t="s">
        <v>342</v>
      </c>
      <c r="D57" s="250"/>
      <c r="E57" s="250"/>
      <c r="F57" s="250"/>
      <c r="G57" s="250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0"/>
      <c r="AA57" s="210"/>
      <c r="AB57" s="210"/>
      <c r="AC57" s="210"/>
      <c r="AD57" s="210"/>
      <c r="AE57" s="210"/>
      <c r="AF57" s="210"/>
      <c r="AG57" s="210" t="s">
        <v>198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60" t="s">
        <v>950</v>
      </c>
      <c r="D58" s="233"/>
      <c r="E58" s="234">
        <v>44.28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0"/>
      <c r="AA58" s="210"/>
      <c r="AB58" s="210"/>
      <c r="AC58" s="210"/>
      <c r="AD58" s="210"/>
      <c r="AE58" s="210"/>
      <c r="AF58" s="210"/>
      <c r="AG58" s="210" t="s">
        <v>187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4">
        <v>17</v>
      </c>
      <c r="B59" s="245" t="s">
        <v>951</v>
      </c>
      <c r="C59" s="259" t="s">
        <v>952</v>
      </c>
      <c r="D59" s="246" t="s">
        <v>202</v>
      </c>
      <c r="E59" s="247">
        <v>44.28</v>
      </c>
      <c r="F59" s="248"/>
      <c r="G59" s="249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21</v>
      </c>
      <c r="M59" s="231">
        <f>G59*(1+L59/100)</f>
        <v>0</v>
      </c>
      <c r="N59" s="230">
        <v>0</v>
      </c>
      <c r="O59" s="230">
        <f>ROUND(E59*N59,2)</f>
        <v>0</v>
      </c>
      <c r="P59" s="230">
        <v>0</v>
      </c>
      <c r="Q59" s="230">
        <f>ROUND(E59*P59,2)</f>
        <v>0</v>
      </c>
      <c r="R59" s="231"/>
      <c r="S59" s="231" t="s">
        <v>182</v>
      </c>
      <c r="T59" s="231" t="s">
        <v>182</v>
      </c>
      <c r="U59" s="231">
        <v>1.35</v>
      </c>
      <c r="V59" s="231">
        <f>ROUND(E59*U59,2)</f>
        <v>59.78</v>
      </c>
      <c r="W59" s="231"/>
      <c r="X59" s="231" t="s">
        <v>183</v>
      </c>
      <c r="Y59" s="231" t="s">
        <v>184</v>
      </c>
      <c r="Z59" s="210"/>
      <c r="AA59" s="210"/>
      <c r="AB59" s="210"/>
      <c r="AC59" s="210"/>
      <c r="AD59" s="210"/>
      <c r="AE59" s="210"/>
      <c r="AF59" s="210"/>
      <c r="AG59" s="210" t="s">
        <v>185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60" t="s">
        <v>953</v>
      </c>
      <c r="D60" s="233"/>
      <c r="E60" s="234">
        <v>44.28</v>
      </c>
      <c r="F60" s="231"/>
      <c r="G60" s="231"/>
      <c r="H60" s="231"/>
      <c r="I60" s="231"/>
      <c r="J60" s="231"/>
      <c r="K60" s="231"/>
      <c r="L60" s="231"/>
      <c r="M60" s="231"/>
      <c r="N60" s="230"/>
      <c r="O60" s="230"/>
      <c r="P60" s="230"/>
      <c r="Q60" s="230"/>
      <c r="R60" s="231"/>
      <c r="S60" s="231"/>
      <c r="T60" s="231"/>
      <c r="U60" s="231"/>
      <c r="V60" s="231"/>
      <c r="W60" s="231"/>
      <c r="X60" s="231"/>
      <c r="Y60" s="231"/>
      <c r="Z60" s="210"/>
      <c r="AA60" s="210"/>
      <c r="AB60" s="210"/>
      <c r="AC60" s="210"/>
      <c r="AD60" s="210"/>
      <c r="AE60" s="210"/>
      <c r="AF60" s="210"/>
      <c r="AG60" s="210" t="s">
        <v>187</v>
      </c>
      <c r="AH60" s="210">
        <v>5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44">
        <v>18</v>
      </c>
      <c r="B61" s="245" t="s">
        <v>954</v>
      </c>
      <c r="C61" s="259" t="s">
        <v>955</v>
      </c>
      <c r="D61" s="246" t="s">
        <v>228</v>
      </c>
      <c r="E61" s="247">
        <v>0.37452999999999997</v>
      </c>
      <c r="F61" s="248"/>
      <c r="G61" s="249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1.06325</v>
      </c>
      <c r="O61" s="230">
        <f>ROUND(E61*N61,2)</f>
        <v>0.4</v>
      </c>
      <c r="P61" s="230">
        <v>0</v>
      </c>
      <c r="Q61" s="230">
        <f>ROUND(E61*P61,2)</f>
        <v>0</v>
      </c>
      <c r="R61" s="231"/>
      <c r="S61" s="231" t="s">
        <v>182</v>
      </c>
      <c r="T61" s="231" t="s">
        <v>182</v>
      </c>
      <c r="U61" s="231">
        <v>15.23</v>
      </c>
      <c r="V61" s="231">
        <f>ROUND(E61*U61,2)</f>
        <v>5.7</v>
      </c>
      <c r="W61" s="231"/>
      <c r="X61" s="231" t="s">
        <v>183</v>
      </c>
      <c r="Y61" s="231" t="s">
        <v>184</v>
      </c>
      <c r="Z61" s="210"/>
      <c r="AA61" s="210"/>
      <c r="AB61" s="210"/>
      <c r="AC61" s="210"/>
      <c r="AD61" s="210"/>
      <c r="AE61" s="210"/>
      <c r="AF61" s="210"/>
      <c r="AG61" s="210" t="s">
        <v>185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60" t="s">
        <v>956</v>
      </c>
      <c r="D62" s="233"/>
      <c r="E62" s="234">
        <v>0.37452999999999997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0"/>
      <c r="AA62" s="210"/>
      <c r="AB62" s="210"/>
      <c r="AC62" s="210"/>
      <c r="AD62" s="210"/>
      <c r="AE62" s="210"/>
      <c r="AF62" s="210"/>
      <c r="AG62" s="210" t="s">
        <v>187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44">
        <v>19</v>
      </c>
      <c r="B63" s="245" t="s">
        <v>957</v>
      </c>
      <c r="C63" s="259" t="s">
        <v>958</v>
      </c>
      <c r="D63" s="246" t="s">
        <v>228</v>
      </c>
      <c r="E63" s="247">
        <v>0.83938000000000001</v>
      </c>
      <c r="F63" s="248"/>
      <c r="G63" s="249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1.0662499999999999</v>
      </c>
      <c r="O63" s="230">
        <f>ROUND(E63*N63,2)</f>
        <v>0.89</v>
      </c>
      <c r="P63" s="230">
        <v>0</v>
      </c>
      <c r="Q63" s="230">
        <f>ROUND(E63*P63,2)</f>
        <v>0</v>
      </c>
      <c r="R63" s="231"/>
      <c r="S63" s="231" t="s">
        <v>182</v>
      </c>
      <c r="T63" s="231" t="s">
        <v>182</v>
      </c>
      <c r="U63" s="231">
        <v>15.23</v>
      </c>
      <c r="V63" s="231">
        <f>ROUND(E63*U63,2)</f>
        <v>12.78</v>
      </c>
      <c r="W63" s="231"/>
      <c r="X63" s="231" t="s">
        <v>183</v>
      </c>
      <c r="Y63" s="231" t="s">
        <v>184</v>
      </c>
      <c r="Z63" s="210"/>
      <c r="AA63" s="210"/>
      <c r="AB63" s="210"/>
      <c r="AC63" s="210"/>
      <c r="AD63" s="210"/>
      <c r="AE63" s="210"/>
      <c r="AF63" s="210"/>
      <c r="AG63" s="210" t="s">
        <v>185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60" t="s">
        <v>959</v>
      </c>
      <c r="D64" s="233"/>
      <c r="E64" s="234">
        <v>0.83938000000000001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0"/>
      <c r="AA64" s="210"/>
      <c r="AB64" s="210"/>
      <c r="AC64" s="210"/>
      <c r="AD64" s="210"/>
      <c r="AE64" s="210"/>
      <c r="AF64" s="210"/>
      <c r="AG64" s="210" t="s">
        <v>187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4">
        <v>20</v>
      </c>
      <c r="B65" s="245" t="s">
        <v>960</v>
      </c>
      <c r="C65" s="259" t="s">
        <v>961</v>
      </c>
      <c r="D65" s="246" t="s">
        <v>193</v>
      </c>
      <c r="E65" s="247">
        <v>34</v>
      </c>
      <c r="F65" s="248"/>
      <c r="G65" s="249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2.5699999999999998E-3</v>
      </c>
      <c r="O65" s="230">
        <f>ROUND(E65*N65,2)</f>
        <v>0.09</v>
      </c>
      <c r="P65" s="230">
        <v>0</v>
      </c>
      <c r="Q65" s="230">
        <f>ROUND(E65*P65,2)</f>
        <v>0</v>
      </c>
      <c r="R65" s="231"/>
      <c r="S65" s="231" t="s">
        <v>182</v>
      </c>
      <c r="T65" s="231" t="s">
        <v>182</v>
      </c>
      <c r="U65" s="231">
        <v>0.12</v>
      </c>
      <c r="V65" s="231">
        <f>ROUND(E65*U65,2)</f>
        <v>4.08</v>
      </c>
      <c r="W65" s="231"/>
      <c r="X65" s="231" t="s">
        <v>183</v>
      </c>
      <c r="Y65" s="231" t="s">
        <v>184</v>
      </c>
      <c r="Z65" s="210"/>
      <c r="AA65" s="210"/>
      <c r="AB65" s="210"/>
      <c r="AC65" s="210"/>
      <c r="AD65" s="210"/>
      <c r="AE65" s="210"/>
      <c r="AF65" s="210"/>
      <c r="AG65" s="210" t="s">
        <v>185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60" t="s">
        <v>962</v>
      </c>
      <c r="D66" s="233"/>
      <c r="E66" s="234">
        <v>34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187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4">
        <v>21</v>
      </c>
      <c r="B67" s="245" t="s">
        <v>963</v>
      </c>
      <c r="C67" s="259" t="s">
        <v>964</v>
      </c>
      <c r="D67" s="246" t="s">
        <v>377</v>
      </c>
      <c r="E67" s="247">
        <v>68</v>
      </c>
      <c r="F67" s="248"/>
      <c r="G67" s="249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224</v>
      </c>
      <c r="T67" s="231" t="s">
        <v>225</v>
      </c>
      <c r="U67" s="231">
        <v>0</v>
      </c>
      <c r="V67" s="231">
        <f>ROUND(E67*U67,2)</f>
        <v>0</v>
      </c>
      <c r="W67" s="231"/>
      <c r="X67" s="231" t="s">
        <v>183</v>
      </c>
      <c r="Y67" s="231" t="s">
        <v>184</v>
      </c>
      <c r="Z67" s="210"/>
      <c r="AA67" s="210"/>
      <c r="AB67" s="210"/>
      <c r="AC67" s="210"/>
      <c r="AD67" s="210"/>
      <c r="AE67" s="210"/>
      <c r="AF67" s="210"/>
      <c r="AG67" s="210" t="s">
        <v>185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60" t="s">
        <v>965</v>
      </c>
      <c r="D68" s="233"/>
      <c r="E68" s="234">
        <v>68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0"/>
      <c r="AA68" s="210"/>
      <c r="AB68" s="210"/>
      <c r="AC68" s="210"/>
      <c r="AD68" s="210"/>
      <c r="AE68" s="210"/>
      <c r="AF68" s="210"/>
      <c r="AG68" s="210" t="s">
        <v>187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44">
        <v>22</v>
      </c>
      <c r="B69" s="245" t="s">
        <v>966</v>
      </c>
      <c r="C69" s="259" t="s">
        <v>967</v>
      </c>
      <c r="D69" s="246" t="s">
        <v>193</v>
      </c>
      <c r="E69" s="247">
        <v>34</v>
      </c>
      <c r="F69" s="248"/>
      <c r="G69" s="249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21</v>
      </c>
      <c r="M69" s="231">
        <f>G69*(1+L69/100)</f>
        <v>0</v>
      </c>
      <c r="N69" s="230">
        <v>0</v>
      </c>
      <c r="O69" s="230">
        <f>ROUND(E69*N69,2)</f>
        <v>0</v>
      </c>
      <c r="P69" s="230">
        <v>0</v>
      </c>
      <c r="Q69" s="230">
        <f>ROUND(E69*P69,2)</f>
        <v>0</v>
      </c>
      <c r="R69" s="231"/>
      <c r="S69" s="231" t="s">
        <v>224</v>
      </c>
      <c r="T69" s="231" t="s">
        <v>225</v>
      </c>
      <c r="U69" s="231">
        <v>0.05</v>
      </c>
      <c r="V69" s="231">
        <f>ROUND(E69*U69,2)</f>
        <v>1.7</v>
      </c>
      <c r="W69" s="231"/>
      <c r="X69" s="231" t="s">
        <v>183</v>
      </c>
      <c r="Y69" s="231" t="s">
        <v>184</v>
      </c>
      <c r="Z69" s="210"/>
      <c r="AA69" s="210"/>
      <c r="AB69" s="210"/>
      <c r="AC69" s="210"/>
      <c r="AD69" s="210"/>
      <c r="AE69" s="210"/>
      <c r="AF69" s="210"/>
      <c r="AG69" s="210" t="s">
        <v>185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60" t="s">
        <v>962</v>
      </c>
      <c r="D70" s="233"/>
      <c r="E70" s="234">
        <v>34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0"/>
      <c r="AA70" s="210"/>
      <c r="AB70" s="210"/>
      <c r="AC70" s="210"/>
      <c r="AD70" s="210"/>
      <c r="AE70" s="210"/>
      <c r="AF70" s="210"/>
      <c r="AG70" s="210" t="s">
        <v>187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4">
        <v>23</v>
      </c>
      <c r="B71" s="245" t="s">
        <v>968</v>
      </c>
      <c r="C71" s="259" t="s">
        <v>969</v>
      </c>
      <c r="D71" s="246" t="s">
        <v>181</v>
      </c>
      <c r="E71" s="247">
        <v>276.75</v>
      </c>
      <c r="F71" s="248"/>
      <c r="G71" s="249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1.0000000000000001E-5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224</v>
      </c>
      <c r="T71" s="231" t="s">
        <v>182</v>
      </c>
      <c r="U71" s="231">
        <v>7.0000000000000007E-2</v>
      </c>
      <c r="V71" s="231">
        <f>ROUND(E71*U71,2)</f>
        <v>19.37</v>
      </c>
      <c r="W71" s="231"/>
      <c r="X71" s="231" t="s">
        <v>183</v>
      </c>
      <c r="Y71" s="231" t="s">
        <v>184</v>
      </c>
      <c r="Z71" s="210"/>
      <c r="AA71" s="210"/>
      <c r="AB71" s="210"/>
      <c r="AC71" s="210"/>
      <c r="AD71" s="210"/>
      <c r="AE71" s="210"/>
      <c r="AF71" s="210"/>
      <c r="AG71" s="210" t="s">
        <v>185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60" t="s">
        <v>970</v>
      </c>
      <c r="D72" s="233"/>
      <c r="E72" s="234">
        <v>276.75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0"/>
      <c r="AA72" s="210"/>
      <c r="AB72" s="210"/>
      <c r="AC72" s="210"/>
      <c r="AD72" s="210"/>
      <c r="AE72" s="210"/>
      <c r="AF72" s="210"/>
      <c r="AG72" s="210" t="s">
        <v>187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44">
        <v>24</v>
      </c>
      <c r="B73" s="245" t="s">
        <v>971</v>
      </c>
      <c r="C73" s="259" t="s">
        <v>972</v>
      </c>
      <c r="D73" s="246" t="s">
        <v>181</v>
      </c>
      <c r="E73" s="247">
        <v>5.44</v>
      </c>
      <c r="F73" s="248"/>
      <c r="G73" s="249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3.1700000000000001E-3</v>
      </c>
      <c r="O73" s="230">
        <f>ROUND(E73*N73,2)</f>
        <v>0.02</v>
      </c>
      <c r="P73" s="230">
        <v>0</v>
      </c>
      <c r="Q73" s="230">
        <f>ROUND(E73*P73,2)</f>
        <v>0</v>
      </c>
      <c r="R73" s="231"/>
      <c r="S73" s="231" t="s">
        <v>224</v>
      </c>
      <c r="T73" s="231" t="s">
        <v>225</v>
      </c>
      <c r="U73" s="231">
        <v>0.42</v>
      </c>
      <c r="V73" s="231">
        <f>ROUND(E73*U73,2)</f>
        <v>2.2799999999999998</v>
      </c>
      <c r="W73" s="231"/>
      <c r="X73" s="231" t="s">
        <v>183</v>
      </c>
      <c r="Y73" s="231" t="s">
        <v>184</v>
      </c>
      <c r="Z73" s="210"/>
      <c r="AA73" s="210"/>
      <c r="AB73" s="210"/>
      <c r="AC73" s="210"/>
      <c r="AD73" s="210"/>
      <c r="AE73" s="210"/>
      <c r="AF73" s="210"/>
      <c r="AG73" s="210" t="s">
        <v>185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60" t="s">
        <v>973</v>
      </c>
      <c r="D74" s="233"/>
      <c r="E74" s="234">
        <v>5.44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187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237" t="s">
        <v>177</v>
      </c>
      <c r="B75" s="238" t="s">
        <v>106</v>
      </c>
      <c r="C75" s="258" t="s">
        <v>107</v>
      </c>
      <c r="D75" s="239"/>
      <c r="E75" s="240"/>
      <c r="F75" s="241"/>
      <c r="G75" s="242">
        <f>SUMIF(AG76:AG84,"&lt;&gt;NOR",G76:G84)</f>
        <v>0</v>
      </c>
      <c r="H75" s="236"/>
      <c r="I75" s="236">
        <f>SUM(I76:I84)</f>
        <v>0</v>
      </c>
      <c r="J75" s="236"/>
      <c r="K75" s="236">
        <f>SUM(K76:K84)</f>
        <v>0</v>
      </c>
      <c r="L75" s="236"/>
      <c r="M75" s="236">
        <f>SUM(M76:M84)</f>
        <v>0</v>
      </c>
      <c r="N75" s="235"/>
      <c r="O75" s="235">
        <f>SUM(O76:O84)</f>
        <v>24.859999999999996</v>
      </c>
      <c r="P75" s="235"/>
      <c r="Q75" s="235">
        <f>SUM(Q76:Q84)</f>
        <v>0</v>
      </c>
      <c r="R75" s="236"/>
      <c r="S75" s="236"/>
      <c r="T75" s="236"/>
      <c r="U75" s="236"/>
      <c r="V75" s="236">
        <f>SUM(V76:V84)</f>
        <v>28.35</v>
      </c>
      <c r="W75" s="236"/>
      <c r="X75" s="236"/>
      <c r="Y75" s="236"/>
      <c r="AG75" t="s">
        <v>178</v>
      </c>
    </row>
    <row r="76" spans="1:60" outlineLevel="1" x14ac:dyDescent="0.2">
      <c r="A76" s="244">
        <v>25</v>
      </c>
      <c r="B76" s="245" t="s">
        <v>974</v>
      </c>
      <c r="C76" s="259" t="s">
        <v>975</v>
      </c>
      <c r="D76" s="246" t="s">
        <v>193</v>
      </c>
      <c r="E76" s="247">
        <v>105</v>
      </c>
      <c r="F76" s="248"/>
      <c r="G76" s="249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0.188</v>
      </c>
      <c r="O76" s="230">
        <f>ROUND(E76*N76,2)</f>
        <v>19.739999999999998</v>
      </c>
      <c r="P76" s="230">
        <v>0</v>
      </c>
      <c r="Q76" s="230">
        <f>ROUND(E76*P76,2)</f>
        <v>0</v>
      </c>
      <c r="R76" s="231"/>
      <c r="S76" s="231" t="s">
        <v>182</v>
      </c>
      <c r="T76" s="231" t="s">
        <v>182</v>
      </c>
      <c r="U76" s="231">
        <v>0.27</v>
      </c>
      <c r="V76" s="231">
        <f>ROUND(E76*U76,2)</f>
        <v>28.35</v>
      </c>
      <c r="W76" s="231"/>
      <c r="X76" s="231" t="s">
        <v>183</v>
      </c>
      <c r="Y76" s="231" t="s">
        <v>184</v>
      </c>
      <c r="Z76" s="210"/>
      <c r="AA76" s="210"/>
      <c r="AB76" s="210"/>
      <c r="AC76" s="210"/>
      <c r="AD76" s="210"/>
      <c r="AE76" s="210"/>
      <c r="AF76" s="210"/>
      <c r="AG76" s="210" t="s">
        <v>185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60" t="s">
        <v>976</v>
      </c>
      <c r="D77" s="233"/>
      <c r="E77" s="234">
        <v>55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187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60" t="s">
        <v>977</v>
      </c>
      <c r="D78" s="233"/>
      <c r="E78" s="234">
        <v>50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0"/>
      <c r="AA78" s="210"/>
      <c r="AB78" s="210"/>
      <c r="AC78" s="210"/>
      <c r="AD78" s="210"/>
      <c r="AE78" s="210"/>
      <c r="AF78" s="210"/>
      <c r="AG78" s="210" t="s">
        <v>187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44">
        <v>26</v>
      </c>
      <c r="B79" s="245" t="s">
        <v>978</v>
      </c>
      <c r="C79" s="259" t="s">
        <v>979</v>
      </c>
      <c r="D79" s="246" t="s">
        <v>302</v>
      </c>
      <c r="E79" s="247">
        <v>55</v>
      </c>
      <c r="F79" s="248"/>
      <c r="G79" s="249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2.7E-2</v>
      </c>
      <c r="O79" s="230">
        <f>ROUND(E79*N79,2)</f>
        <v>1.49</v>
      </c>
      <c r="P79" s="230">
        <v>0</v>
      </c>
      <c r="Q79" s="230">
        <f>ROUND(E79*P79,2)</f>
        <v>0</v>
      </c>
      <c r="R79" s="231" t="s">
        <v>389</v>
      </c>
      <c r="S79" s="231" t="s">
        <v>182</v>
      </c>
      <c r="T79" s="231" t="s">
        <v>182</v>
      </c>
      <c r="U79" s="231">
        <v>0</v>
      </c>
      <c r="V79" s="231">
        <f>ROUND(E79*U79,2)</f>
        <v>0</v>
      </c>
      <c r="W79" s="231"/>
      <c r="X79" s="231" t="s">
        <v>378</v>
      </c>
      <c r="Y79" s="231" t="s">
        <v>184</v>
      </c>
      <c r="Z79" s="210"/>
      <c r="AA79" s="210"/>
      <c r="AB79" s="210"/>
      <c r="AC79" s="210"/>
      <c r="AD79" s="210"/>
      <c r="AE79" s="210"/>
      <c r="AF79" s="210"/>
      <c r="AG79" s="210" t="s">
        <v>379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60" t="s">
        <v>977</v>
      </c>
      <c r="D80" s="233"/>
      <c r="E80" s="234">
        <v>50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187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73" t="s">
        <v>391</v>
      </c>
      <c r="D81" s="270"/>
      <c r="E81" s="271">
        <v>5</v>
      </c>
      <c r="F81" s="231"/>
      <c r="G81" s="231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0"/>
      <c r="AA81" s="210"/>
      <c r="AB81" s="210"/>
      <c r="AC81" s="210"/>
      <c r="AD81" s="210"/>
      <c r="AE81" s="210"/>
      <c r="AF81" s="210"/>
      <c r="AG81" s="210" t="s">
        <v>187</v>
      </c>
      <c r="AH81" s="210">
        <v>4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1" x14ac:dyDescent="0.2">
      <c r="A82" s="244">
        <v>27</v>
      </c>
      <c r="B82" s="245" t="s">
        <v>980</v>
      </c>
      <c r="C82" s="259" t="s">
        <v>981</v>
      </c>
      <c r="D82" s="246" t="s">
        <v>302</v>
      </c>
      <c r="E82" s="247">
        <v>60.5</v>
      </c>
      <c r="F82" s="248"/>
      <c r="G82" s="249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0.06</v>
      </c>
      <c r="O82" s="230">
        <f>ROUND(E82*N82,2)</f>
        <v>3.63</v>
      </c>
      <c r="P82" s="230">
        <v>0</v>
      </c>
      <c r="Q82" s="230">
        <f>ROUND(E82*P82,2)</f>
        <v>0</v>
      </c>
      <c r="R82" s="231" t="s">
        <v>389</v>
      </c>
      <c r="S82" s="231" t="s">
        <v>182</v>
      </c>
      <c r="T82" s="231" t="s">
        <v>182</v>
      </c>
      <c r="U82" s="231">
        <v>0</v>
      </c>
      <c r="V82" s="231">
        <f>ROUND(E82*U82,2)</f>
        <v>0</v>
      </c>
      <c r="W82" s="231"/>
      <c r="X82" s="231" t="s">
        <v>378</v>
      </c>
      <c r="Y82" s="231" t="s">
        <v>184</v>
      </c>
      <c r="Z82" s="210"/>
      <c r="AA82" s="210"/>
      <c r="AB82" s="210"/>
      <c r="AC82" s="210"/>
      <c r="AD82" s="210"/>
      <c r="AE82" s="210"/>
      <c r="AF82" s="210"/>
      <c r="AG82" s="210" t="s">
        <v>379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60" t="s">
        <v>976</v>
      </c>
      <c r="D83" s="233"/>
      <c r="E83" s="234">
        <v>55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0"/>
      <c r="AA83" s="210"/>
      <c r="AB83" s="210"/>
      <c r="AC83" s="210"/>
      <c r="AD83" s="210"/>
      <c r="AE83" s="210"/>
      <c r="AF83" s="210"/>
      <c r="AG83" s="210" t="s">
        <v>187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73" t="s">
        <v>391</v>
      </c>
      <c r="D84" s="270"/>
      <c r="E84" s="271">
        <v>5.5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0"/>
      <c r="AA84" s="210"/>
      <c r="AB84" s="210"/>
      <c r="AC84" s="210"/>
      <c r="AD84" s="210"/>
      <c r="AE84" s="210"/>
      <c r="AF84" s="210"/>
      <c r="AG84" s="210" t="s">
        <v>187</v>
      </c>
      <c r="AH84" s="210">
        <v>4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237" t="s">
        <v>177</v>
      </c>
      <c r="B85" s="238" t="s">
        <v>114</v>
      </c>
      <c r="C85" s="258" t="s">
        <v>115</v>
      </c>
      <c r="D85" s="239"/>
      <c r="E85" s="240"/>
      <c r="F85" s="241"/>
      <c r="G85" s="242">
        <f>SUMIF(AG86:AG86,"&lt;&gt;NOR",G86:G86)</f>
        <v>0</v>
      </c>
      <c r="H85" s="236"/>
      <c r="I85" s="236">
        <f>SUM(I86:I86)</f>
        <v>0</v>
      </c>
      <c r="J85" s="236"/>
      <c r="K85" s="236">
        <f>SUM(K86:K86)</f>
        <v>0</v>
      </c>
      <c r="L85" s="236"/>
      <c r="M85" s="236">
        <f>SUM(M86:M86)</f>
        <v>0</v>
      </c>
      <c r="N85" s="235"/>
      <c r="O85" s="235">
        <f>SUM(O86:O86)</f>
        <v>0</v>
      </c>
      <c r="P85" s="235"/>
      <c r="Q85" s="235">
        <f>SUM(Q86:Q86)</f>
        <v>0</v>
      </c>
      <c r="R85" s="236"/>
      <c r="S85" s="236"/>
      <c r="T85" s="236"/>
      <c r="U85" s="236"/>
      <c r="V85" s="236">
        <f>SUM(V86:V86)</f>
        <v>3.82</v>
      </c>
      <c r="W85" s="236"/>
      <c r="X85" s="236"/>
      <c r="Y85" s="236"/>
      <c r="AG85" t="s">
        <v>178</v>
      </c>
    </row>
    <row r="86" spans="1:60" outlineLevel="1" x14ac:dyDescent="0.2">
      <c r="A86" s="251">
        <v>28</v>
      </c>
      <c r="B86" s="252" t="s">
        <v>982</v>
      </c>
      <c r="C86" s="262" t="s">
        <v>983</v>
      </c>
      <c r="D86" s="253" t="s">
        <v>228</v>
      </c>
      <c r="E86" s="254">
        <v>346.95127000000002</v>
      </c>
      <c r="F86" s="255"/>
      <c r="G86" s="256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0</v>
      </c>
      <c r="O86" s="230">
        <f>ROUND(E86*N86,2)</f>
        <v>0</v>
      </c>
      <c r="P86" s="230">
        <v>0</v>
      </c>
      <c r="Q86" s="230">
        <f>ROUND(E86*P86,2)</f>
        <v>0</v>
      </c>
      <c r="R86" s="231"/>
      <c r="S86" s="231" t="s">
        <v>182</v>
      </c>
      <c r="T86" s="231" t="s">
        <v>182</v>
      </c>
      <c r="U86" s="231">
        <v>1.0999999999999999E-2</v>
      </c>
      <c r="V86" s="231">
        <f>ROUND(E86*U86,2)</f>
        <v>3.82</v>
      </c>
      <c r="W86" s="231"/>
      <c r="X86" s="231" t="s">
        <v>360</v>
      </c>
      <c r="Y86" s="231" t="s">
        <v>184</v>
      </c>
      <c r="Z86" s="210"/>
      <c r="AA86" s="210"/>
      <c r="AB86" s="210"/>
      <c r="AC86" s="210"/>
      <c r="AD86" s="210"/>
      <c r="AE86" s="210"/>
      <c r="AF86" s="210"/>
      <c r="AG86" s="210" t="s">
        <v>361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2">
      <c r="A87" s="237" t="s">
        <v>177</v>
      </c>
      <c r="B87" s="238" t="s">
        <v>149</v>
      </c>
      <c r="C87" s="258" t="s">
        <v>29</v>
      </c>
      <c r="D87" s="239"/>
      <c r="E87" s="240"/>
      <c r="F87" s="241"/>
      <c r="G87" s="242">
        <f>SUMIF(AG88:AG94,"&lt;&gt;NOR",G88:G94)</f>
        <v>0</v>
      </c>
      <c r="H87" s="236"/>
      <c r="I87" s="236">
        <f>SUM(I88:I94)</f>
        <v>0</v>
      </c>
      <c r="J87" s="236"/>
      <c r="K87" s="236">
        <f>SUM(K88:K94)</f>
        <v>0</v>
      </c>
      <c r="L87" s="236"/>
      <c r="M87" s="236">
        <f>SUM(M88:M94)</f>
        <v>0</v>
      </c>
      <c r="N87" s="235"/>
      <c r="O87" s="235">
        <f>SUM(O88:O94)</f>
        <v>0</v>
      </c>
      <c r="P87" s="235"/>
      <c r="Q87" s="235">
        <f>SUM(Q88:Q94)</f>
        <v>0</v>
      </c>
      <c r="R87" s="236"/>
      <c r="S87" s="236"/>
      <c r="T87" s="236"/>
      <c r="U87" s="236"/>
      <c r="V87" s="236">
        <f>SUM(V88:V94)</f>
        <v>0</v>
      </c>
      <c r="W87" s="236"/>
      <c r="X87" s="236"/>
      <c r="Y87" s="236"/>
      <c r="AG87" t="s">
        <v>178</v>
      </c>
    </row>
    <row r="88" spans="1:60" outlineLevel="1" x14ac:dyDescent="0.2">
      <c r="A88" s="244">
        <v>29</v>
      </c>
      <c r="B88" s="245" t="s">
        <v>409</v>
      </c>
      <c r="C88" s="259" t="s">
        <v>410</v>
      </c>
      <c r="D88" s="246" t="s">
        <v>411</v>
      </c>
      <c r="E88" s="247">
        <v>1</v>
      </c>
      <c r="F88" s="248"/>
      <c r="G88" s="249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182</v>
      </c>
      <c r="T88" s="231" t="s">
        <v>225</v>
      </c>
      <c r="U88" s="231">
        <v>0</v>
      </c>
      <c r="V88" s="231">
        <f>ROUND(E88*U88,2)</f>
        <v>0</v>
      </c>
      <c r="W88" s="231"/>
      <c r="X88" s="231" t="s">
        <v>412</v>
      </c>
      <c r="Y88" s="231" t="s">
        <v>184</v>
      </c>
      <c r="Z88" s="210"/>
      <c r="AA88" s="210"/>
      <c r="AB88" s="210"/>
      <c r="AC88" s="210"/>
      <c r="AD88" s="210"/>
      <c r="AE88" s="210"/>
      <c r="AF88" s="210"/>
      <c r="AG88" s="210" t="s">
        <v>413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61" t="s">
        <v>427</v>
      </c>
      <c r="D89" s="250"/>
      <c r="E89" s="250"/>
      <c r="F89" s="250"/>
      <c r="G89" s="250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0"/>
      <c r="AA89" s="210"/>
      <c r="AB89" s="210"/>
      <c r="AC89" s="210"/>
      <c r="AD89" s="210"/>
      <c r="AE89" s="210"/>
      <c r="AF89" s="210"/>
      <c r="AG89" s="210" t="s">
        <v>198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3" x14ac:dyDescent="0.2">
      <c r="A90" s="227"/>
      <c r="B90" s="228"/>
      <c r="C90" s="274" t="s">
        <v>414</v>
      </c>
      <c r="D90" s="272"/>
      <c r="E90" s="272"/>
      <c r="F90" s="272"/>
      <c r="G90" s="272"/>
      <c r="H90" s="231"/>
      <c r="I90" s="231"/>
      <c r="J90" s="231"/>
      <c r="K90" s="231"/>
      <c r="L90" s="231"/>
      <c r="M90" s="231"/>
      <c r="N90" s="230"/>
      <c r="O90" s="230"/>
      <c r="P90" s="230"/>
      <c r="Q90" s="230"/>
      <c r="R90" s="231"/>
      <c r="S90" s="231"/>
      <c r="T90" s="231"/>
      <c r="U90" s="231"/>
      <c r="V90" s="231"/>
      <c r="W90" s="231"/>
      <c r="X90" s="231"/>
      <c r="Y90" s="231"/>
      <c r="Z90" s="210"/>
      <c r="AA90" s="210"/>
      <c r="AB90" s="210"/>
      <c r="AC90" s="210"/>
      <c r="AD90" s="210"/>
      <c r="AE90" s="210"/>
      <c r="AF90" s="210"/>
      <c r="AG90" s="210" t="s">
        <v>198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57" t="str">
        <f>C90</f>
        <v>Vyhotovení protokolu o vytyčení stavby se seznamem souřadnic vytyčených bodů a jejich polohopisnými (S-JTSK) a výškopisnými (Bpv) hodnotami.</v>
      </c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44">
        <v>30</v>
      </c>
      <c r="B91" s="245" t="s">
        <v>418</v>
      </c>
      <c r="C91" s="259" t="s">
        <v>419</v>
      </c>
      <c r="D91" s="246" t="s">
        <v>411</v>
      </c>
      <c r="E91" s="247">
        <v>1</v>
      </c>
      <c r="F91" s="248"/>
      <c r="G91" s="249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21</v>
      </c>
      <c r="M91" s="231">
        <f>G91*(1+L91/100)</f>
        <v>0</v>
      </c>
      <c r="N91" s="230">
        <v>0</v>
      </c>
      <c r="O91" s="230">
        <f>ROUND(E91*N91,2)</f>
        <v>0</v>
      </c>
      <c r="P91" s="230">
        <v>0</v>
      </c>
      <c r="Q91" s="230">
        <f>ROUND(E91*P91,2)</f>
        <v>0</v>
      </c>
      <c r="R91" s="231"/>
      <c r="S91" s="231" t="s">
        <v>182</v>
      </c>
      <c r="T91" s="231" t="s">
        <v>225</v>
      </c>
      <c r="U91" s="231">
        <v>0</v>
      </c>
      <c r="V91" s="231">
        <f>ROUND(E91*U91,2)</f>
        <v>0</v>
      </c>
      <c r="W91" s="231"/>
      <c r="X91" s="231" t="s">
        <v>412</v>
      </c>
      <c r="Y91" s="231" t="s">
        <v>184</v>
      </c>
      <c r="Z91" s="210"/>
      <c r="AA91" s="210"/>
      <c r="AB91" s="210"/>
      <c r="AC91" s="210"/>
      <c r="AD91" s="210"/>
      <c r="AE91" s="210"/>
      <c r="AF91" s="210"/>
      <c r="AG91" s="210" t="s">
        <v>413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">
      <c r="A92" s="227"/>
      <c r="B92" s="228"/>
      <c r="C92" s="261" t="s">
        <v>420</v>
      </c>
      <c r="D92" s="250"/>
      <c r="E92" s="250"/>
      <c r="F92" s="250"/>
      <c r="G92" s="250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0"/>
      <c r="AA92" s="210"/>
      <c r="AB92" s="210"/>
      <c r="AC92" s="210"/>
      <c r="AD92" s="210"/>
      <c r="AE92" s="210"/>
      <c r="AF92" s="210"/>
      <c r="AG92" s="210" t="s">
        <v>198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4">
        <v>31</v>
      </c>
      <c r="B93" s="245" t="s">
        <v>421</v>
      </c>
      <c r="C93" s="259" t="s">
        <v>422</v>
      </c>
      <c r="D93" s="246" t="s">
        <v>411</v>
      </c>
      <c r="E93" s="247">
        <v>1</v>
      </c>
      <c r="F93" s="248"/>
      <c r="G93" s="249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0</v>
      </c>
      <c r="O93" s="230">
        <f>ROUND(E93*N93,2)</f>
        <v>0</v>
      </c>
      <c r="P93" s="230">
        <v>0</v>
      </c>
      <c r="Q93" s="230">
        <f>ROUND(E93*P93,2)</f>
        <v>0</v>
      </c>
      <c r="R93" s="231"/>
      <c r="S93" s="231" t="s">
        <v>182</v>
      </c>
      <c r="T93" s="231" t="s">
        <v>225</v>
      </c>
      <c r="U93" s="231">
        <v>0</v>
      </c>
      <c r="V93" s="231">
        <f>ROUND(E93*U93,2)</f>
        <v>0</v>
      </c>
      <c r="W93" s="231"/>
      <c r="X93" s="231" t="s">
        <v>412</v>
      </c>
      <c r="Y93" s="231" t="s">
        <v>184</v>
      </c>
      <c r="Z93" s="210"/>
      <c r="AA93" s="210"/>
      <c r="AB93" s="210"/>
      <c r="AC93" s="210"/>
      <c r="AD93" s="210"/>
      <c r="AE93" s="210"/>
      <c r="AF93" s="210"/>
      <c r="AG93" s="210" t="s">
        <v>413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61" t="s">
        <v>423</v>
      </c>
      <c r="D94" s="250"/>
      <c r="E94" s="250"/>
      <c r="F94" s="250"/>
      <c r="G94" s="250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0"/>
      <c r="AA94" s="210"/>
      <c r="AB94" s="210"/>
      <c r="AC94" s="210"/>
      <c r="AD94" s="210"/>
      <c r="AE94" s="210"/>
      <c r="AF94" s="210"/>
      <c r="AG94" s="210" t="s">
        <v>198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x14ac:dyDescent="0.2">
      <c r="A95" s="237" t="s">
        <v>177</v>
      </c>
      <c r="B95" s="238" t="s">
        <v>150</v>
      </c>
      <c r="C95" s="258" t="s">
        <v>30</v>
      </c>
      <c r="D95" s="239"/>
      <c r="E95" s="240"/>
      <c r="F95" s="241"/>
      <c r="G95" s="242">
        <f>SUMIF(AG96:AG97,"&lt;&gt;NOR",G96:G97)</f>
        <v>0</v>
      </c>
      <c r="H95" s="236"/>
      <c r="I95" s="236">
        <f>SUM(I96:I97)</f>
        <v>0</v>
      </c>
      <c r="J95" s="236"/>
      <c r="K95" s="236">
        <f>SUM(K96:K97)</f>
        <v>0</v>
      </c>
      <c r="L95" s="236"/>
      <c r="M95" s="236">
        <f>SUM(M96:M97)</f>
        <v>0</v>
      </c>
      <c r="N95" s="235"/>
      <c r="O95" s="235">
        <f>SUM(O96:O97)</f>
        <v>0</v>
      </c>
      <c r="P95" s="235"/>
      <c r="Q95" s="235">
        <f>SUM(Q96:Q97)</f>
        <v>0</v>
      </c>
      <c r="R95" s="236"/>
      <c r="S95" s="236"/>
      <c r="T95" s="236"/>
      <c r="U95" s="236"/>
      <c r="V95" s="236">
        <f>SUM(V96:V97)</f>
        <v>0</v>
      </c>
      <c r="W95" s="236"/>
      <c r="X95" s="236"/>
      <c r="Y95" s="236"/>
      <c r="AG95" t="s">
        <v>178</v>
      </c>
    </row>
    <row r="96" spans="1:60" outlineLevel="1" x14ac:dyDescent="0.2">
      <c r="A96" s="244">
        <v>32</v>
      </c>
      <c r="B96" s="245" t="s">
        <v>424</v>
      </c>
      <c r="C96" s="259" t="s">
        <v>425</v>
      </c>
      <c r="D96" s="246" t="s">
        <v>411</v>
      </c>
      <c r="E96" s="247">
        <v>1</v>
      </c>
      <c r="F96" s="248"/>
      <c r="G96" s="249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21</v>
      </c>
      <c r="M96" s="231">
        <f>G96*(1+L96/100)</f>
        <v>0</v>
      </c>
      <c r="N96" s="230">
        <v>0</v>
      </c>
      <c r="O96" s="230">
        <f>ROUND(E96*N96,2)</f>
        <v>0</v>
      </c>
      <c r="P96" s="230">
        <v>0</v>
      </c>
      <c r="Q96" s="230">
        <f>ROUND(E96*P96,2)</f>
        <v>0</v>
      </c>
      <c r="R96" s="231"/>
      <c r="S96" s="231" t="s">
        <v>182</v>
      </c>
      <c r="T96" s="231" t="s">
        <v>225</v>
      </c>
      <c r="U96" s="231">
        <v>0</v>
      </c>
      <c r="V96" s="231">
        <f>ROUND(E96*U96,2)</f>
        <v>0</v>
      </c>
      <c r="W96" s="231"/>
      <c r="X96" s="231" t="s">
        <v>412</v>
      </c>
      <c r="Y96" s="231" t="s">
        <v>184</v>
      </c>
      <c r="Z96" s="210"/>
      <c r="AA96" s="210"/>
      <c r="AB96" s="210"/>
      <c r="AC96" s="210"/>
      <c r="AD96" s="210"/>
      <c r="AE96" s="210"/>
      <c r="AF96" s="210"/>
      <c r="AG96" s="210" t="s">
        <v>413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45" outlineLevel="2" x14ac:dyDescent="0.2">
      <c r="A97" s="227"/>
      <c r="B97" s="228"/>
      <c r="C97" s="261" t="s">
        <v>426</v>
      </c>
      <c r="D97" s="250"/>
      <c r="E97" s="250"/>
      <c r="F97" s="250"/>
      <c r="G97" s="250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0"/>
      <c r="AA97" s="210"/>
      <c r="AB97" s="210"/>
      <c r="AC97" s="210"/>
      <c r="AD97" s="210"/>
      <c r="AE97" s="210"/>
      <c r="AF97" s="210"/>
      <c r="AG97" s="210" t="s">
        <v>198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57" t="str">
        <f>C97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97" s="210"/>
      <c r="BC97" s="210"/>
      <c r="BD97" s="210"/>
      <c r="BE97" s="210"/>
      <c r="BF97" s="210"/>
      <c r="BG97" s="210"/>
      <c r="BH97" s="210"/>
    </row>
    <row r="98" spans="1:60" x14ac:dyDescent="0.2">
      <c r="A98" s="3"/>
      <c r="B98" s="4"/>
      <c r="C98" s="263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v>15</v>
      </c>
      <c r="AF98">
        <v>21</v>
      </c>
      <c r="AG98" t="s">
        <v>163</v>
      </c>
    </row>
    <row r="99" spans="1:60" x14ac:dyDescent="0.2">
      <c r="A99" s="213"/>
      <c r="B99" s="214" t="s">
        <v>31</v>
      </c>
      <c r="C99" s="264"/>
      <c r="D99" s="215"/>
      <c r="E99" s="216"/>
      <c r="F99" s="216"/>
      <c r="G99" s="243">
        <f>G8+G25+G28+G55+G75+G85+G87+G95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f>SUMIF(L7:L97,AE98,G7:G97)</f>
        <v>0</v>
      </c>
      <c r="AF99">
        <f>SUMIF(L7:L97,AF98,G7:G97)</f>
        <v>0</v>
      </c>
      <c r="AG99" t="s">
        <v>241</v>
      </c>
    </row>
    <row r="100" spans="1:60" x14ac:dyDescent="0.2">
      <c r="A100" s="3"/>
      <c r="B100" s="4"/>
      <c r="C100" s="263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60" x14ac:dyDescent="0.2">
      <c r="A101" s="3"/>
      <c r="B101" s="4"/>
      <c r="C101" s="263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60" x14ac:dyDescent="0.2">
      <c r="A102" s="217" t="s">
        <v>242</v>
      </c>
      <c r="B102" s="217"/>
      <c r="C102" s="265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60" x14ac:dyDescent="0.2">
      <c r="A103" s="218"/>
      <c r="B103" s="219"/>
      <c r="C103" s="266"/>
      <c r="D103" s="219"/>
      <c r="E103" s="219"/>
      <c r="F103" s="219"/>
      <c r="G103" s="220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G103" t="s">
        <v>243</v>
      </c>
    </row>
    <row r="104" spans="1:60" x14ac:dyDescent="0.2">
      <c r="A104" s="221"/>
      <c r="B104" s="222"/>
      <c r="C104" s="267"/>
      <c r="D104" s="222"/>
      <c r="E104" s="222"/>
      <c r="F104" s="222"/>
      <c r="G104" s="22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60" x14ac:dyDescent="0.2">
      <c r="A105" s="221"/>
      <c r="B105" s="222"/>
      <c r="C105" s="267"/>
      <c r="D105" s="222"/>
      <c r="E105" s="222"/>
      <c r="F105" s="222"/>
      <c r="G105" s="22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 x14ac:dyDescent="0.2">
      <c r="A106" s="221"/>
      <c r="B106" s="222"/>
      <c r="C106" s="267"/>
      <c r="D106" s="222"/>
      <c r="E106" s="222"/>
      <c r="F106" s="222"/>
      <c r="G106" s="22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 x14ac:dyDescent="0.2">
      <c r="A107" s="224"/>
      <c r="B107" s="225"/>
      <c r="C107" s="268"/>
      <c r="D107" s="225"/>
      <c r="E107" s="225"/>
      <c r="F107" s="225"/>
      <c r="G107" s="22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60" x14ac:dyDescent="0.2">
      <c r="A108" s="3"/>
      <c r="B108" s="4"/>
      <c r="C108" s="263"/>
      <c r="D108" s="6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60" x14ac:dyDescent="0.2">
      <c r="C109" s="269"/>
      <c r="D109" s="10"/>
      <c r="AG109" t="s">
        <v>244</v>
      </c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2">
    <mergeCell ref="C94:G94"/>
    <mergeCell ref="C97:G97"/>
    <mergeCell ref="A1:G1"/>
    <mergeCell ref="C2:G2"/>
    <mergeCell ref="C3:G3"/>
    <mergeCell ref="C4:G4"/>
    <mergeCell ref="A102:C102"/>
    <mergeCell ref="A103:G107"/>
    <mergeCell ref="C57:G57"/>
    <mergeCell ref="C89:G89"/>
    <mergeCell ref="C90:G90"/>
    <mergeCell ref="C92:G92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71C7C-601B-4996-BDAA-1B2481A0B88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61</v>
      </c>
      <c r="C3" s="199" t="s">
        <v>62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52</v>
      </c>
      <c r="C4" s="202" t="s">
        <v>64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91</v>
      </c>
      <c r="C8" s="258" t="s">
        <v>64</v>
      </c>
      <c r="D8" s="239"/>
      <c r="E8" s="240"/>
      <c r="F8" s="241"/>
      <c r="G8" s="242">
        <f>SUMIF(AG9:AG14,"&lt;&gt;NOR",G9:G14)</f>
        <v>0</v>
      </c>
      <c r="H8" s="236"/>
      <c r="I8" s="236">
        <f>SUM(I9:I14)</f>
        <v>0</v>
      </c>
      <c r="J8" s="236"/>
      <c r="K8" s="236">
        <f>SUM(K9:K14)</f>
        <v>0</v>
      </c>
      <c r="L8" s="236"/>
      <c r="M8" s="236">
        <f>SUM(M9:M14)</f>
        <v>0</v>
      </c>
      <c r="N8" s="235"/>
      <c r="O8" s="235">
        <f>SUM(O9:O14)</f>
        <v>0</v>
      </c>
      <c r="P8" s="235"/>
      <c r="Q8" s="235">
        <f>SUM(Q9:Q14)</f>
        <v>0</v>
      </c>
      <c r="R8" s="236"/>
      <c r="S8" s="236"/>
      <c r="T8" s="236"/>
      <c r="U8" s="236"/>
      <c r="V8" s="236">
        <f>SUM(V9:V14)</f>
        <v>0</v>
      </c>
      <c r="W8" s="236"/>
      <c r="X8" s="236"/>
      <c r="Y8" s="236"/>
      <c r="AG8" t="s">
        <v>178</v>
      </c>
    </row>
    <row r="9" spans="1:60" ht="22.5" outlineLevel="1" x14ac:dyDescent="0.2">
      <c r="A9" s="251">
        <v>1</v>
      </c>
      <c r="B9" s="252" t="s">
        <v>984</v>
      </c>
      <c r="C9" s="262" t="s">
        <v>985</v>
      </c>
      <c r="D9" s="253" t="s">
        <v>377</v>
      </c>
      <c r="E9" s="254">
        <v>14</v>
      </c>
      <c r="F9" s="255"/>
      <c r="G9" s="256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224</v>
      </c>
      <c r="T9" s="231" t="s">
        <v>225</v>
      </c>
      <c r="U9" s="231">
        <v>0</v>
      </c>
      <c r="V9" s="231">
        <f>ROUND(E9*U9,2)</f>
        <v>0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51">
        <v>2</v>
      </c>
      <c r="B10" s="252" t="s">
        <v>986</v>
      </c>
      <c r="C10" s="262" t="s">
        <v>987</v>
      </c>
      <c r="D10" s="253" t="s">
        <v>377</v>
      </c>
      <c r="E10" s="254">
        <v>2</v>
      </c>
      <c r="F10" s="255"/>
      <c r="G10" s="256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224</v>
      </c>
      <c r="T10" s="231" t="s">
        <v>225</v>
      </c>
      <c r="U10" s="231">
        <v>0</v>
      </c>
      <c r="V10" s="231">
        <f>ROUND(E10*U10,2)</f>
        <v>0</v>
      </c>
      <c r="W10" s="231"/>
      <c r="X10" s="231" t="s">
        <v>183</v>
      </c>
      <c r="Y10" s="231" t="s">
        <v>184</v>
      </c>
      <c r="Z10" s="210"/>
      <c r="AA10" s="210"/>
      <c r="AB10" s="210"/>
      <c r="AC10" s="210"/>
      <c r="AD10" s="210"/>
      <c r="AE10" s="210"/>
      <c r="AF10" s="210"/>
      <c r="AG10" s="210" t="s">
        <v>185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51">
        <v>3</v>
      </c>
      <c r="B11" s="252" t="s">
        <v>988</v>
      </c>
      <c r="C11" s="262" t="s">
        <v>989</v>
      </c>
      <c r="D11" s="253" t="s">
        <v>990</v>
      </c>
      <c r="E11" s="254">
        <v>1</v>
      </c>
      <c r="F11" s="255"/>
      <c r="G11" s="256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224</v>
      </c>
      <c r="T11" s="231" t="s">
        <v>225</v>
      </c>
      <c r="U11" s="231">
        <v>0</v>
      </c>
      <c r="V11" s="231">
        <f>ROUND(E11*U11,2)</f>
        <v>0</v>
      </c>
      <c r="W11" s="231"/>
      <c r="X11" s="231" t="s">
        <v>183</v>
      </c>
      <c r="Y11" s="231" t="s">
        <v>184</v>
      </c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1" x14ac:dyDescent="0.2">
      <c r="A12" s="251">
        <v>4</v>
      </c>
      <c r="B12" s="252" t="s">
        <v>991</v>
      </c>
      <c r="C12" s="262" t="s">
        <v>992</v>
      </c>
      <c r="D12" s="253" t="s">
        <v>990</v>
      </c>
      <c r="E12" s="254">
        <v>1</v>
      </c>
      <c r="F12" s="255"/>
      <c r="G12" s="256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224</v>
      </c>
      <c r="T12" s="231" t="s">
        <v>225</v>
      </c>
      <c r="U12" s="231">
        <v>0</v>
      </c>
      <c r="V12" s="231">
        <f>ROUND(E12*U12,2)</f>
        <v>0</v>
      </c>
      <c r="W12" s="231"/>
      <c r="X12" s="231" t="s">
        <v>183</v>
      </c>
      <c r="Y12" s="231" t="s">
        <v>184</v>
      </c>
      <c r="Z12" s="210"/>
      <c r="AA12" s="210"/>
      <c r="AB12" s="210"/>
      <c r="AC12" s="210"/>
      <c r="AD12" s="210"/>
      <c r="AE12" s="210"/>
      <c r="AF12" s="210"/>
      <c r="AG12" s="210" t="s">
        <v>185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51">
        <v>5</v>
      </c>
      <c r="B13" s="252" t="s">
        <v>993</v>
      </c>
      <c r="C13" s="262" t="s">
        <v>994</v>
      </c>
      <c r="D13" s="253" t="s">
        <v>377</v>
      </c>
      <c r="E13" s="254">
        <v>3</v>
      </c>
      <c r="F13" s="255"/>
      <c r="G13" s="256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224</v>
      </c>
      <c r="T13" s="231" t="s">
        <v>225</v>
      </c>
      <c r="U13" s="231">
        <v>0</v>
      </c>
      <c r="V13" s="231">
        <f>ROUND(E13*U13,2)</f>
        <v>0</v>
      </c>
      <c r="W13" s="231"/>
      <c r="X13" s="231" t="s">
        <v>183</v>
      </c>
      <c r="Y13" s="231" t="s">
        <v>184</v>
      </c>
      <c r="Z13" s="210"/>
      <c r="AA13" s="210"/>
      <c r="AB13" s="210"/>
      <c r="AC13" s="210"/>
      <c r="AD13" s="210"/>
      <c r="AE13" s="210"/>
      <c r="AF13" s="210"/>
      <c r="AG13" s="210" t="s">
        <v>185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4">
        <v>6</v>
      </c>
      <c r="B14" s="245" t="s">
        <v>995</v>
      </c>
      <c r="C14" s="259" t="s">
        <v>996</v>
      </c>
      <c r="D14" s="246" t="s">
        <v>223</v>
      </c>
      <c r="E14" s="247">
        <v>1</v>
      </c>
      <c r="F14" s="248"/>
      <c r="G14" s="249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224</v>
      </c>
      <c r="T14" s="231" t="s">
        <v>225</v>
      </c>
      <c r="U14" s="231">
        <v>0</v>
      </c>
      <c r="V14" s="231">
        <f>ROUND(E14*U14,2)</f>
        <v>0</v>
      </c>
      <c r="W14" s="231"/>
      <c r="X14" s="231" t="s">
        <v>183</v>
      </c>
      <c r="Y14" s="231" t="s">
        <v>184</v>
      </c>
      <c r="Z14" s="210"/>
      <c r="AA14" s="210"/>
      <c r="AB14" s="210"/>
      <c r="AC14" s="210"/>
      <c r="AD14" s="210"/>
      <c r="AE14" s="210"/>
      <c r="AF14" s="210"/>
      <c r="AG14" s="210" t="s">
        <v>185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3"/>
      <c r="B15" s="4"/>
      <c r="C15" s="263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v>15</v>
      </c>
      <c r="AF15">
        <v>21</v>
      </c>
      <c r="AG15" t="s">
        <v>163</v>
      </c>
    </row>
    <row r="16" spans="1:60" x14ac:dyDescent="0.2">
      <c r="A16" s="213"/>
      <c r="B16" s="214" t="s">
        <v>31</v>
      </c>
      <c r="C16" s="264"/>
      <c r="D16" s="215"/>
      <c r="E16" s="216"/>
      <c r="F16" s="216"/>
      <c r="G16" s="243">
        <f>G8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f>SUMIF(L7:L14,AE15,G7:G14)</f>
        <v>0</v>
      </c>
      <c r="AF16">
        <f>SUMIF(L7:L14,AF15,G7:G14)</f>
        <v>0</v>
      </c>
      <c r="AG16" t="s">
        <v>241</v>
      </c>
    </row>
    <row r="17" spans="1:33" x14ac:dyDescent="0.2">
      <c r="A17" s="3"/>
      <c r="B17" s="4"/>
      <c r="C17" s="263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3"/>
      <c r="B18" s="4"/>
      <c r="C18" s="263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17" t="s">
        <v>242</v>
      </c>
      <c r="B19" s="217"/>
      <c r="C19" s="265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18"/>
      <c r="B20" s="219"/>
      <c r="C20" s="266"/>
      <c r="D20" s="219"/>
      <c r="E20" s="219"/>
      <c r="F20" s="219"/>
      <c r="G20" s="220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G20" t="s">
        <v>243</v>
      </c>
    </row>
    <row r="21" spans="1:33" x14ac:dyDescent="0.2">
      <c r="A21" s="221"/>
      <c r="B21" s="222"/>
      <c r="C21" s="267"/>
      <c r="D21" s="222"/>
      <c r="E21" s="222"/>
      <c r="F21" s="222"/>
      <c r="G21" s="22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21"/>
      <c r="B22" s="222"/>
      <c r="C22" s="267"/>
      <c r="D22" s="222"/>
      <c r="E22" s="222"/>
      <c r="F22" s="222"/>
      <c r="G22" s="22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21"/>
      <c r="B23" s="222"/>
      <c r="C23" s="267"/>
      <c r="D23" s="222"/>
      <c r="E23" s="222"/>
      <c r="F23" s="222"/>
      <c r="G23" s="22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224"/>
      <c r="B24" s="225"/>
      <c r="C24" s="268"/>
      <c r="D24" s="225"/>
      <c r="E24" s="225"/>
      <c r="F24" s="225"/>
      <c r="G24" s="226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A25" s="3"/>
      <c r="B25" s="4"/>
      <c r="C25" s="263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">
      <c r="C26" s="269"/>
      <c r="D26" s="10"/>
      <c r="AG26" t="s">
        <v>244</v>
      </c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9:C19"/>
    <mergeCell ref="A20:G24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B3E07-AAFC-4D89-9F66-C7C2DAAD48D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61</v>
      </c>
      <c r="C3" s="199" t="s">
        <v>62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54</v>
      </c>
      <c r="C4" s="202" t="s">
        <v>65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116</v>
      </c>
      <c r="C8" s="258" t="s">
        <v>117</v>
      </c>
      <c r="D8" s="239"/>
      <c r="E8" s="240"/>
      <c r="F8" s="241"/>
      <c r="G8" s="242">
        <f>SUMIF(AG9:AG11,"&lt;&gt;NOR",G9:G11)</f>
        <v>0</v>
      </c>
      <c r="H8" s="236"/>
      <c r="I8" s="236">
        <f>SUM(I9:I11)</f>
        <v>0</v>
      </c>
      <c r="J8" s="236"/>
      <c r="K8" s="236">
        <f>SUM(K9:K11)</f>
        <v>0</v>
      </c>
      <c r="L8" s="236"/>
      <c r="M8" s="236">
        <f>SUM(M9:M11)</f>
        <v>0</v>
      </c>
      <c r="N8" s="235"/>
      <c r="O8" s="235">
        <f>SUM(O9:O11)</f>
        <v>0</v>
      </c>
      <c r="P8" s="235"/>
      <c r="Q8" s="235">
        <f>SUM(Q9:Q11)</f>
        <v>0</v>
      </c>
      <c r="R8" s="236"/>
      <c r="S8" s="236"/>
      <c r="T8" s="236"/>
      <c r="U8" s="236"/>
      <c r="V8" s="236">
        <f>SUM(V9:V11)</f>
        <v>0</v>
      </c>
      <c r="W8" s="236"/>
      <c r="X8" s="236"/>
      <c r="Y8" s="236"/>
      <c r="AG8" t="s">
        <v>178</v>
      </c>
    </row>
    <row r="9" spans="1:60" outlineLevel="1" x14ac:dyDescent="0.2">
      <c r="A9" s="251">
        <v>1</v>
      </c>
      <c r="B9" s="252" t="s">
        <v>89</v>
      </c>
      <c r="C9" s="262" t="s">
        <v>694</v>
      </c>
      <c r="D9" s="253" t="s">
        <v>695</v>
      </c>
      <c r="E9" s="254">
        <v>8</v>
      </c>
      <c r="F9" s="255"/>
      <c r="G9" s="256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224</v>
      </c>
      <c r="T9" s="231" t="s">
        <v>225</v>
      </c>
      <c r="U9" s="231">
        <v>0</v>
      </c>
      <c r="V9" s="231">
        <f>ROUND(E9*U9,2)</f>
        <v>0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1">
        <v>2</v>
      </c>
      <c r="B10" s="252" t="s">
        <v>94</v>
      </c>
      <c r="C10" s="262" t="s">
        <v>696</v>
      </c>
      <c r="D10" s="253" t="s">
        <v>695</v>
      </c>
      <c r="E10" s="254">
        <v>20</v>
      </c>
      <c r="F10" s="255"/>
      <c r="G10" s="256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224</v>
      </c>
      <c r="T10" s="231" t="s">
        <v>225</v>
      </c>
      <c r="U10" s="231">
        <v>0</v>
      </c>
      <c r="V10" s="231">
        <f>ROUND(E10*U10,2)</f>
        <v>0</v>
      </c>
      <c r="W10" s="231"/>
      <c r="X10" s="231" t="s">
        <v>183</v>
      </c>
      <c r="Y10" s="231" t="s">
        <v>184</v>
      </c>
      <c r="Z10" s="210"/>
      <c r="AA10" s="210"/>
      <c r="AB10" s="210"/>
      <c r="AC10" s="210"/>
      <c r="AD10" s="210"/>
      <c r="AE10" s="210"/>
      <c r="AF10" s="210"/>
      <c r="AG10" s="210" t="s">
        <v>185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51">
        <v>3</v>
      </c>
      <c r="B11" s="252" t="s">
        <v>96</v>
      </c>
      <c r="C11" s="262" t="s">
        <v>697</v>
      </c>
      <c r="D11" s="253" t="s">
        <v>695</v>
      </c>
      <c r="E11" s="254">
        <v>4</v>
      </c>
      <c r="F11" s="255"/>
      <c r="G11" s="256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224</v>
      </c>
      <c r="T11" s="231" t="s">
        <v>225</v>
      </c>
      <c r="U11" s="231">
        <v>0</v>
      </c>
      <c r="V11" s="231">
        <f>ROUND(E11*U11,2)</f>
        <v>0</v>
      </c>
      <c r="W11" s="231"/>
      <c r="X11" s="231" t="s">
        <v>183</v>
      </c>
      <c r="Y11" s="231" t="s">
        <v>184</v>
      </c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37" t="s">
        <v>177</v>
      </c>
      <c r="B12" s="238" t="s">
        <v>118</v>
      </c>
      <c r="C12" s="258" t="s">
        <v>119</v>
      </c>
      <c r="D12" s="239"/>
      <c r="E12" s="240"/>
      <c r="F12" s="241"/>
      <c r="G12" s="242">
        <f>SUMIF(AG13:AG21,"&lt;&gt;NOR",G13:G21)</f>
        <v>0</v>
      </c>
      <c r="H12" s="236"/>
      <c r="I12" s="236">
        <f>SUM(I13:I21)</f>
        <v>0</v>
      </c>
      <c r="J12" s="236"/>
      <c r="K12" s="236">
        <f>SUM(K13:K21)</f>
        <v>0</v>
      </c>
      <c r="L12" s="236"/>
      <c r="M12" s="236">
        <f>SUM(M13:M21)</f>
        <v>0</v>
      </c>
      <c r="N12" s="235"/>
      <c r="O12" s="235">
        <f>SUM(O13:O21)</f>
        <v>0.15</v>
      </c>
      <c r="P12" s="235"/>
      <c r="Q12" s="235">
        <f>SUM(Q13:Q21)</f>
        <v>0</v>
      </c>
      <c r="R12" s="236"/>
      <c r="S12" s="236"/>
      <c r="T12" s="236"/>
      <c r="U12" s="236"/>
      <c r="V12" s="236">
        <f>SUM(V13:V21)</f>
        <v>0</v>
      </c>
      <c r="W12" s="236"/>
      <c r="X12" s="236"/>
      <c r="Y12" s="236"/>
      <c r="AG12" t="s">
        <v>178</v>
      </c>
    </row>
    <row r="13" spans="1:60" outlineLevel="1" x14ac:dyDescent="0.2">
      <c r="A13" s="251">
        <v>4</v>
      </c>
      <c r="B13" s="252" t="s">
        <v>997</v>
      </c>
      <c r="C13" s="262" t="s">
        <v>998</v>
      </c>
      <c r="D13" s="253" t="s">
        <v>377</v>
      </c>
      <c r="E13" s="254">
        <v>10</v>
      </c>
      <c r="F13" s="255"/>
      <c r="G13" s="256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224</v>
      </c>
      <c r="T13" s="231" t="s">
        <v>225</v>
      </c>
      <c r="U13" s="231">
        <v>0</v>
      </c>
      <c r="V13" s="231">
        <f>ROUND(E13*U13,2)</f>
        <v>0</v>
      </c>
      <c r="W13" s="231"/>
      <c r="X13" s="231" t="s">
        <v>999</v>
      </c>
      <c r="Y13" s="231" t="s">
        <v>184</v>
      </c>
      <c r="Z13" s="210"/>
      <c r="AA13" s="210"/>
      <c r="AB13" s="210"/>
      <c r="AC13" s="210"/>
      <c r="AD13" s="210"/>
      <c r="AE13" s="210"/>
      <c r="AF13" s="210"/>
      <c r="AG13" s="210" t="s">
        <v>1000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1">
        <v>5</v>
      </c>
      <c r="B14" s="252" t="s">
        <v>1001</v>
      </c>
      <c r="C14" s="262" t="s">
        <v>1002</v>
      </c>
      <c r="D14" s="253" t="s">
        <v>377</v>
      </c>
      <c r="E14" s="254">
        <v>4</v>
      </c>
      <c r="F14" s="255"/>
      <c r="G14" s="256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224</v>
      </c>
      <c r="T14" s="231" t="s">
        <v>225</v>
      </c>
      <c r="U14" s="231">
        <v>0</v>
      </c>
      <c r="V14" s="231">
        <f>ROUND(E14*U14,2)</f>
        <v>0</v>
      </c>
      <c r="W14" s="231"/>
      <c r="X14" s="231" t="s">
        <v>999</v>
      </c>
      <c r="Y14" s="231" t="s">
        <v>184</v>
      </c>
      <c r="Z14" s="210"/>
      <c r="AA14" s="210"/>
      <c r="AB14" s="210"/>
      <c r="AC14" s="210"/>
      <c r="AD14" s="210"/>
      <c r="AE14" s="210"/>
      <c r="AF14" s="210"/>
      <c r="AG14" s="210" t="s">
        <v>1000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1">
        <v>6</v>
      </c>
      <c r="B15" s="252" t="s">
        <v>1003</v>
      </c>
      <c r="C15" s="262" t="s">
        <v>1004</v>
      </c>
      <c r="D15" s="253" t="s">
        <v>223</v>
      </c>
      <c r="E15" s="254">
        <v>1</v>
      </c>
      <c r="F15" s="255"/>
      <c r="G15" s="256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224</v>
      </c>
      <c r="T15" s="231" t="s">
        <v>225</v>
      </c>
      <c r="U15" s="231">
        <v>0</v>
      </c>
      <c r="V15" s="231">
        <f>ROUND(E15*U15,2)</f>
        <v>0</v>
      </c>
      <c r="W15" s="231"/>
      <c r="X15" s="231" t="s">
        <v>378</v>
      </c>
      <c r="Y15" s="231" t="s">
        <v>184</v>
      </c>
      <c r="Z15" s="210"/>
      <c r="AA15" s="210"/>
      <c r="AB15" s="210"/>
      <c r="AC15" s="210"/>
      <c r="AD15" s="210"/>
      <c r="AE15" s="210"/>
      <c r="AF15" s="210"/>
      <c r="AG15" s="210" t="s">
        <v>379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1">
        <v>7</v>
      </c>
      <c r="B16" s="252" t="s">
        <v>728</v>
      </c>
      <c r="C16" s="262" t="s">
        <v>729</v>
      </c>
      <c r="D16" s="253" t="s">
        <v>193</v>
      </c>
      <c r="E16" s="254">
        <v>277</v>
      </c>
      <c r="F16" s="255"/>
      <c r="G16" s="256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2.0000000000000001E-4</v>
      </c>
      <c r="O16" s="230">
        <f>ROUND(E16*N16,2)</f>
        <v>0.06</v>
      </c>
      <c r="P16" s="230">
        <v>0</v>
      </c>
      <c r="Q16" s="230">
        <f>ROUND(E16*P16,2)</f>
        <v>0</v>
      </c>
      <c r="R16" s="231" t="s">
        <v>389</v>
      </c>
      <c r="S16" s="231" t="s">
        <v>182</v>
      </c>
      <c r="T16" s="231" t="s">
        <v>182</v>
      </c>
      <c r="U16" s="231">
        <v>0</v>
      </c>
      <c r="V16" s="231">
        <f>ROUND(E16*U16,2)</f>
        <v>0</v>
      </c>
      <c r="W16" s="231"/>
      <c r="X16" s="231" t="s">
        <v>378</v>
      </c>
      <c r="Y16" s="231" t="s">
        <v>184</v>
      </c>
      <c r="Z16" s="210"/>
      <c r="AA16" s="210"/>
      <c r="AB16" s="210"/>
      <c r="AC16" s="210"/>
      <c r="AD16" s="210"/>
      <c r="AE16" s="210"/>
      <c r="AF16" s="210"/>
      <c r="AG16" s="210" t="s">
        <v>379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1">
        <v>8</v>
      </c>
      <c r="B17" s="252" t="s">
        <v>736</v>
      </c>
      <c r="C17" s="262" t="s">
        <v>737</v>
      </c>
      <c r="D17" s="253" t="s">
        <v>193</v>
      </c>
      <c r="E17" s="254">
        <v>277</v>
      </c>
      <c r="F17" s="255"/>
      <c r="G17" s="256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3.1E-4</v>
      </c>
      <c r="O17" s="230">
        <f>ROUND(E17*N17,2)</f>
        <v>0.09</v>
      </c>
      <c r="P17" s="230">
        <v>0</v>
      </c>
      <c r="Q17" s="230">
        <f>ROUND(E17*P17,2)</f>
        <v>0</v>
      </c>
      <c r="R17" s="231" t="s">
        <v>389</v>
      </c>
      <c r="S17" s="231" t="s">
        <v>182</v>
      </c>
      <c r="T17" s="231" t="s">
        <v>738</v>
      </c>
      <c r="U17" s="231">
        <v>0</v>
      </c>
      <c r="V17" s="231">
        <f>ROUND(E17*U17,2)</f>
        <v>0</v>
      </c>
      <c r="W17" s="231"/>
      <c r="X17" s="231" t="s">
        <v>378</v>
      </c>
      <c r="Y17" s="231" t="s">
        <v>184</v>
      </c>
      <c r="Z17" s="210"/>
      <c r="AA17" s="210"/>
      <c r="AB17" s="210"/>
      <c r="AC17" s="210"/>
      <c r="AD17" s="210"/>
      <c r="AE17" s="210"/>
      <c r="AF17" s="210"/>
      <c r="AG17" s="210" t="s">
        <v>379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1">
        <v>9</v>
      </c>
      <c r="B18" s="252" t="s">
        <v>745</v>
      </c>
      <c r="C18" s="262" t="s">
        <v>746</v>
      </c>
      <c r="D18" s="253" t="s">
        <v>377</v>
      </c>
      <c r="E18" s="254">
        <v>2</v>
      </c>
      <c r="F18" s="255"/>
      <c r="G18" s="256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224</v>
      </c>
      <c r="T18" s="231" t="s">
        <v>225</v>
      </c>
      <c r="U18" s="231">
        <v>0</v>
      </c>
      <c r="V18" s="231">
        <f>ROUND(E18*U18,2)</f>
        <v>0</v>
      </c>
      <c r="W18" s="231"/>
      <c r="X18" s="231" t="s">
        <v>378</v>
      </c>
      <c r="Y18" s="231" t="s">
        <v>184</v>
      </c>
      <c r="Z18" s="210"/>
      <c r="AA18" s="210"/>
      <c r="AB18" s="210"/>
      <c r="AC18" s="210"/>
      <c r="AD18" s="210"/>
      <c r="AE18" s="210"/>
      <c r="AF18" s="210"/>
      <c r="AG18" s="210" t="s">
        <v>379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1">
        <v>10</v>
      </c>
      <c r="B19" s="252" t="s">
        <v>1005</v>
      </c>
      <c r="C19" s="262" t="s">
        <v>1006</v>
      </c>
      <c r="D19" s="253" t="s">
        <v>302</v>
      </c>
      <c r="E19" s="254">
        <v>2</v>
      </c>
      <c r="F19" s="255"/>
      <c r="G19" s="256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2.9999999999999997E-4</v>
      </c>
      <c r="O19" s="230">
        <f>ROUND(E19*N19,2)</f>
        <v>0</v>
      </c>
      <c r="P19" s="230">
        <v>0</v>
      </c>
      <c r="Q19" s="230">
        <f>ROUND(E19*P19,2)</f>
        <v>0</v>
      </c>
      <c r="R19" s="231" t="s">
        <v>389</v>
      </c>
      <c r="S19" s="231" t="s">
        <v>182</v>
      </c>
      <c r="T19" s="231" t="s">
        <v>182</v>
      </c>
      <c r="U19" s="231">
        <v>0</v>
      </c>
      <c r="V19" s="231">
        <f>ROUND(E19*U19,2)</f>
        <v>0</v>
      </c>
      <c r="W19" s="231"/>
      <c r="X19" s="231" t="s">
        <v>378</v>
      </c>
      <c r="Y19" s="231" t="s">
        <v>184</v>
      </c>
      <c r="Z19" s="210"/>
      <c r="AA19" s="210"/>
      <c r="AB19" s="210"/>
      <c r="AC19" s="210"/>
      <c r="AD19" s="210"/>
      <c r="AE19" s="210"/>
      <c r="AF19" s="210"/>
      <c r="AG19" s="210" t="s">
        <v>379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51">
        <v>11</v>
      </c>
      <c r="B20" s="252" t="s">
        <v>751</v>
      </c>
      <c r="C20" s="262" t="s">
        <v>752</v>
      </c>
      <c r="D20" s="253" t="s">
        <v>753</v>
      </c>
      <c r="E20" s="254">
        <v>14</v>
      </c>
      <c r="F20" s="255"/>
      <c r="G20" s="256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224</v>
      </c>
      <c r="T20" s="231" t="s">
        <v>225</v>
      </c>
      <c r="U20" s="231">
        <v>0</v>
      </c>
      <c r="V20" s="231">
        <f>ROUND(E20*U20,2)</f>
        <v>0</v>
      </c>
      <c r="W20" s="231"/>
      <c r="X20" s="231" t="s">
        <v>378</v>
      </c>
      <c r="Y20" s="231" t="s">
        <v>184</v>
      </c>
      <c r="Z20" s="210"/>
      <c r="AA20" s="210"/>
      <c r="AB20" s="210"/>
      <c r="AC20" s="210"/>
      <c r="AD20" s="210"/>
      <c r="AE20" s="210"/>
      <c r="AF20" s="210"/>
      <c r="AG20" s="210" t="s">
        <v>754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1">
        <v>12</v>
      </c>
      <c r="B21" s="252" t="s">
        <v>755</v>
      </c>
      <c r="C21" s="262" t="s">
        <v>756</v>
      </c>
      <c r="D21" s="253" t="s">
        <v>757</v>
      </c>
      <c r="E21" s="254">
        <v>1</v>
      </c>
      <c r="F21" s="255"/>
      <c r="G21" s="256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224</v>
      </c>
      <c r="T21" s="231" t="s">
        <v>225</v>
      </c>
      <c r="U21" s="231">
        <v>0</v>
      </c>
      <c r="V21" s="231">
        <f>ROUND(E21*U21,2)</f>
        <v>0</v>
      </c>
      <c r="W21" s="231"/>
      <c r="X21" s="231" t="s">
        <v>378</v>
      </c>
      <c r="Y21" s="231" t="s">
        <v>184</v>
      </c>
      <c r="Z21" s="210"/>
      <c r="AA21" s="210"/>
      <c r="AB21" s="210"/>
      <c r="AC21" s="210"/>
      <c r="AD21" s="210"/>
      <c r="AE21" s="210"/>
      <c r="AF21" s="210"/>
      <c r="AG21" s="210" t="s">
        <v>754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37" t="s">
        <v>177</v>
      </c>
      <c r="B22" s="238" t="s">
        <v>120</v>
      </c>
      <c r="C22" s="258" t="s">
        <v>121</v>
      </c>
      <c r="D22" s="239"/>
      <c r="E22" s="240"/>
      <c r="F22" s="241"/>
      <c r="G22" s="242">
        <f>SUMIF(AG23:AG23,"&lt;&gt;NOR",G23:G23)</f>
        <v>0</v>
      </c>
      <c r="H22" s="236"/>
      <c r="I22" s="236">
        <f>SUM(I23:I23)</f>
        <v>0</v>
      </c>
      <c r="J22" s="236"/>
      <c r="K22" s="236">
        <f>SUM(K23:K23)</f>
        <v>0</v>
      </c>
      <c r="L22" s="236"/>
      <c r="M22" s="236">
        <f>SUM(M23:M23)</f>
        <v>0</v>
      </c>
      <c r="N22" s="235"/>
      <c r="O22" s="235">
        <f>SUM(O23:O23)</f>
        <v>0</v>
      </c>
      <c r="P22" s="235"/>
      <c r="Q22" s="235">
        <f>SUM(Q23:Q23)</f>
        <v>0</v>
      </c>
      <c r="R22" s="236"/>
      <c r="S22" s="236"/>
      <c r="T22" s="236"/>
      <c r="U22" s="236"/>
      <c r="V22" s="236">
        <f>SUM(V23:V23)</f>
        <v>0</v>
      </c>
      <c r="W22" s="236"/>
      <c r="X22" s="236"/>
      <c r="Y22" s="236"/>
      <c r="AG22" t="s">
        <v>178</v>
      </c>
    </row>
    <row r="23" spans="1:60" outlineLevel="1" x14ac:dyDescent="0.2">
      <c r="A23" s="251">
        <v>13</v>
      </c>
      <c r="B23" s="252" t="s">
        <v>758</v>
      </c>
      <c r="C23" s="262" t="s">
        <v>759</v>
      </c>
      <c r="D23" s="253" t="s">
        <v>757</v>
      </c>
      <c r="E23" s="254">
        <v>1</v>
      </c>
      <c r="F23" s="255"/>
      <c r="G23" s="256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224</v>
      </c>
      <c r="T23" s="231" t="s">
        <v>225</v>
      </c>
      <c r="U23" s="231">
        <v>0</v>
      </c>
      <c r="V23" s="231">
        <f>ROUND(E23*U23,2)</f>
        <v>0</v>
      </c>
      <c r="W23" s="231"/>
      <c r="X23" s="231" t="s">
        <v>183</v>
      </c>
      <c r="Y23" s="231" t="s">
        <v>184</v>
      </c>
      <c r="Z23" s="210"/>
      <c r="AA23" s="210"/>
      <c r="AB23" s="210"/>
      <c r="AC23" s="210"/>
      <c r="AD23" s="210"/>
      <c r="AE23" s="210"/>
      <c r="AF23" s="210"/>
      <c r="AG23" s="210" t="s">
        <v>760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37" t="s">
        <v>177</v>
      </c>
      <c r="B24" s="238" t="s">
        <v>140</v>
      </c>
      <c r="C24" s="258" t="s">
        <v>141</v>
      </c>
      <c r="D24" s="239"/>
      <c r="E24" s="240"/>
      <c r="F24" s="241"/>
      <c r="G24" s="242">
        <f>SUMIF(AG25:AG33,"&lt;&gt;NOR",G25:G33)</f>
        <v>0</v>
      </c>
      <c r="H24" s="236"/>
      <c r="I24" s="236">
        <f>SUM(I25:I33)</f>
        <v>0</v>
      </c>
      <c r="J24" s="236"/>
      <c r="K24" s="236">
        <f>SUM(K25:K33)</f>
        <v>0</v>
      </c>
      <c r="L24" s="236"/>
      <c r="M24" s="236">
        <f>SUM(M25:M33)</f>
        <v>0</v>
      </c>
      <c r="N24" s="235"/>
      <c r="O24" s="235">
        <f>SUM(O25:O33)</f>
        <v>0</v>
      </c>
      <c r="P24" s="235"/>
      <c r="Q24" s="235">
        <f>SUM(Q25:Q33)</f>
        <v>0</v>
      </c>
      <c r="R24" s="236"/>
      <c r="S24" s="236"/>
      <c r="T24" s="236"/>
      <c r="U24" s="236"/>
      <c r="V24" s="236">
        <f>SUM(V25:V33)</f>
        <v>92.93</v>
      </c>
      <c r="W24" s="236"/>
      <c r="X24" s="236"/>
      <c r="Y24" s="236"/>
      <c r="AG24" t="s">
        <v>178</v>
      </c>
    </row>
    <row r="25" spans="1:60" outlineLevel="1" x14ac:dyDescent="0.2">
      <c r="A25" s="251">
        <v>14</v>
      </c>
      <c r="B25" s="252" t="s">
        <v>761</v>
      </c>
      <c r="C25" s="262" t="s">
        <v>762</v>
      </c>
      <c r="D25" s="253" t="s">
        <v>193</v>
      </c>
      <c r="E25" s="254">
        <v>277</v>
      </c>
      <c r="F25" s="255"/>
      <c r="G25" s="256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182</v>
      </c>
      <c r="T25" s="231" t="s">
        <v>738</v>
      </c>
      <c r="U25" s="231">
        <v>0.14000000000000001</v>
      </c>
      <c r="V25" s="231">
        <f>ROUND(E25*U25,2)</f>
        <v>38.78</v>
      </c>
      <c r="W25" s="231"/>
      <c r="X25" s="231" t="s">
        <v>183</v>
      </c>
      <c r="Y25" s="231" t="s">
        <v>184</v>
      </c>
      <c r="Z25" s="210"/>
      <c r="AA25" s="210"/>
      <c r="AB25" s="210"/>
      <c r="AC25" s="210"/>
      <c r="AD25" s="210"/>
      <c r="AE25" s="210"/>
      <c r="AF25" s="210"/>
      <c r="AG25" s="210" t="s">
        <v>185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1">
        <v>15</v>
      </c>
      <c r="B26" s="252" t="s">
        <v>1007</v>
      </c>
      <c r="C26" s="262" t="s">
        <v>1008</v>
      </c>
      <c r="D26" s="253" t="s">
        <v>302</v>
      </c>
      <c r="E26" s="254">
        <v>14</v>
      </c>
      <c r="F26" s="255"/>
      <c r="G26" s="256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182</v>
      </c>
      <c r="T26" s="231" t="s">
        <v>182</v>
      </c>
      <c r="U26" s="231">
        <v>0.24</v>
      </c>
      <c r="V26" s="231">
        <f>ROUND(E26*U26,2)</f>
        <v>3.36</v>
      </c>
      <c r="W26" s="231"/>
      <c r="X26" s="231" t="s">
        <v>183</v>
      </c>
      <c r="Y26" s="231" t="s">
        <v>184</v>
      </c>
      <c r="Z26" s="210"/>
      <c r="AA26" s="210"/>
      <c r="AB26" s="210"/>
      <c r="AC26" s="210"/>
      <c r="AD26" s="210"/>
      <c r="AE26" s="210"/>
      <c r="AF26" s="210"/>
      <c r="AG26" s="210" t="s">
        <v>185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51">
        <v>16</v>
      </c>
      <c r="B27" s="252" t="s">
        <v>1009</v>
      </c>
      <c r="C27" s="262" t="s">
        <v>1010</v>
      </c>
      <c r="D27" s="253" t="s">
        <v>302</v>
      </c>
      <c r="E27" s="254">
        <v>2</v>
      </c>
      <c r="F27" s="255"/>
      <c r="G27" s="256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182</v>
      </c>
      <c r="T27" s="231" t="s">
        <v>182</v>
      </c>
      <c r="U27" s="231">
        <v>0.34</v>
      </c>
      <c r="V27" s="231">
        <f>ROUND(E27*U27,2)</f>
        <v>0.68</v>
      </c>
      <c r="W27" s="231"/>
      <c r="X27" s="231" t="s">
        <v>183</v>
      </c>
      <c r="Y27" s="231" t="s">
        <v>184</v>
      </c>
      <c r="Z27" s="210"/>
      <c r="AA27" s="210"/>
      <c r="AB27" s="210"/>
      <c r="AC27" s="210"/>
      <c r="AD27" s="210"/>
      <c r="AE27" s="210"/>
      <c r="AF27" s="210"/>
      <c r="AG27" s="210" t="s">
        <v>185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1">
        <v>17</v>
      </c>
      <c r="B28" s="252" t="s">
        <v>776</v>
      </c>
      <c r="C28" s="262" t="s">
        <v>777</v>
      </c>
      <c r="D28" s="253" t="s">
        <v>302</v>
      </c>
      <c r="E28" s="254">
        <v>2</v>
      </c>
      <c r="F28" s="255"/>
      <c r="G28" s="256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0</v>
      </c>
      <c r="O28" s="230">
        <f>ROUND(E28*N28,2)</f>
        <v>0</v>
      </c>
      <c r="P28" s="230">
        <v>0</v>
      </c>
      <c r="Q28" s="230">
        <f>ROUND(E28*P28,2)</f>
        <v>0</v>
      </c>
      <c r="R28" s="231"/>
      <c r="S28" s="231" t="s">
        <v>182</v>
      </c>
      <c r="T28" s="231" t="s">
        <v>182</v>
      </c>
      <c r="U28" s="231">
        <v>0.48482999999999998</v>
      </c>
      <c r="V28" s="231">
        <f>ROUND(E28*U28,2)</f>
        <v>0.97</v>
      </c>
      <c r="W28" s="231"/>
      <c r="X28" s="231" t="s">
        <v>183</v>
      </c>
      <c r="Y28" s="231" t="s">
        <v>184</v>
      </c>
      <c r="Z28" s="210"/>
      <c r="AA28" s="210"/>
      <c r="AB28" s="210"/>
      <c r="AC28" s="210"/>
      <c r="AD28" s="210"/>
      <c r="AE28" s="210"/>
      <c r="AF28" s="210"/>
      <c r="AG28" s="210" t="s">
        <v>185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1">
        <v>18</v>
      </c>
      <c r="B29" s="252" t="s">
        <v>1011</v>
      </c>
      <c r="C29" s="262" t="s">
        <v>1012</v>
      </c>
      <c r="D29" s="253" t="s">
        <v>302</v>
      </c>
      <c r="E29" s="254">
        <v>14</v>
      </c>
      <c r="F29" s="255"/>
      <c r="G29" s="256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182</v>
      </c>
      <c r="T29" s="231" t="s">
        <v>182</v>
      </c>
      <c r="U29" s="231">
        <v>1.1439999999999999</v>
      </c>
      <c r="V29" s="231">
        <f>ROUND(E29*U29,2)</f>
        <v>16.02</v>
      </c>
      <c r="W29" s="231"/>
      <c r="X29" s="231" t="s">
        <v>183</v>
      </c>
      <c r="Y29" s="231" t="s">
        <v>184</v>
      </c>
      <c r="Z29" s="210"/>
      <c r="AA29" s="210"/>
      <c r="AB29" s="210"/>
      <c r="AC29" s="210"/>
      <c r="AD29" s="210"/>
      <c r="AE29" s="210"/>
      <c r="AF29" s="210"/>
      <c r="AG29" s="210" t="s">
        <v>185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1">
        <v>19</v>
      </c>
      <c r="B30" s="252" t="s">
        <v>781</v>
      </c>
      <c r="C30" s="262" t="s">
        <v>782</v>
      </c>
      <c r="D30" s="253" t="s">
        <v>193</v>
      </c>
      <c r="E30" s="254">
        <v>277</v>
      </c>
      <c r="F30" s="255"/>
      <c r="G30" s="256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182</v>
      </c>
      <c r="T30" s="231" t="s">
        <v>182</v>
      </c>
      <c r="U30" s="231">
        <v>9.955E-2</v>
      </c>
      <c r="V30" s="231">
        <f>ROUND(E30*U30,2)</f>
        <v>27.58</v>
      </c>
      <c r="W30" s="231"/>
      <c r="X30" s="231" t="s">
        <v>183</v>
      </c>
      <c r="Y30" s="231" t="s">
        <v>184</v>
      </c>
      <c r="Z30" s="210"/>
      <c r="AA30" s="210"/>
      <c r="AB30" s="210"/>
      <c r="AC30" s="210"/>
      <c r="AD30" s="210"/>
      <c r="AE30" s="210"/>
      <c r="AF30" s="210"/>
      <c r="AG30" s="210" t="s">
        <v>185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1">
        <v>20</v>
      </c>
      <c r="B31" s="252" t="s">
        <v>1013</v>
      </c>
      <c r="C31" s="262" t="s">
        <v>1014</v>
      </c>
      <c r="D31" s="253" t="s">
        <v>193</v>
      </c>
      <c r="E31" s="254">
        <v>277</v>
      </c>
      <c r="F31" s="255"/>
      <c r="G31" s="256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0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182</v>
      </c>
      <c r="T31" s="231" t="s">
        <v>738</v>
      </c>
      <c r="U31" s="231">
        <v>0.02</v>
      </c>
      <c r="V31" s="231">
        <f>ROUND(E31*U31,2)</f>
        <v>5.54</v>
      </c>
      <c r="W31" s="231"/>
      <c r="X31" s="231" t="s">
        <v>183</v>
      </c>
      <c r="Y31" s="231" t="s">
        <v>184</v>
      </c>
      <c r="Z31" s="210"/>
      <c r="AA31" s="210"/>
      <c r="AB31" s="210"/>
      <c r="AC31" s="210"/>
      <c r="AD31" s="210"/>
      <c r="AE31" s="210"/>
      <c r="AF31" s="210"/>
      <c r="AG31" s="210" t="s">
        <v>185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51">
        <v>21</v>
      </c>
      <c r="B32" s="252" t="s">
        <v>1015</v>
      </c>
      <c r="C32" s="262" t="s">
        <v>1016</v>
      </c>
      <c r="D32" s="253" t="s">
        <v>377</v>
      </c>
      <c r="E32" s="254">
        <v>6</v>
      </c>
      <c r="F32" s="255"/>
      <c r="G32" s="256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224</v>
      </c>
      <c r="T32" s="231" t="s">
        <v>225</v>
      </c>
      <c r="U32" s="231">
        <v>0</v>
      </c>
      <c r="V32" s="231">
        <f>ROUND(E32*U32,2)</f>
        <v>0</v>
      </c>
      <c r="W32" s="231"/>
      <c r="X32" s="231" t="s">
        <v>183</v>
      </c>
      <c r="Y32" s="231" t="s">
        <v>184</v>
      </c>
      <c r="Z32" s="210"/>
      <c r="AA32" s="210"/>
      <c r="AB32" s="210"/>
      <c r="AC32" s="210"/>
      <c r="AD32" s="210"/>
      <c r="AE32" s="210"/>
      <c r="AF32" s="210"/>
      <c r="AG32" s="210" t="s">
        <v>185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51">
        <v>22</v>
      </c>
      <c r="B33" s="252" t="s">
        <v>807</v>
      </c>
      <c r="C33" s="262" t="s">
        <v>808</v>
      </c>
      <c r="D33" s="253" t="s">
        <v>223</v>
      </c>
      <c r="E33" s="254">
        <v>1</v>
      </c>
      <c r="F33" s="255"/>
      <c r="G33" s="256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224</v>
      </c>
      <c r="T33" s="231" t="s">
        <v>225</v>
      </c>
      <c r="U33" s="231">
        <v>0</v>
      </c>
      <c r="V33" s="231">
        <f>ROUND(E33*U33,2)</f>
        <v>0</v>
      </c>
      <c r="W33" s="231"/>
      <c r="X33" s="231" t="s">
        <v>378</v>
      </c>
      <c r="Y33" s="231" t="s">
        <v>184</v>
      </c>
      <c r="Z33" s="210"/>
      <c r="AA33" s="210"/>
      <c r="AB33" s="210"/>
      <c r="AC33" s="210"/>
      <c r="AD33" s="210"/>
      <c r="AE33" s="210"/>
      <c r="AF33" s="210"/>
      <c r="AG33" s="210" t="s">
        <v>379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37" t="s">
        <v>177</v>
      </c>
      <c r="B34" s="238" t="s">
        <v>142</v>
      </c>
      <c r="C34" s="258" t="s">
        <v>143</v>
      </c>
      <c r="D34" s="239"/>
      <c r="E34" s="240"/>
      <c r="F34" s="241"/>
      <c r="G34" s="242">
        <f>SUMIF(AG35:AG50,"&lt;&gt;NOR",G35:G50)</f>
        <v>0</v>
      </c>
      <c r="H34" s="236"/>
      <c r="I34" s="236">
        <f>SUM(I35:I50)</f>
        <v>0</v>
      </c>
      <c r="J34" s="236"/>
      <c r="K34" s="236">
        <f>SUM(K35:K50)</f>
        <v>0</v>
      </c>
      <c r="L34" s="236"/>
      <c r="M34" s="236">
        <f>SUM(M35:M50)</f>
        <v>0</v>
      </c>
      <c r="N34" s="235"/>
      <c r="O34" s="235">
        <f>SUM(O35:O50)</f>
        <v>45.67</v>
      </c>
      <c r="P34" s="235"/>
      <c r="Q34" s="235">
        <f>SUM(Q35:Q50)</f>
        <v>0</v>
      </c>
      <c r="R34" s="236"/>
      <c r="S34" s="236"/>
      <c r="T34" s="236"/>
      <c r="U34" s="236"/>
      <c r="V34" s="236">
        <f>SUM(V35:V50)</f>
        <v>170.27000000000004</v>
      </c>
      <c r="W34" s="236"/>
      <c r="X34" s="236"/>
      <c r="Y34" s="236"/>
      <c r="AG34" t="s">
        <v>178</v>
      </c>
    </row>
    <row r="35" spans="1:60" outlineLevel="1" x14ac:dyDescent="0.2">
      <c r="A35" s="244">
        <v>23</v>
      </c>
      <c r="B35" s="245" t="s">
        <v>809</v>
      </c>
      <c r="C35" s="259" t="s">
        <v>810</v>
      </c>
      <c r="D35" s="246" t="s">
        <v>181</v>
      </c>
      <c r="E35" s="247">
        <v>138.5</v>
      </c>
      <c r="F35" s="248"/>
      <c r="G35" s="249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182</v>
      </c>
      <c r="T35" s="231" t="s">
        <v>738</v>
      </c>
      <c r="U35" s="231">
        <v>0.09</v>
      </c>
      <c r="V35" s="231">
        <f>ROUND(E35*U35,2)</f>
        <v>12.47</v>
      </c>
      <c r="W35" s="231"/>
      <c r="X35" s="231" t="s">
        <v>183</v>
      </c>
      <c r="Y35" s="231" t="s">
        <v>184</v>
      </c>
      <c r="Z35" s="210"/>
      <c r="AA35" s="210"/>
      <c r="AB35" s="210"/>
      <c r="AC35" s="210"/>
      <c r="AD35" s="210"/>
      <c r="AE35" s="210"/>
      <c r="AF35" s="210"/>
      <c r="AG35" s="210" t="s">
        <v>185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0" t="s">
        <v>1017</v>
      </c>
      <c r="D36" s="233"/>
      <c r="E36" s="234">
        <v>138.5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4">
        <v>24</v>
      </c>
      <c r="B37" s="245" t="s">
        <v>812</v>
      </c>
      <c r="C37" s="259" t="s">
        <v>813</v>
      </c>
      <c r="D37" s="246" t="s">
        <v>202</v>
      </c>
      <c r="E37" s="247">
        <v>19.39</v>
      </c>
      <c r="F37" s="248"/>
      <c r="G37" s="249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0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182</v>
      </c>
      <c r="T37" s="231" t="s">
        <v>738</v>
      </c>
      <c r="U37" s="231">
        <v>0</v>
      </c>
      <c r="V37" s="231">
        <f>ROUND(E37*U37,2)</f>
        <v>0</v>
      </c>
      <c r="W37" s="231"/>
      <c r="X37" s="231" t="s">
        <v>183</v>
      </c>
      <c r="Y37" s="231" t="s">
        <v>184</v>
      </c>
      <c r="Z37" s="210"/>
      <c r="AA37" s="210"/>
      <c r="AB37" s="210"/>
      <c r="AC37" s="210"/>
      <c r="AD37" s="210"/>
      <c r="AE37" s="210"/>
      <c r="AF37" s="210"/>
      <c r="AG37" s="210" t="s">
        <v>185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27"/>
      <c r="B38" s="228"/>
      <c r="C38" s="260" t="s">
        <v>1018</v>
      </c>
      <c r="D38" s="233"/>
      <c r="E38" s="234">
        <v>19.39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187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1">
        <v>25</v>
      </c>
      <c r="B39" s="252" t="s">
        <v>815</v>
      </c>
      <c r="C39" s="262" t="s">
        <v>816</v>
      </c>
      <c r="D39" s="253" t="s">
        <v>817</v>
      </c>
      <c r="E39" s="254">
        <v>0.2</v>
      </c>
      <c r="F39" s="255"/>
      <c r="G39" s="256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182</v>
      </c>
      <c r="T39" s="231" t="s">
        <v>738</v>
      </c>
      <c r="U39" s="231">
        <v>4.5999999999999996</v>
      </c>
      <c r="V39" s="231">
        <f>ROUND(E39*U39,2)</f>
        <v>0.92</v>
      </c>
      <c r="W39" s="231"/>
      <c r="X39" s="231" t="s">
        <v>183</v>
      </c>
      <c r="Y39" s="231" t="s">
        <v>184</v>
      </c>
      <c r="Z39" s="210"/>
      <c r="AA39" s="210"/>
      <c r="AB39" s="210"/>
      <c r="AC39" s="210"/>
      <c r="AD39" s="210"/>
      <c r="AE39" s="210"/>
      <c r="AF39" s="210"/>
      <c r="AG39" s="210" t="s">
        <v>185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4">
        <v>26</v>
      </c>
      <c r="B40" s="245" t="s">
        <v>818</v>
      </c>
      <c r="C40" s="259" t="s">
        <v>819</v>
      </c>
      <c r="D40" s="246" t="s">
        <v>181</v>
      </c>
      <c r="E40" s="247">
        <v>138.5</v>
      </c>
      <c r="F40" s="248"/>
      <c r="G40" s="249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182</v>
      </c>
      <c r="T40" s="231" t="s">
        <v>738</v>
      </c>
      <c r="U40" s="231">
        <v>0.14000000000000001</v>
      </c>
      <c r="V40" s="231">
        <f>ROUND(E40*U40,2)</f>
        <v>19.39</v>
      </c>
      <c r="W40" s="231"/>
      <c r="X40" s="231" t="s">
        <v>183</v>
      </c>
      <c r="Y40" s="231" t="s">
        <v>184</v>
      </c>
      <c r="Z40" s="210"/>
      <c r="AA40" s="210"/>
      <c r="AB40" s="210"/>
      <c r="AC40" s="210"/>
      <c r="AD40" s="210"/>
      <c r="AE40" s="210"/>
      <c r="AF40" s="210"/>
      <c r="AG40" s="210" t="s">
        <v>185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60" t="s">
        <v>1017</v>
      </c>
      <c r="D41" s="233"/>
      <c r="E41" s="234">
        <v>138.5</v>
      </c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0"/>
      <c r="AA41" s="210"/>
      <c r="AB41" s="210"/>
      <c r="AC41" s="210"/>
      <c r="AD41" s="210"/>
      <c r="AE41" s="210"/>
      <c r="AF41" s="210"/>
      <c r="AG41" s="210" t="s">
        <v>187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4">
        <v>27</v>
      </c>
      <c r="B42" s="245" t="s">
        <v>1019</v>
      </c>
      <c r="C42" s="259" t="s">
        <v>1020</v>
      </c>
      <c r="D42" s="246" t="s">
        <v>202</v>
      </c>
      <c r="E42" s="247">
        <v>1.1519999999999999</v>
      </c>
      <c r="F42" s="248"/>
      <c r="G42" s="249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</v>
      </c>
      <c r="O42" s="230">
        <f>ROUND(E42*N42,2)</f>
        <v>0</v>
      </c>
      <c r="P42" s="230">
        <v>0</v>
      </c>
      <c r="Q42" s="230">
        <f>ROUND(E42*P42,2)</f>
        <v>0</v>
      </c>
      <c r="R42" s="231"/>
      <c r="S42" s="231" t="s">
        <v>182</v>
      </c>
      <c r="T42" s="231" t="s">
        <v>182</v>
      </c>
      <c r="U42" s="231">
        <v>1.165</v>
      </c>
      <c r="V42" s="231">
        <f>ROUND(E42*U42,2)</f>
        <v>1.34</v>
      </c>
      <c r="W42" s="231"/>
      <c r="X42" s="231" t="s">
        <v>183</v>
      </c>
      <c r="Y42" s="231" t="s">
        <v>184</v>
      </c>
      <c r="Z42" s="210"/>
      <c r="AA42" s="210"/>
      <c r="AB42" s="210"/>
      <c r="AC42" s="210"/>
      <c r="AD42" s="210"/>
      <c r="AE42" s="210"/>
      <c r="AF42" s="210"/>
      <c r="AG42" s="210" t="s">
        <v>185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60" t="s">
        <v>1021</v>
      </c>
      <c r="D43" s="233"/>
      <c r="E43" s="234">
        <v>1.1519999999999999</v>
      </c>
      <c r="F43" s="231"/>
      <c r="G43" s="23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0"/>
      <c r="AA43" s="210"/>
      <c r="AB43" s="210"/>
      <c r="AC43" s="210"/>
      <c r="AD43" s="210"/>
      <c r="AE43" s="210"/>
      <c r="AF43" s="210"/>
      <c r="AG43" s="210" t="s">
        <v>187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51">
        <v>28</v>
      </c>
      <c r="B44" s="252" t="s">
        <v>1022</v>
      </c>
      <c r="C44" s="262" t="s">
        <v>1023</v>
      </c>
      <c r="D44" s="253" t="s">
        <v>302</v>
      </c>
      <c r="E44" s="254">
        <v>4</v>
      </c>
      <c r="F44" s="255"/>
      <c r="G44" s="256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1.23325</v>
      </c>
      <c r="O44" s="230">
        <f>ROUND(E44*N44,2)</f>
        <v>4.93</v>
      </c>
      <c r="P44" s="230">
        <v>0</v>
      </c>
      <c r="Q44" s="230">
        <f>ROUND(E44*P44,2)</f>
        <v>0</v>
      </c>
      <c r="R44" s="231"/>
      <c r="S44" s="231" t="s">
        <v>182</v>
      </c>
      <c r="T44" s="231" t="s">
        <v>182</v>
      </c>
      <c r="U44" s="231">
        <v>3.1379999999999999</v>
      </c>
      <c r="V44" s="231">
        <f>ROUND(E44*U44,2)</f>
        <v>12.55</v>
      </c>
      <c r="W44" s="231"/>
      <c r="X44" s="231" t="s">
        <v>183</v>
      </c>
      <c r="Y44" s="231" t="s">
        <v>184</v>
      </c>
      <c r="Z44" s="210"/>
      <c r="AA44" s="210"/>
      <c r="AB44" s="210"/>
      <c r="AC44" s="210"/>
      <c r="AD44" s="210"/>
      <c r="AE44" s="210"/>
      <c r="AF44" s="210"/>
      <c r="AG44" s="210" t="s">
        <v>185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51">
        <v>29</v>
      </c>
      <c r="B45" s="252" t="s">
        <v>820</v>
      </c>
      <c r="C45" s="262" t="s">
        <v>821</v>
      </c>
      <c r="D45" s="253" t="s">
        <v>193</v>
      </c>
      <c r="E45" s="254">
        <v>277</v>
      </c>
      <c r="F45" s="255"/>
      <c r="G45" s="256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0</v>
      </c>
      <c r="O45" s="230">
        <f>ROUND(E45*N45,2)</f>
        <v>0</v>
      </c>
      <c r="P45" s="230">
        <v>0</v>
      </c>
      <c r="Q45" s="230">
        <f>ROUND(E45*P45,2)</f>
        <v>0</v>
      </c>
      <c r="R45" s="231"/>
      <c r="S45" s="231" t="s">
        <v>182</v>
      </c>
      <c r="T45" s="231" t="s">
        <v>738</v>
      </c>
      <c r="U45" s="231">
        <v>0.14000000000000001</v>
      </c>
      <c r="V45" s="231">
        <f>ROUND(E45*U45,2)</f>
        <v>38.78</v>
      </c>
      <c r="W45" s="231"/>
      <c r="X45" s="231" t="s">
        <v>183</v>
      </c>
      <c r="Y45" s="231" t="s">
        <v>184</v>
      </c>
      <c r="Z45" s="210"/>
      <c r="AA45" s="210"/>
      <c r="AB45" s="210"/>
      <c r="AC45" s="210"/>
      <c r="AD45" s="210"/>
      <c r="AE45" s="210"/>
      <c r="AF45" s="210"/>
      <c r="AG45" s="210" t="s">
        <v>185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51">
        <v>30</v>
      </c>
      <c r="B46" s="252" t="s">
        <v>822</v>
      </c>
      <c r="C46" s="262" t="s">
        <v>823</v>
      </c>
      <c r="D46" s="253" t="s">
        <v>193</v>
      </c>
      <c r="E46" s="254">
        <v>277</v>
      </c>
      <c r="F46" s="255"/>
      <c r="G46" s="256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0.14699999999999999</v>
      </c>
      <c r="O46" s="230">
        <f>ROUND(E46*N46,2)</f>
        <v>40.72</v>
      </c>
      <c r="P46" s="230">
        <v>0</v>
      </c>
      <c r="Q46" s="230">
        <f>ROUND(E46*P46,2)</f>
        <v>0</v>
      </c>
      <c r="R46" s="231"/>
      <c r="S46" s="231" t="s">
        <v>182</v>
      </c>
      <c r="T46" s="231" t="s">
        <v>738</v>
      </c>
      <c r="U46" s="231">
        <v>0.06</v>
      </c>
      <c r="V46" s="231">
        <f>ROUND(E46*U46,2)</f>
        <v>16.62</v>
      </c>
      <c r="W46" s="231"/>
      <c r="X46" s="231" t="s">
        <v>183</v>
      </c>
      <c r="Y46" s="231" t="s">
        <v>184</v>
      </c>
      <c r="Z46" s="210"/>
      <c r="AA46" s="210"/>
      <c r="AB46" s="210"/>
      <c r="AC46" s="210"/>
      <c r="AD46" s="210"/>
      <c r="AE46" s="210"/>
      <c r="AF46" s="210"/>
      <c r="AG46" s="210" t="s">
        <v>185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1">
        <v>31</v>
      </c>
      <c r="B47" s="252" t="s">
        <v>824</v>
      </c>
      <c r="C47" s="262" t="s">
        <v>825</v>
      </c>
      <c r="D47" s="253" t="s">
        <v>193</v>
      </c>
      <c r="E47" s="254">
        <v>277</v>
      </c>
      <c r="F47" s="255"/>
      <c r="G47" s="256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6.0000000000000002E-5</v>
      </c>
      <c r="O47" s="230">
        <f>ROUND(E47*N47,2)</f>
        <v>0.02</v>
      </c>
      <c r="P47" s="230">
        <v>0</v>
      </c>
      <c r="Q47" s="230">
        <f>ROUND(E47*P47,2)</f>
        <v>0</v>
      </c>
      <c r="R47" s="231"/>
      <c r="S47" s="231" t="s">
        <v>182</v>
      </c>
      <c r="T47" s="231" t="s">
        <v>738</v>
      </c>
      <c r="U47" s="231">
        <v>0.03</v>
      </c>
      <c r="V47" s="231">
        <f>ROUND(E47*U47,2)</f>
        <v>8.31</v>
      </c>
      <c r="W47" s="231"/>
      <c r="X47" s="231" t="s">
        <v>183</v>
      </c>
      <c r="Y47" s="231" t="s">
        <v>184</v>
      </c>
      <c r="Z47" s="210"/>
      <c r="AA47" s="210"/>
      <c r="AB47" s="210"/>
      <c r="AC47" s="210"/>
      <c r="AD47" s="210"/>
      <c r="AE47" s="210"/>
      <c r="AF47" s="210"/>
      <c r="AG47" s="210" t="s">
        <v>185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51">
        <v>32</v>
      </c>
      <c r="B48" s="252" t="s">
        <v>826</v>
      </c>
      <c r="C48" s="262" t="s">
        <v>827</v>
      </c>
      <c r="D48" s="253" t="s">
        <v>193</v>
      </c>
      <c r="E48" s="254">
        <v>277</v>
      </c>
      <c r="F48" s="255"/>
      <c r="G48" s="256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0</v>
      </c>
      <c r="Q48" s="230">
        <f>ROUND(E48*P48,2)</f>
        <v>0</v>
      </c>
      <c r="R48" s="231"/>
      <c r="S48" s="231" t="s">
        <v>182</v>
      </c>
      <c r="T48" s="231" t="s">
        <v>738</v>
      </c>
      <c r="U48" s="231">
        <v>0.17</v>
      </c>
      <c r="V48" s="231">
        <f>ROUND(E48*U48,2)</f>
        <v>47.09</v>
      </c>
      <c r="W48" s="231"/>
      <c r="X48" s="231" t="s">
        <v>183</v>
      </c>
      <c r="Y48" s="231" t="s">
        <v>184</v>
      </c>
      <c r="Z48" s="210"/>
      <c r="AA48" s="210"/>
      <c r="AB48" s="210"/>
      <c r="AC48" s="210"/>
      <c r="AD48" s="210"/>
      <c r="AE48" s="210"/>
      <c r="AF48" s="210"/>
      <c r="AG48" s="210" t="s">
        <v>185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44">
        <v>33</v>
      </c>
      <c r="B49" s="245" t="s">
        <v>828</v>
      </c>
      <c r="C49" s="259" t="s">
        <v>829</v>
      </c>
      <c r="D49" s="246" t="s">
        <v>202</v>
      </c>
      <c r="E49" s="247">
        <v>19.39</v>
      </c>
      <c r="F49" s="248"/>
      <c r="G49" s="249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0</v>
      </c>
      <c r="O49" s="230">
        <f>ROUND(E49*N49,2)</f>
        <v>0</v>
      </c>
      <c r="P49" s="230">
        <v>0</v>
      </c>
      <c r="Q49" s="230">
        <f>ROUND(E49*P49,2)</f>
        <v>0</v>
      </c>
      <c r="R49" s="231"/>
      <c r="S49" s="231" t="s">
        <v>182</v>
      </c>
      <c r="T49" s="231" t="s">
        <v>738</v>
      </c>
      <c r="U49" s="231">
        <v>0.66</v>
      </c>
      <c r="V49" s="231">
        <f>ROUND(E49*U49,2)</f>
        <v>12.8</v>
      </c>
      <c r="W49" s="231"/>
      <c r="X49" s="231" t="s">
        <v>183</v>
      </c>
      <c r="Y49" s="231" t="s">
        <v>184</v>
      </c>
      <c r="Z49" s="210"/>
      <c r="AA49" s="210"/>
      <c r="AB49" s="210"/>
      <c r="AC49" s="210"/>
      <c r="AD49" s="210"/>
      <c r="AE49" s="210"/>
      <c r="AF49" s="210"/>
      <c r="AG49" s="210" t="s">
        <v>185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60" t="s">
        <v>1024</v>
      </c>
      <c r="D50" s="233"/>
      <c r="E50" s="234">
        <v>19.39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187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37" t="s">
        <v>177</v>
      </c>
      <c r="B51" s="238" t="s">
        <v>149</v>
      </c>
      <c r="C51" s="258" t="s">
        <v>29</v>
      </c>
      <c r="D51" s="239"/>
      <c r="E51" s="240"/>
      <c r="F51" s="241"/>
      <c r="G51" s="242">
        <f>SUMIF(AG52:AG53,"&lt;&gt;NOR",G52:G53)</f>
        <v>0</v>
      </c>
      <c r="H51" s="236"/>
      <c r="I51" s="236">
        <f>SUM(I52:I53)</f>
        <v>0</v>
      </c>
      <c r="J51" s="236"/>
      <c r="K51" s="236">
        <f>SUM(K52:K53)</f>
        <v>0</v>
      </c>
      <c r="L51" s="236"/>
      <c r="M51" s="236">
        <f>SUM(M52:M53)</f>
        <v>0</v>
      </c>
      <c r="N51" s="235"/>
      <c r="O51" s="235">
        <f>SUM(O52:O53)</f>
        <v>0</v>
      </c>
      <c r="P51" s="235"/>
      <c r="Q51" s="235">
        <f>SUM(Q52:Q53)</f>
        <v>0</v>
      </c>
      <c r="R51" s="236"/>
      <c r="S51" s="236"/>
      <c r="T51" s="236"/>
      <c r="U51" s="236"/>
      <c r="V51" s="236">
        <f>SUM(V52:V53)</f>
        <v>0</v>
      </c>
      <c r="W51" s="236"/>
      <c r="X51" s="236"/>
      <c r="Y51" s="236"/>
      <c r="AG51" t="s">
        <v>178</v>
      </c>
    </row>
    <row r="52" spans="1:60" outlineLevel="1" x14ac:dyDescent="0.2">
      <c r="A52" s="244">
        <v>34</v>
      </c>
      <c r="B52" s="245" t="s">
        <v>418</v>
      </c>
      <c r="C52" s="259" t="s">
        <v>419</v>
      </c>
      <c r="D52" s="246" t="s">
        <v>411</v>
      </c>
      <c r="E52" s="247">
        <v>1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</v>
      </c>
      <c r="O52" s="230">
        <f>ROUND(E52*N52,2)</f>
        <v>0</v>
      </c>
      <c r="P52" s="230">
        <v>0</v>
      </c>
      <c r="Q52" s="230">
        <f>ROUND(E52*P52,2)</f>
        <v>0</v>
      </c>
      <c r="R52" s="231"/>
      <c r="S52" s="231" t="s">
        <v>182</v>
      </c>
      <c r="T52" s="231" t="s">
        <v>225</v>
      </c>
      <c r="U52" s="231">
        <v>0</v>
      </c>
      <c r="V52" s="231">
        <f>ROUND(E52*U52,2)</f>
        <v>0</v>
      </c>
      <c r="W52" s="231"/>
      <c r="X52" s="231" t="s">
        <v>412</v>
      </c>
      <c r="Y52" s="231" t="s">
        <v>184</v>
      </c>
      <c r="Z52" s="210"/>
      <c r="AA52" s="210"/>
      <c r="AB52" s="210"/>
      <c r="AC52" s="210"/>
      <c r="AD52" s="210"/>
      <c r="AE52" s="210"/>
      <c r="AF52" s="210"/>
      <c r="AG52" s="210" t="s">
        <v>692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1" t="s">
        <v>420</v>
      </c>
      <c r="D53" s="250"/>
      <c r="E53" s="250"/>
      <c r="F53" s="250"/>
      <c r="G53" s="250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198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x14ac:dyDescent="0.2">
      <c r="A54" s="237" t="s">
        <v>177</v>
      </c>
      <c r="B54" s="238" t="s">
        <v>150</v>
      </c>
      <c r="C54" s="258" t="s">
        <v>30</v>
      </c>
      <c r="D54" s="239"/>
      <c r="E54" s="240"/>
      <c r="F54" s="241"/>
      <c r="G54" s="242">
        <f>SUMIF(AG55:AG55,"&lt;&gt;NOR",G55:G55)</f>
        <v>0</v>
      </c>
      <c r="H54" s="236"/>
      <c r="I54" s="236">
        <f>SUM(I55:I55)</f>
        <v>0</v>
      </c>
      <c r="J54" s="236"/>
      <c r="K54" s="236">
        <f>SUM(K55:K55)</f>
        <v>0</v>
      </c>
      <c r="L54" s="236"/>
      <c r="M54" s="236">
        <f>SUM(M55:M55)</f>
        <v>0</v>
      </c>
      <c r="N54" s="235"/>
      <c r="O54" s="235">
        <f>SUM(O55:O55)</f>
        <v>0</v>
      </c>
      <c r="P54" s="235"/>
      <c r="Q54" s="235">
        <f>SUM(Q55:Q55)</f>
        <v>0</v>
      </c>
      <c r="R54" s="236"/>
      <c r="S54" s="236"/>
      <c r="T54" s="236"/>
      <c r="U54" s="236"/>
      <c r="V54" s="236">
        <f>SUM(V55:V55)</f>
        <v>0</v>
      </c>
      <c r="W54" s="236"/>
      <c r="X54" s="236"/>
      <c r="Y54" s="236"/>
      <c r="AG54" t="s">
        <v>178</v>
      </c>
    </row>
    <row r="55" spans="1:60" outlineLevel="1" x14ac:dyDescent="0.2">
      <c r="A55" s="244">
        <v>35</v>
      </c>
      <c r="B55" s="245" t="s">
        <v>831</v>
      </c>
      <c r="C55" s="259" t="s">
        <v>832</v>
      </c>
      <c r="D55" s="246" t="s">
        <v>411</v>
      </c>
      <c r="E55" s="247">
        <v>1</v>
      </c>
      <c r="F55" s="248"/>
      <c r="G55" s="249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0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182</v>
      </c>
      <c r="T55" s="231" t="s">
        <v>225</v>
      </c>
      <c r="U55" s="231">
        <v>0</v>
      </c>
      <c r="V55" s="231">
        <f>ROUND(E55*U55,2)</f>
        <v>0</v>
      </c>
      <c r="W55" s="231"/>
      <c r="X55" s="231" t="s">
        <v>412</v>
      </c>
      <c r="Y55" s="231" t="s">
        <v>184</v>
      </c>
      <c r="Z55" s="210"/>
      <c r="AA55" s="210"/>
      <c r="AB55" s="210"/>
      <c r="AC55" s="210"/>
      <c r="AD55" s="210"/>
      <c r="AE55" s="210"/>
      <c r="AF55" s="210"/>
      <c r="AG55" s="210" t="s">
        <v>692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x14ac:dyDescent="0.2">
      <c r="A56" s="3"/>
      <c r="B56" s="4"/>
      <c r="C56" s="263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15</v>
      </c>
      <c r="AF56">
        <v>21</v>
      </c>
      <c r="AG56" t="s">
        <v>163</v>
      </c>
    </row>
    <row r="57" spans="1:60" x14ac:dyDescent="0.2">
      <c r="A57" s="213"/>
      <c r="B57" s="214" t="s">
        <v>31</v>
      </c>
      <c r="C57" s="264"/>
      <c r="D57" s="215"/>
      <c r="E57" s="216"/>
      <c r="F57" s="216"/>
      <c r="G57" s="243">
        <f>G8+G12+G22+G24+G34+G51+G54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241</v>
      </c>
    </row>
    <row r="58" spans="1:60" x14ac:dyDescent="0.2">
      <c r="A58" s="3"/>
      <c r="B58" s="4"/>
      <c r="C58" s="263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3"/>
      <c r="B59" s="4"/>
      <c r="C59" s="263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17" t="s">
        <v>242</v>
      </c>
      <c r="B60" s="217"/>
      <c r="C60" s="265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18"/>
      <c r="B61" s="219"/>
      <c r="C61" s="266"/>
      <c r="D61" s="219"/>
      <c r="E61" s="219"/>
      <c r="F61" s="219"/>
      <c r="G61" s="220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G61" t="s">
        <v>243</v>
      </c>
    </row>
    <row r="62" spans="1:60" x14ac:dyDescent="0.2">
      <c r="A62" s="221"/>
      <c r="B62" s="222"/>
      <c r="C62" s="267"/>
      <c r="D62" s="222"/>
      <c r="E62" s="222"/>
      <c r="F62" s="222"/>
      <c r="G62" s="22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221"/>
      <c r="B63" s="222"/>
      <c r="C63" s="267"/>
      <c r="D63" s="222"/>
      <c r="E63" s="222"/>
      <c r="F63" s="222"/>
      <c r="G63" s="22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21"/>
      <c r="B64" s="222"/>
      <c r="C64" s="267"/>
      <c r="D64" s="222"/>
      <c r="E64" s="222"/>
      <c r="F64" s="222"/>
      <c r="G64" s="22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224"/>
      <c r="B65" s="225"/>
      <c r="C65" s="268"/>
      <c r="D65" s="225"/>
      <c r="E65" s="225"/>
      <c r="F65" s="225"/>
      <c r="G65" s="22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3"/>
      <c r="B66" s="4"/>
      <c r="C66" s="263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C67" s="269"/>
      <c r="D67" s="10"/>
      <c r="AG67" t="s">
        <v>244</v>
      </c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A1:G1"/>
    <mergeCell ref="C2:G2"/>
    <mergeCell ref="C3:G3"/>
    <mergeCell ref="C4:G4"/>
    <mergeCell ref="A60:C60"/>
    <mergeCell ref="A61:G65"/>
    <mergeCell ref="C53:G53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29E2B-C676-448E-973B-D696B458009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61</v>
      </c>
      <c r="C3" s="199" t="s">
        <v>62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56</v>
      </c>
      <c r="C4" s="202" t="s">
        <v>66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89</v>
      </c>
      <c r="C8" s="258" t="s">
        <v>90</v>
      </c>
      <c r="D8" s="239"/>
      <c r="E8" s="240"/>
      <c r="F8" s="241"/>
      <c r="G8" s="242">
        <f>SUMIF(AG9:AG23,"&lt;&gt;NOR",G9:G23)</f>
        <v>0</v>
      </c>
      <c r="H8" s="236"/>
      <c r="I8" s="236">
        <f>SUM(I9:I23)</f>
        <v>0</v>
      </c>
      <c r="J8" s="236"/>
      <c r="K8" s="236">
        <f>SUM(K9:K23)</f>
        <v>0</v>
      </c>
      <c r="L8" s="236"/>
      <c r="M8" s="236">
        <f>SUM(M9:M23)</f>
        <v>0</v>
      </c>
      <c r="N8" s="235"/>
      <c r="O8" s="235">
        <f>SUM(O9:O23)</f>
        <v>0.31</v>
      </c>
      <c r="P8" s="235"/>
      <c r="Q8" s="235">
        <f>SUM(Q9:Q23)</f>
        <v>0</v>
      </c>
      <c r="R8" s="236"/>
      <c r="S8" s="236"/>
      <c r="T8" s="236"/>
      <c r="U8" s="236"/>
      <c r="V8" s="236">
        <f>SUM(V9:V23)</f>
        <v>7.3800000000000008</v>
      </c>
      <c r="W8" s="236"/>
      <c r="X8" s="236"/>
      <c r="Y8" s="236"/>
      <c r="AG8" t="s">
        <v>178</v>
      </c>
    </row>
    <row r="9" spans="1:60" outlineLevel="1" x14ac:dyDescent="0.2">
      <c r="A9" s="244">
        <v>1</v>
      </c>
      <c r="B9" s="245" t="s">
        <v>251</v>
      </c>
      <c r="C9" s="259" t="s">
        <v>252</v>
      </c>
      <c r="D9" s="246" t="s">
        <v>202</v>
      </c>
      <c r="E9" s="247">
        <v>9.15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182</v>
      </c>
      <c r="T9" s="231" t="s">
        <v>182</v>
      </c>
      <c r="U9" s="231">
        <v>0.49</v>
      </c>
      <c r="V9" s="231">
        <f>ROUND(E9*U9,2)</f>
        <v>4.4800000000000004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0" t="s">
        <v>1025</v>
      </c>
      <c r="D10" s="233"/>
      <c r="E10" s="234">
        <v>9.15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187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2</v>
      </c>
      <c r="B11" s="245" t="s">
        <v>254</v>
      </c>
      <c r="C11" s="259" t="s">
        <v>255</v>
      </c>
      <c r="D11" s="246" t="s">
        <v>202</v>
      </c>
      <c r="E11" s="247">
        <v>9.15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182</v>
      </c>
      <c r="T11" s="231" t="s">
        <v>182</v>
      </c>
      <c r="U11" s="231">
        <v>0.14829999999999999</v>
      </c>
      <c r="V11" s="231">
        <f>ROUND(E11*U11,2)</f>
        <v>1.36</v>
      </c>
      <c r="W11" s="231"/>
      <c r="X11" s="231" t="s">
        <v>183</v>
      </c>
      <c r="Y11" s="231" t="s">
        <v>184</v>
      </c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60" t="s">
        <v>1026</v>
      </c>
      <c r="D12" s="233"/>
      <c r="E12" s="234">
        <v>9.15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187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257</v>
      </c>
      <c r="C13" s="259" t="s">
        <v>258</v>
      </c>
      <c r="D13" s="246" t="s">
        <v>202</v>
      </c>
      <c r="E13" s="247">
        <v>3.7452000000000001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182</v>
      </c>
      <c r="T13" s="231" t="s">
        <v>182</v>
      </c>
      <c r="U13" s="231">
        <v>0.01</v>
      </c>
      <c r="V13" s="231">
        <f>ROUND(E13*U13,2)</f>
        <v>0.04</v>
      </c>
      <c r="W13" s="231"/>
      <c r="X13" s="231" t="s">
        <v>183</v>
      </c>
      <c r="Y13" s="231" t="s">
        <v>184</v>
      </c>
      <c r="Z13" s="210"/>
      <c r="AA13" s="210"/>
      <c r="AB13" s="210"/>
      <c r="AC13" s="210"/>
      <c r="AD13" s="210"/>
      <c r="AE13" s="210"/>
      <c r="AF13" s="210"/>
      <c r="AG13" s="210" t="s">
        <v>185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0" t="s">
        <v>1026</v>
      </c>
      <c r="D14" s="233"/>
      <c r="E14" s="234">
        <v>9.15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60" t="s">
        <v>1027</v>
      </c>
      <c r="D15" s="233"/>
      <c r="E15" s="234">
        <v>-6.0289999999999999</v>
      </c>
      <c r="F15" s="231"/>
      <c r="G15" s="231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0"/>
      <c r="AA15" s="210"/>
      <c r="AB15" s="210"/>
      <c r="AC15" s="210"/>
      <c r="AD15" s="210"/>
      <c r="AE15" s="210"/>
      <c r="AF15" s="210"/>
      <c r="AG15" s="210" t="s">
        <v>187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27"/>
      <c r="B16" s="228"/>
      <c r="C16" s="273" t="s">
        <v>1028</v>
      </c>
      <c r="D16" s="270"/>
      <c r="E16" s="271">
        <v>0.62419999999999998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0"/>
      <c r="AA16" s="210"/>
      <c r="AB16" s="210"/>
      <c r="AC16" s="210"/>
      <c r="AD16" s="210"/>
      <c r="AE16" s="210"/>
      <c r="AF16" s="210"/>
      <c r="AG16" s="210" t="s">
        <v>187</v>
      </c>
      <c r="AH16" s="210">
        <v>4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4</v>
      </c>
      <c r="B17" s="245" t="s">
        <v>261</v>
      </c>
      <c r="C17" s="259" t="s">
        <v>262</v>
      </c>
      <c r="D17" s="246" t="s">
        <v>202</v>
      </c>
      <c r="E17" s="247">
        <v>6.0289999999999999</v>
      </c>
      <c r="F17" s="248"/>
      <c r="G17" s="249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182</v>
      </c>
      <c r="T17" s="231" t="s">
        <v>182</v>
      </c>
      <c r="U17" s="231">
        <v>0.2</v>
      </c>
      <c r="V17" s="231">
        <f>ROUND(E17*U17,2)</f>
        <v>1.21</v>
      </c>
      <c r="W17" s="231"/>
      <c r="X17" s="231" t="s">
        <v>183</v>
      </c>
      <c r="Y17" s="231" t="s">
        <v>184</v>
      </c>
      <c r="Z17" s="210"/>
      <c r="AA17" s="210"/>
      <c r="AB17" s="210"/>
      <c r="AC17" s="210"/>
      <c r="AD17" s="210"/>
      <c r="AE17" s="210"/>
      <c r="AF17" s="210"/>
      <c r="AG17" s="210" t="s">
        <v>185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61" t="s">
        <v>263</v>
      </c>
      <c r="D18" s="250"/>
      <c r="E18" s="250"/>
      <c r="F18" s="250"/>
      <c r="G18" s="250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198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60" t="s">
        <v>1029</v>
      </c>
      <c r="D19" s="233"/>
      <c r="E19" s="234">
        <v>6.0289999999999999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0"/>
      <c r="AA19" s="210"/>
      <c r="AB19" s="210"/>
      <c r="AC19" s="210"/>
      <c r="AD19" s="210"/>
      <c r="AE19" s="210"/>
      <c r="AF19" s="210"/>
      <c r="AG19" s="210" t="s">
        <v>187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4">
        <v>5</v>
      </c>
      <c r="B20" s="245" t="s">
        <v>844</v>
      </c>
      <c r="C20" s="259" t="s">
        <v>845</v>
      </c>
      <c r="D20" s="246" t="s">
        <v>202</v>
      </c>
      <c r="E20" s="247">
        <v>0.18</v>
      </c>
      <c r="F20" s="248"/>
      <c r="G20" s="249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1.7</v>
      </c>
      <c r="O20" s="230">
        <f>ROUND(E20*N20,2)</f>
        <v>0.31</v>
      </c>
      <c r="P20" s="230">
        <v>0</v>
      </c>
      <c r="Q20" s="230">
        <f>ROUND(E20*P20,2)</f>
        <v>0</v>
      </c>
      <c r="R20" s="231"/>
      <c r="S20" s="231" t="s">
        <v>182</v>
      </c>
      <c r="T20" s="231" t="s">
        <v>182</v>
      </c>
      <c r="U20" s="231">
        <v>1.59</v>
      </c>
      <c r="V20" s="231">
        <f>ROUND(E20*U20,2)</f>
        <v>0.28999999999999998</v>
      </c>
      <c r="W20" s="231"/>
      <c r="X20" s="231" t="s">
        <v>183</v>
      </c>
      <c r="Y20" s="231" t="s">
        <v>184</v>
      </c>
      <c r="Z20" s="210"/>
      <c r="AA20" s="210"/>
      <c r="AB20" s="210"/>
      <c r="AC20" s="210"/>
      <c r="AD20" s="210"/>
      <c r="AE20" s="210"/>
      <c r="AF20" s="210"/>
      <c r="AG20" s="210" t="s">
        <v>185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60" t="s">
        <v>1030</v>
      </c>
      <c r="D21" s="233"/>
      <c r="E21" s="234">
        <v>0.18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0"/>
      <c r="AA21" s="210"/>
      <c r="AB21" s="210"/>
      <c r="AC21" s="210"/>
      <c r="AD21" s="210"/>
      <c r="AE21" s="210"/>
      <c r="AF21" s="210"/>
      <c r="AG21" s="210" t="s">
        <v>187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4">
        <v>6</v>
      </c>
      <c r="B22" s="245" t="s">
        <v>265</v>
      </c>
      <c r="C22" s="259" t="s">
        <v>266</v>
      </c>
      <c r="D22" s="246" t="s">
        <v>228</v>
      </c>
      <c r="E22" s="247">
        <v>3.7452000000000001</v>
      </c>
      <c r="F22" s="248"/>
      <c r="G22" s="249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182</v>
      </c>
      <c r="T22" s="231" t="s">
        <v>182</v>
      </c>
      <c r="U22" s="231">
        <v>0</v>
      </c>
      <c r="V22" s="231">
        <f>ROUND(E22*U22,2)</f>
        <v>0</v>
      </c>
      <c r="W22" s="231"/>
      <c r="X22" s="231" t="s">
        <v>183</v>
      </c>
      <c r="Y22" s="231" t="s">
        <v>184</v>
      </c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60" t="s">
        <v>1031</v>
      </c>
      <c r="D23" s="233"/>
      <c r="E23" s="234">
        <v>3.7452000000000001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37" t="s">
        <v>177</v>
      </c>
      <c r="B24" s="238" t="s">
        <v>92</v>
      </c>
      <c r="C24" s="258" t="s">
        <v>93</v>
      </c>
      <c r="D24" s="239"/>
      <c r="E24" s="240"/>
      <c r="F24" s="241"/>
      <c r="G24" s="242">
        <f>SUMIF(AG25:AG50,"&lt;&gt;NOR",G25:G50)</f>
        <v>0</v>
      </c>
      <c r="H24" s="236"/>
      <c r="I24" s="236">
        <f>SUM(I25:I50)</f>
        <v>0</v>
      </c>
      <c r="J24" s="236"/>
      <c r="K24" s="236">
        <f>SUM(K25:K50)</f>
        <v>0</v>
      </c>
      <c r="L24" s="236"/>
      <c r="M24" s="236">
        <f>SUM(M25:M50)</f>
        <v>0</v>
      </c>
      <c r="N24" s="235"/>
      <c r="O24" s="235">
        <f>SUM(O25:O50)</f>
        <v>5.9399999999999995</v>
      </c>
      <c r="P24" s="235"/>
      <c r="Q24" s="235">
        <f>SUM(Q25:Q50)</f>
        <v>0</v>
      </c>
      <c r="R24" s="236"/>
      <c r="S24" s="236"/>
      <c r="T24" s="236"/>
      <c r="U24" s="236"/>
      <c r="V24" s="236">
        <f>SUM(V25:V50)</f>
        <v>11.93</v>
      </c>
      <c r="W24" s="236"/>
      <c r="X24" s="236"/>
      <c r="Y24" s="236"/>
      <c r="AG24" t="s">
        <v>178</v>
      </c>
    </row>
    <row r="25" spans="1:60" outlineLevel="1" x14ac:dyDescent="0.2">
      <c r="A25" s="244">
        <v>7</v>
      </c>
      <c r="B25" s="245" t="s">
        <v>1032</v>
      </c>
      <c r="C25" s="259" t="s">
        <v>1033</v>
      </c>
      <c r="D25" s="246" t="s">
        <v>181</v>
      </c>
      <c r="E25" s="247">
        <v>2.5</v>
      </c>
      <c r="F25" s="248"/>
      <c r="G25" s="249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1.8000000000000001E-4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182</v>
      </c>
      <c r="T25" s="231" t="s">
        <v>182</v>
      </c>
      <c r="U25" s="231">
        <v>7.4999999999999997E-2</v>
      </c>
      <c r="V25" s="231">
        <f>ROUND(E25*U25,2)</f>
        <v>0.19</v>
      </c>
      <c r="W25" s="231"/>
      <c r="X25" s="231" t="s">
        <v>183</v>
      </c>
      <c r="Y25" s="231" t="s">
        <v>184</v>
      </c>
      <c r="Z25" s="210"/>
      <c r="AA25" s="210"/>
      <c r="AB25" s="210"/>
      <c r="AC25" s="210"/>
      <c r="AD25" s="210"/>
      <c r="AE25" s="210"/>
      <c r="AF25" s="210"/>
      <c r="AG25" s="210" t="s">
        <v>185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60" t="s">
        <v>1034</v>
      </c>
      <c r="D26" s="233"/>
      <c r="E26" s="234">
        <v>2.5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0"/>
      <c r="AA26" s="210"/>
      <c r="AB26" s="210"/>
      <c r="AC26" s="210"/>
      <c r="AD26" s="210"/>
      <c r="AE26" s="210"/>
      <c r="AF26" s="210"/>
      <c r="AG26" s="210" t="s">
        <v>187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4">
        <v>8</v>
      </c>
      <c r="B27" s="245" t="s">
        <v>1035</v>
      </c>
      <c r="C27" s="259" t="s">
        <v>1036</v>
      </c>
      <c r="D27" s="246" t="s">
        <v>202</v>
      </c>
      <c r="E27" s="247">
        <v>0.25</v>
      </c>
      <c r="F27" s="248"/>
      <c r="G27" s="249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2.16</v>
      </c>
      <c r="O27" s="230">
        <f>ROUND(E27*N27,2)</f>
        <v>0.54</v>
      </c>
      <c r="P27" s="230">
        <v>0</v>
      </c>
      <c r="Q27" s="230">
        <f>ROUND(E27*P27,2)</f>
        <v>0</v>
      </c>
      <c r="R27" s="231"/>
      <c r="S27" s="231" t="s">
        <v>182</v>
      </c>
      <c r="T27" s="231" t="s">
        <v>182</v>
      </c>
      <c r="U27" s="231">
        <v>1.085</v>
      </c>
      <c r="V27" s="231">
        <f>ROUND(E27*U27,2)</f>
        <v>0.27</v>
      </c>
      <c r="W27" s="231"/>
      <c r="X27" s="231" t="s">
        <v>183</v>
      </c>
      <c r="Y27" s="231" t="s">
        <v>184</v>
      </c>
      <c r="Z27" s="210"/>
      <c r="AA27" s="210"/>
      <c r="AB27" s="210"/>
      <c r="AC27" s="210"/>
      <c r="AD27" s="210"/>
      <c r="AE27" s="210"/>
      <c r="AF27" s="210"/>
      <c r="AG27" s="210" t="s">
        <v>185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0" t="s">
        <v>1037</v>
      </c>
      <c r="D28" s="233"/>
      <c r="E28" s="234">
        <v>0.25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0"/>
      <c r="AA28" s="210"/>
      <c r="AB28" s="210"/>
      <c r="AC28" s="210"/>
      <c r="AD28" s="210"/>
      <c r="AE28" s="210"/>
      <c r="AF28" s="210"/>
      <c r="AG28" s="210" t="s">
        <v>187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4">
        <v>9</v>
      </c>
      <c r="B29" s="245" t="s">
        <v>848</v>
      </c>
      <c r="C29" s="259" t="s">
        <v>849</v>
      </c>
      <c r="D29" s="246" t="s">
        <v>202</v>
      </c>
      <c r="E29" s="247">
        <v>0.29699999999999999</v>
      </c>
      <c r="F29" s="248"/>
      <c r="G29" s="249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2.5249999999999999</v>
      </c>
      <c r="O29" s="230">
        <f>ROUND(E29*N29,2)</f>
        <v>0.75</v>
      </c>
      <c r="P29" s="230">
        <v>0</v>
      </c>
      <c r="Q29" s="230">
        <f>ROUND(E29*P29,2)</f>
        <v>0</v>
      </c>
      <c r="R29" s="231"/>
      <c r="S29" s="231" t="s">
        <v>182</v>
      </c>
      <c r="T29" s="231" t="s">
        <v>182</v>
      </c>
      <c r="U29" s="231">
        <v>0.48</v>
      </c>
      <c r="V29" s="231">
        <f>ROUND(E29*U29,2)</f>
        <v>0.14000000000000001</v>
      </c>
      <c r="W29" s="231"/>
      <c r="X29" s="231" t="s">
        <v>183</v>
      </c>
      <c r="Y29" s="231" t="s">
        <v>184</v>
      </c>
      <c r="Z29" s="210"/>
      <c r="AA29" s="210"/>
      <c r="AB29" s="210"/>
      <c r="AC29" s="210"/>
      <c r="AD29" s="210"/>
      <c r="AE29" s="210"/>
      <c r="AF29" s="210"/>
      <c r="AG29" s="210" t="s">
        <v>185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0" t="s">
        <v>1038</v>
      </c>
      <c r="D30" s="233"/>
      <c r="E30" s="234">
        <v>0.29699999999999999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4">
        <v>10</v>
      </c>
      <c r="B31" s="245" t="s">
        <v>279</v>
      </c>
      <c r="C31" s="259" t="s">
        <v>280</v>
      </c>
      <c r="D31" s="246" t="s">
        <v>181</v>
      </c>
      <c r="E31" s="247">
        <v>0.93</v>
      </c>
      <c r="F31" s="248"/>
      <c r="G31" s="249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3.9199999999999999E-2</v>
      </c>
      <c r="O31" s="230">
        <f>ROUND(E31*N31,2)</f>
        <v>0.04</v>
      </c>
      <c r="P31" s="230">
        <v>0</v>
      </c>
      <c r="Q31" s="230">
        <f>ROUND(E31*P31,2)</f>
        <v>0</v>
      </c>
      <c r="R31" s="231"/>
      <c r="S31" s="231" t="s">
        <v>182</v>
      </c>
      <c r="T31" s="231" t="s">
        <v>182</v>
      </c>
      <c r="U31" s="231">
        <v>1.6</v>
      </c>
      <c r="V31" s="231">
        <f>ROUND(E31*U31,2)</f>
        <v>1.49</v>
      </c>
      <c r="W31" s="231"/>
      <c r="X31" s="231" t="s">
        <v>183</v>
      </c>
      <c r="Y31" s="231" t="s">
        <v>184</v>
      </c>
      <c r="Z31" s="210"/>
      <c r="AA31" s="210"/>
      <c r="AB31" s="210"/>
      <c r="AC31" s="210"/>
      <c r="AD31" s="210"/>
      <c r="AE31" s="210"/>
      <c r="AF31" s="210"/>
      <c r="AG31" s="210" t="s">
        <v>185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0" t="s">
        <v>1039</v>
      </c>
      <c r="D32" s="233"/>
      <c r="E32" s="234">
        <v>0.93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4">
        <v>11</v>
      </c>
      <c r="B33" s="245" t="s">
        <v>282</v>
      </c>
      <c r="C33" s="259" t="s">
        <v>283</v>
      </c>
      <c r="D33" s="246" t="s">
        <v>181</v>
      </c>
      <c r="E33" s="247">
        <v>0.93</v>
      </c>
      <c r="F33" s="248"/>
      <c r="G33" s="249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182</v>
      </c>
      <c r="T33" s="231" t="s">
        <v>182</v>
      </c>
      <c r="U33" s="231">
        <v>0.32</v>
      </c>
      <c r="V33" s="231">
        <f>ROUND(E33*U33,2)</f>
        <v>0.3</v>
      </c>
      <c r="W33" s="231"/>
      <c r="X33" s="231" t="s">
        <v>183</v>
      </c>
      <c r="Y33" s="231" t="s">
        <v>184</v>
      </c>
      <c r="Z33" s="210"/>
      <c r="AA33" s="210"/>
      <c r="AB33" s="210"/>
      <c r="AC33" s="210"/>
      <c r="AD33" s="210"/>
      <c r="AE33" s="210"/>
      <c r="AF33" s="210"/>
      <c r="AG33" s="210" t="s">
        <v>185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61" t="s">
        <v>284</v>
      </c>
      <c r="D34" s="250"/>
      <c r="E34" s="250"/>
      <c r="F34" s="250"/>
      <c r="G34" s="250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198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60" t="s">
        <v>1040</v>
      </c>
      <c r="D35" s="233"/>
      <c r="E35" s="234">
        <v>0.93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0"/>
      <c r="AA35" s="210"/>
      <c r="AB35" s="210"/>
      <c r="AC35" s="210"/>
      <c r="AD35" s="210"/>
      <c r="AE35" s="210"/>
      <c r="AF35" s="210"/>
      <c r="AG35" s="210" t="s">
        <v>187</v>
      </c>
      <c r="AH35" s="210">
        <v>5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4">
        <v>12</v>
      </c>
      <c r="B36" s="245" t="s">
        <v>1041</v>
      </c>
      <c r="C36" s="259" t="s">
        <v>1042</v>
      </c>
      <c r="D36" s="246" t="s">
        <v>228</v>
      </c>
      <c r="E36" s="247">
        <v>6.0099999999999997E-3</v>
      </c>
      <c r="F36" s="248"/>
      <c r="G36" s="249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1.0554399999999999</v>
      </c>
      <c r="O36" s="230">
        <f>ROUND(E36*N36,2)</f>
        <v>0.01</v>
      </c>
      <c r="P36" s="230">
        <v>0</v>
      </c>
      <c r="Q36" s="230">
        <f>ROUND(E36*P36,2)</f>
        <v>0</v>
      </c>
      <c r="R36" s="231"/>
      <c r="S36" s="231" t="s">
        <v>182</v>
      </c>
      <c r="T36" s="231" t="s">
        <v>182</v>
      </c>
      <c r="U36" s="231">
        <v>15.23</v>
      </c>
      <c r="V36" s="231">
        <f>ROUND(E36*U36,2)</f>
        <v>0.09</v>
      </c>
      <c r="W36" s="231"/>
      <c r="X36" s="231" t="s">
        <v>183</v>
      </c>
      <c r="Y36" s="231" t="s">
        <v>184</v>
      </c>
      <c r="Z36" s="210"/>
      <c r="AA36" s="210"/>
      <c r="AB36" s="210"/>
      <c r="AC36" s="210"/>
      <c r="AD36" s="210"/>
      <c r="AE36" s="210"/>
      <c r="AF36" s="210"/>
      <c r="AG36" s="210" t="s">
        <v>185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60" t="s">
        <v>1043</v>
      </c>
      <c r="D37" s="233"/>
      <c r="E37" s="234">
        <v>6.0099999999999997E-3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187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4">
        <v>13</v>
      </c>
      <c r="B38" s="245" t="s">
        <v>1044</v>
      </c>
      <c r="C38" s="259" t="s">
        <v>1045</v>
      </c>
      <c r="D38" s="246" t="s">
        <v>181</v>
      </c>
      <c r="E38" s="247">
        <v>6.75</v>
      </c>
      <c r="F38" s="248"/>
      <c r="G38" s="249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0.52</v>
      </c>
      <c r="O38" s="230">
        <f>ROUND(E38*N38,2)</f>
        <v>3.51</v>
      </c>
      <c r="P38" s="230">
        <v>0</v>
      </c>
      <c r="Q38" s="230">
        <f>ROUND(E38*P38,2)</f>
        <v>0</v>
      </c>
      <c r="R38" s="231"/>
      <c r="S38" s="231" t="s">
        <v>182</v>
      </c>
      <c r="T38" s="231" t="s">
        <v>182</v>
      </c>
      <c r="U38" s="231">
        <v>0.9</v>
      </c>
      <c r="V38" s="231">
        <f>ROUND(E38*U38,2)</f>
        <v>6.08</v>
      </c>
      <c r="W38" s="231"/>
      <c r="X38" s="231" t="s">
        <v>183</v>
      </c>
      <c r="Y38" s="231" t="s">
        <v>184</v>
      </c>
      <c r="Z38" s="210"/>
      <c r="AA38" s="210"/>
      <c r="AB38" s="210"/>
      <c r="AC38" s="210"/>
      <c r="AD38" s="210"/>
      <c r="AE38" s="210"/>
      <c r="AF38" s="210"/>
      <c r="AG38" s="210" t="s">
        <v>185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60" t="s">
        <v>1046</v>
      </c>
      <c r="D39" s="233"/>
      <c r="E39" s="234">
        <v>6.75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0"/>
      <c r="AA39" s="210"/>
      <c r="AB39" s="210"/>
      <c r="AC39" s="210"/>
      <c r="AD39" s="210"/>
      <c r="AE39" s="210"/>
      <c r="AF39" s="210"/>
      <c r="AG39" s="210" t="s">
        <v>187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4">
        <v>14</v>
      </c>
      <c r="B40" s="245" t="s">
        <v>1047</v>
      </c>
      <c r="C40" s="259" t="s">
        <v>1048</v>
      </c>
      <c r="D40" s="246" t="s">
        <v>302</v>
      </c>
      <c r="E40" s="247">
        <v>1</v>
      </c>
      <c r="F40" s="248"/>
      <c r="G40" s="249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6.7000000000000002E-4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182</v>
      </c>
      <c r="T40" s="231" t="s">
        <v>182</v>
      </c>
      <c r="U40" s="231">
        <v>0.4</v>
      </c>
      <c r="V40" s="231">
        <f>ROUND(E40*U40,2)</f>
        <v>0.4</v>
      </c>
      <c r="W40" s="231"/>
      <c r="X40" s="231" t="s">
        <v>183</v>
      </c>
      <c r="Y40" s="231" t="s">
        <v>184</v>
      </c>
      <c r="Z40" s="210"/>
      <c r="AA40" s="210"/>
      <c r="AB40" s="210"/>
      <c r="AC40" s="210"/>
      <c r="AD40" s="210"/>
      <c r="AE40" s="210"/>
      <c r="AF40" s="210"/>
      <c r="AG40" s="210" t="s">
        <v>185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60" t="s">
        <v>89</v>
      </c>
      <c r="D41" s="233"/>
      <c r="E41" s="234">
        <v>1</v>
      </c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0"/>
      <c r="AA41" s="210"/>
      <c r="AB41" s="210"/>
      <c r="AC41" s="210"/>
      <c r="AD41" s="210"/>
      <c r="AE41" s="210"/>
      <c r="AF41" s="210"/>
      <c r="AG41" s="210" t="s">
        <v>187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51">
        <v>15</v>
      </c>
      <c r="B42" s="252" t="s">
        <v>1049</v>
      </c>
      <c r="C42" s="262" t="s">
        <v>1050</v>
      </c>
      <c r="D42" s="253" t="s">
        <v>302</v>
      </c>
      <c r="E42" s="254">
        <v>2</v>
      </c>
      <c r="F42" s="255"/>
      <c r="G42" s="256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2.1299999999999999E-3</v>
      </c>
      <c r="O42" s="230">
        <f>ROUND(E42*N42,2)</f>
        <v>0</v>
      </c>
      <c r="P42" s="230">
        <v>0</v>
      </c>
      <c r="Q42" s="230">
        <f>ROUND(E42*P42,2)</f>
        <v>0</v>
      </c>
      <c r="R42" s="231"/>
      <c r="S42" s="231" t="s">
        <v>182</v>
      </c>
      <c r="T42" s="231" t="s">
        <v>182</v>
      </c>
      <c r="U42" s="231">
        <v>0.4</v>
      </c>
      <c r="V42" s="231">
        <f>ROUND(E42*U42,2)</f>
        <v>0.8</v>
      </c>
      <c r="W42" s="231"/>
      <c r="X42" s="231" t="s">
        <v>183</v>
      </c>
      <c r="Y42" s="231" t="s">
        <v>184</v>
      </c>
      <c r="Z42" s="210"/>
      <c r="AA42" s="210"/>
      <c r="AB42" s="210"/>
      <c r="AC42" s="210"/>
      <c r="AD42" s="210"/>
      <c r="AE42" s="210"/>
      <c r="AF42" s="210"/>
      <c r="AG42" s="210" t="s">
        <v>185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4">
        <v>16</v>
      </c>
      <c r="B43" s="245" t="s">
        <v>1051</v>
      </c>
      <c r="C43" s="259" t="s">
        <v>1052</v>
      </c>
      <c r="D43" s="246" t="s">
        <v>228</v>
      </c>
      <c r="E43" s="247">
        <v>6.7500000000000004E-2</v>
      </c>
      <c r="F43" s="248"/>
      <c r="G43" s="249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1.0210999999999999</v>
      </c>
      <c r="O43" s="230">
        <f>ROUND(E43*N43,2)</f>
        <v>7.0000000000000007E-2</v>
      </c>
      <c r="P43" s="230">
        <v>0</v>
      </c>
      <c r="Q43" s="230">
        <f>ROUND(E43*P43,2)</f>
        <v>0</v>
      </c>
      <c r="R43" s="231"/>
      <c r="S43" s="231" t="s">
        <v>182</v>
      </c>
      <c r="T43" s="231" t="s">
        <v>182</v>
      </c>
      <c r="U43" s="231">
        <v>29.29</v>
      </c>
      <c r="V43" s="231">
        <f>ROUND(E43*U43,2)</f>
        <v>1.98</v>
      </c>
      <c r="W43" s="231"/>
      <c r="X43" s="231" t="s">
        <v>183</v>
      </c>
      <c r="Y43" s="231" t="s">
        <v>184</v>
      </c>
      <c r="Z43" s="210"/>
      <c r="AA43" s="210"/>
      <c r="AB43" s="210"/>
      <c r="AC43" s="210"/>
      <c r="AD43" s="210"/>
      <c r="AE43" s="210"/>
      <c r="AF43" s="210"/>
      <c r="AG43" s="210" t="s">
        <v>185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60" t="s">
        <v>1053</v>
      </c>
      <c r="D44" s="233"/>
      <c r="E44" s="234">
        <v>6.7500000000000004E-2</v>
      </c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187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4">
        <v>17</v>
      </c>
      <c r="B45" s="245" t="s">
        <v>1054</v>
      </c>
      <c r="C45" s="259" t="s">
        <v>1055</v>
      </c>
      <c r="D45" s="246" t="s">
        <v>202</v>
      </c>
      <c r="E45" s="247">
        <v>0.40500000000000003</v>
      </c>
      <c r="F45" s="248"/>
      <c r="G45" s="249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2.5249999999999999</v>
      </c>
      <c r="O45" s="230">
        <f>ROUND(E45*N45,2)</f>
        <v>1.02</v>
      </c>
      <c r="P45" s="230">
        <v>0</v>
      </c>
      <c r="Q45" s="230">
        <f>ROUND(E45*P45,2)</f>
        <v>0</v>
      </c>
      <c r="R45" s="231"/>
      <c r="S45" s="231" t="s">
        <v>224</v>
      </c>
      <c r="T45" s="231" t="s">
        <v>182</v>
      </c>
      <c r="U45" s="231">
        <v>0.47699999999999998</v>
      </c>
      <c r="V45" s="231">
        <f>ROUND(E45*U45,2)</f>
        <v>0.19</v>
      </c>
      <c r="W45" s="231"/>
      <c r="X45" s="231" t="s">
        <v>183</v>
      </c>
      <c r="Y45" s="231" t="s">
        <v>184</v>
      </c>
      <c r="Z45" s="210"/>
      <c r="AA45" s="210"/>
      <c r="AB45" s="210"/>
      <c r="AC45" s="210"/>
      <c r="AD45" s="210"/>
      <c r="AE45" s="210"/>
      <c r="AF45" s="210"/>
      <c r="AG45" s="210" t="s">
        <v>185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61" t="s">
        <v>1056</v>
      </c>
      <c r="D46" s="250"/>
      <c r="E46" s="250"/>
      <c r="F46" s="250"/>
      <c r="G46" s="250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198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60" t="s">
        <v>1057</v>
      </c>
      <c r="D47" s="233"/>
      <c r="E47" s="234">
        <v>0.40500000000000003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0"/>
      <c r="AA47" s="210"/>
      <c r="AB47" s="210"/>
      <c r="AC47" s="210"/>
      <c r="AD47" s="210"/>
      <c r="AE47" s="210"/>
      <c r="AF47" s="210"/>
      <c r="AG47" s="210" t="s">
        <v>187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4">
        <v>18</v>
      </c>
      <c r="B48" s="245" t="s">
        <v>1058</v>
      </c>
      <c r="C48" s="259" t="s">
        <v>1059</v>
      </c>
      <c r="D48" s="246" t="s">
        <v>181</v>
      </c>
      <c r="E48" s="247">
        <v>2.75</v>
      </c>
      <c r="F48" s="248"/>
      <c r="G48" s="249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2.9999999999999997E-4</v>
      </c>
      <c r="O48" s="230">
        <f>ROUND(E48*N48,2)</f>
        <v>0</v>
      </c>
      <c r="P48" s="230">
        <v>0</v>
      </c>
      <c r="Q48" s="230">
        <f>ROUND(E48*P48,2)</f>
        <v>0</v>
      </c>
      <c r="R48" s="231" t="s">
        <v>389</v>
      </c>
      <c r="S48" s="231" t="s">
        <v>182</v>
      </c>
      <c r="T48" s="231" t="s">
        <v>182</v>
      </c>
      <c r="U48" s="231">
        <v>0</v>
      </c>
      <c r="V48" s="231">
        <f>ROUND(E48*U48,2)</f>
        <v>0</v>
      </c>
      <c r="W48" s="231"/>
      <c r="X48" s="231" t="s">
        <v>378</v>
      </c>
      <c r="Y48" s="231" t="s">
        <v>184</v>
      </c>
      <c r="Z48" s="210"/>
      <c r="AA48" s="210"/>
      <c r="AB48" s="210"/>
      <c r="AC48" s="210"/>
      <c r="AD48" s="210"/>
      <c r="AE48" s="210"/>
      <c r="AF48" s="210"/>
      <c r="AG48" s="210" t="s">
        <v>379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60" t="s">
        <v>1060</v>
      </c>
      <c r="D49" s="233"/>
      <c r="E49" s="234">
        <v>2.5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187</v>
      </c>
      <c r="AH49" s="210">
        <v>5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73" t="s">
        <v>391</v>
      </c>
      <c r="D50" s="270"/>
      <c r="E50" s="271">
        <v>0.25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187</v>
      </c>
      <c r="AH50" s="210">
        <v>4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37" t="s">
        <v>177</v>
      </c>
      <c r="B51" s="238" t="s">
        <v>96</v>
      </c>
      <c r="C51" s="258" t="s">
        <v>97</v>
      </c>
      <c r="D51" s="239"/>
      <c r="E51" s="240"/>
      <c r="F51" s="241"/>
      <c r="G51" s="242">
        <f>SUMIF(AG52:AG59,"&lt;&gt;NOR",G52:G59)</f>
        <v>0</v>
      </c>
      <c r="H51" s="236"/>
      <c r="I51" s="236">
        <f>SUM(I52:I59)</f>
        <v>0</v>
      </c>
      <c r="J51" s="236"/>
      <c r="K51" s="236">
        <f>SUM(K52:K59)</f>
        <v>0</v>
      </c>
      <c r="L51" s="236"/>
      <c r="M51" s="236">
        <f>SUM(M52:M59)</f>
        <v>0</v>
      </c>
      <c r="N51" s="235"/>
      <c r="O51" s="235">
        <f>SUM(O52:O59)</f>
        <v>0.56000000000000005</v>
      </c>
      <c r="P51" s="235"/>
      <c r="Q51" s="235">
        <f>SUM(Q52:Q59)</f>
        <v>0</v>
      </c>
      <c r="R51" s="236"/>
      <c r="S51" s="236"/>
      <c r="T51" s="236"/>
      <c r="U51" s="236"/>
      <c r="V51" s="236">
        <f>SUM(V52:V59)</f>
        <v>7.81</v>
      </c>
      <c r="W51" s="236"/>
      <c r="X51" s="236"/>
      <c r="Y51" s="236"/>
      <c r="AG51" t="s">
        <v>178</v>
      </c>
    </row>
    <row r="52" spans="1:60" outlineLevel="1" x14ac:dyDescent="0.2">
      <c r="A52" s="244">
        <v>19</v>
      </c>
      <c r="B52" s="245" t="s">
        <v>1061</v>
      </c>
      <c r="C52" s="259" t="s">
        <v>1062</v>
      </c>
      <c r="D52" s="246" t="s">
        <v>202</v>
      </c>
      <c r="E52" s="247">
        <v>5.3999999999999999E-2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2.5251100000000002</v>
      </c>
      <c r="O52" s="230">
        <f>ROUND(E52*N52,2)</f>
        <v>0.14000000000000001</v>
      </c>
      <c r="P52" s="230">
        <v>0</v>
      </c>
      <c r="Q52" s="230">
        <f>ROUND(E52*P52,2)</f>
        <v>0</v>
      </c>
      <c r="R52" s="231"/>
      <c r="S52" s="231" t="s">
        <v>182</v>
      </c>
      <c r="T52" s="231" t="s">
        <v>182</v>
      </c>
      <c r="U52" s="231">
        <v>1.448</v>
      </c>
      <c r="V52" s="231">
        <f>ROUND(E52*U52,2)</f>
        <v>0.08</v>
      </c>
      <c r="W52" s="231"/>
      <c r="X52" s="231" t="s">
        <v>183</v>
      </c>
      <c r="Y52" s="231" t="s">
        <v>184</v>
      </c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0" t="s">
        <v>1063</v>
      </c>
      <c r="D53" s="233"/>
      <c r="E53" s="234">
        <v>5.3999999999999999E-2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187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4">
        <v>20</v>
      </c>
      <c r="B54" s="245" t="s">
        <v>1064</v>
      </c>
      <c r="C54" s="259" t="s">
        <v>1065</v>
      </c>
      <c r="D54" s="246" t="s">
        <v>193</v>
      </c>
      <c r="E54" s="247">
        <v>6.2</v>
      </c>
      <c r="F54" s="248"/>
      <c r="G54" s="249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4.965E-2</v>
      </c>
      <c r="O54" s="230">
        <f>ROUND(E54*N54,2)</f>
        <v>0.31</v>
      </c>
      <c r="P54" s="230">
        <v>0</v>
      </c>
      <c r="Q54" s="230">
        <f>ROUND(E54*P54,2)</f>
        <v>0</v>
      </c>
      <c r="R54" s="231"/>
      <c r="S54" s="231" t="s">
        <v>182</v>
      </c>
      <c r="T54" s="231" t="s">
        <v>182</v>
      </c>
      <c r="U54" s="231">
        <v>0.94</v>
      </c>
      <c r="V54" s="231">
        <f>ROUND(E54*U54,2)</f>
        <v>5.83</v>
      </c>
      <c r="W54" s="231"/>
      <c r="X54" s="231" t="s">
        <v>183</v>
      </c>
      <c r="Y54" s="231" t="s">
        <v>184</v>
      </c>
      <c r="Z54" s="210"/>
      <c r="AA54" s="210"/>
      <c r="AB54" s="210"/>
      <c r="AC54" s="210"/>
      <c r="AD54" s="210"/>
      <c r="AE54" s="210"/>
      <c r="AF54" s="210"/>
      <c r="AG54" s="210" t="s">
        <v>185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60" t="s">
        <v>1066</v>
      </c>
      <c r="D55" s="233"/>
      <c r="E55" s="234">
        <v>6.2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187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4">
        <v>21</v>
      </c>
      <c r="B56" s="245" t="s">
        <v>1067</v>
      </c>
      <c r="C56" s="259" t="s">
        <v>1068</v>
      </c>
      <c r="D56" s="246" t="s">
        <v>193</v>
      </c>
      <c r="E56" s="247">
        <v>6.2</v>
      </c>
      <c r="F56" s="248"/>
      <c r="G56" s="249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0</v>
      </c>
      <c r="O56" s="230">
        <f>ROUND(E56*N56,2)</f>
        <v>0</v>
      </c>
      <c r="P56" s="230">
        <v>0</v>
      </c>
      <c r="Q56" s="230">
        <f>ROUND(E56*P56,2)</f>
        <v>0</v>
      </c>
      <c r="R56" s="231"/>
      <c r="S56" s="231" t="s">
        <v>182</v>
      </c>
      <c r="T56" s="231" t="s">
        <v>182</v>
      </c>
      <c r="U56" s="231">
        <v>0.28999999999999998</v>
      </c>
      <c r="V56" s="231">
        <f>ROUND(E56*U56,2)</f>
        <v>1.8</v>
      </c>
      <c r="W56" s="231"/>
      <c r="X56" s="231" t="s">
        <v>183</v>
      </c>
      <c r="Y56" s="231" t="s">
        <v>184</v>
      </c>
      <c r="Z56" s="210"/>
      <c r="AA56" s="210"/>
      <c r="AB56" s="210"/>
      <c r="AC56" s="210"/>
      <c r="AD56" s="210"/>
      <c r="AE56" s="210"/>
      <c r="AF56" s="210"/>
      <c r="AG56" s="210" t="s">
        <v>185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60" t="s">
        <v>1069</v>
      </c>
      <c r="D57" s="233"/>
      <c r="E57" s="234">
        <v>6.2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0"/>
      <c r="AA57" s="210"/>
      <c r="AB57" s="210"/>
      <c r="AC57" s="210"/>
      <c r="AD57" s="210"/>
      <c r="AE57" s="210"/>
      <c r="AF57" s="210"/>
      <c r="AG57" s="210" t="s">
        <v>187</v>
      </c>
      <c r="AH57" s="210">
        <v>5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44">
        <v>22</v>
      </c>
      <c r="B58" s="245" t="s">
        <v>860</v>
      </c>
      <c r="C58" s="259" t="s">
        <v>861</v>
      </c>
      <c r="D58" s="246" t="s">
        <v>202</v>
      </c>
      <c r="E58" s="247">
        <v>0.06</v>
      </c>
      <c r="F58" s="248"/>
      <c r="G58" s="249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1.8907700000000001</v>
      </c>
      <c r="O58" s="230">
        <f>ROUND(E58*N58,2)</f>
        <v>0.11</v>
      </c>
      <c r="P58" s="230">
        <v>0</v>
      </c>
      <c r="Q58" s="230">
        <f>ROUND(E58*P58,2)</f>
        <v>0</v>
      </c>
      <c r="R58" s="231"/>
      <c r="S58" s="231" t="s">
        <v>182</v>
      </c>
      <c r="T58" s="231" t="s">
        <v>182</v>
      </c>
      <c r="U58" s="231">
        <v>1.7</v>
      </c>
      <c r="V58" s="231">
        <f>ROUND(E58*U58,2)</f>
        <v>0.1</v>
      </c>
      <c r="W58" s="231"/>
      <c r="X58" s="231" t="s">
        <v>183</v>
      </c>
      <c r="Y58" s="231" t="s">
        <v>184</v>
      </c>
      <c r="Z58" s="210"/>
      <c r="AA58" s="210"/>
      <c r="AB58" s="210"/>
      <c r="AC58" s="210"/>
      <c r="AD58" s="210"/>
      <c r="AE58" s="210"/>
      <c r="AF58" s="210"/>
      <c r="AG58" s="210" t="s">
        <v>185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60" t="s">
        <v>1070</v>
      </c>
      <c r="D59" s="233"/>
      <c r="E59" s="234">
        <v>0.06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187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37" t="s">
        <v>177</v>
      </c>
      <c r="B60" s="238" t="s">
        <v>104</v>
      </c>
      <c r="C60" s="258" t="s">
        <v>105</v>
      </c>
      <c r="D60" s="239"/>
      <c r="E60" s="240"/>
      <c r="F60" s="241"/>
      <c r="G60" s="242">
        <f>SUMIF(AG61:AG64,"&lt;&gt;NOR",G61:G64)</f>
        <v>0</v>
      </c>
      <c r="H60" s="236"/>
      <c r="I60" s="236">
        <f>SUM(I61:I64)</f>
        <v>0</v>
      </c>
      <c r="J60" s="236"/>
      <c r="K60" s="236">
        <f>SUM(K61:K64)</f>
        <v>0</v>
      </c>
      <c r="L60" s="236"/>
      <c r="M60" s="236">
        <f>SUM(M61:M64)</f>
        <v>0</v>
      </c>
      <c r="N60" s="235"/>
      <c r="O60" s="235">
        <f>SUM(O61:O64)</f>
        <v>0.2</v>
      </c>
      <c r="P60" s="235"/>
      <c r="Q60" s="235">
        <f>SUM(Q61:Q64)</f>
        <v>0</v>
      </c>
      <c r="R60" s="236"/>
      <c r="S60" s="236"/>
      <c r="T60" s="236"/>
      <c r="U60" s="236"/>
      <c r="V60" s="236">
        <f>SUM(V61:V64)</f>
        <v>0.44</v>
      </c>
      <c r="W60" s="236"/>
      <c r="X60" s="236"/>
      <c r="Y60" s="236"/>
      <c r="AG60" t="s">
        <v>178</v>
      </c>
    </row>
    <row r="61" spans="1:60" outlineLevel="1" x14ac:dyDescent="0.2">
      <c r="A61" s="251">
        <v>23</v>
      </c>
      <c r="B61" s="252" t="s">
        <v>1071</v>
      </c>
      <c r="C61" s="262" t="s">
        <v>1072</v>
      </c>
      <c r="D61" s="253" t="s">
        <v>193</v>
      </c>
      <c r="E61" s="254">
        <v>2</v>
      </c>
      <c r="F61" s="255"/>
      <c r="G61" s="256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1.0000000000000001E-5</v>
      </c>
      <c r="O61" s="230">
        <f>ROUND(E61*N61,2)</f>
        <v>0</v>
      </c>
      <c r="P61" s="230">
        <v>0</v>
      </c>
      <c r="Q61" s="230">
        <f>ROUND(E61*P61,2)</f>
        <v>0</v>
      </c>
      <c r="R61" s="231"/>
      <c r="S61" s="231" t="s">
        <v>182</v>
      </c>
      <c r="T61" s="231" t="s">
        <v>182</v>
      </c>
      <c r="U61" s="231">
        <v>0.154</v>
      </c>
      <c r="V61" s="231">
        <f>ROUND(E61*U61,2)</f>
        <v>0.31</v>
      </c>
      <c r="W61" s="231"/>
      <c r="X61" s="231" t="s">
        <v>183</v>
      </c>
      <c r="Y61" s="231" t="s">
        <v>184</v>
      </c>
      <c r="Z61" s="210"/>
      <c r="AA61" s="210"/>
      <c r="AB61" s="210"/>
      <c r="AC61" s="210"/>
      <c r="AD61" s="210"/>
      <c r="AE61" s="210"/>
      <c r="AF61" s="210"/>
      <c r="AG61" s="210" t="s">
        <v>185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44">
        <v>24</v>
      </c>
      <c r="B62" s="245" t="s">
        <v>1073</v>
      </c>
      <c r="C62" s="259" t="s">
        <v>1074</v>
      </c>
      <c r="D62" s="246" t="s">
        <v>193</v>
      </c>
      <c r="E62" s="247">
        <v>2</v>
      </c>
      <c r="F62" s="248"/>
      <c r="G62" s="249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1.5299999999999999E-3</v>
      </c>
      <c r="O62" s="230">
        <f>ROUND(E62*N62,2)</f>
        <v>0</v>
      </c>
      <c r="P62" s="230">
        <v>0</v>
      </c>
      <c r="Q62" s="230">
        <f>ROUND(E62*P62,2)</f>
        <v>0</v>
      </c>
      <c r="R62" s="231"/>
      <c r="S62" s="231" t="s">
        <v>182</v>
      </c>
      <c r="T62" s="231" t="s">
        <v>182</v>
      </c>
      <c r="U62" s="231">
        <v>6.6000000000000003E-2</v>
      </c>
      <c r="V62" s="231">
        <f>ROUND(E62*U62,2)</f>
        <v>0.13</v>
      </c>
      <c r="W62" s="231"/>
      <c r="X62" s="231" t="s">
        <v>183</v>
      </c>
      <c r="Y62" s="231" t="s">
        <v>184</v>
      </c>
      <c r="Z62" s="210"/>
      <c r="AA62" s="210"/>
      <c r="AB62" s="210"/>
      <c r="AC62" s="210"/>
      <c r="AD62" s="210"/>
      <c r="AE62" s="210"/>
      <c r="AF62" s="210"/>
      <c r="AG62" s="210" t="s">
        <v>185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60" t="s">
        <v>1075</v>
      </c>
      <c r="D63" s="233"/>
      <c r="E63" s="234">
        <v>2</v>
      </c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0"/>
      <c r="AA63" s="210"/>
      <c r="AB63" s="210"/>
      <c r="AC63" s="210"/>
      <c r="AD63" s="210"/>
      <c r="AE63" s="210"/>
      <c r="AF63" s="210"/>
      <c r="AG63" s="210" t="s">
        <v>187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51">
        <v>25</v>
      </c>
      <c r="B64" s="252" t="s">
        <v>1076</v>
      </c>
      <c r="C64" s="262" t="s">
        <v>1077</v>
      </c>
      <c r="D64" s="253" t="s">
        <v>302</v>
      </c>
      <c r="E64" s="254">
        <v>1</v>
      </c>
      <c r="F64" s="255"/>
      <c r="G64" s="256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0.19900000000000001</v>
      </c>
      <c r="O64" s="230">
        <f>ROUND(E64*N64,2)</f>
        <v>0.2</v>
      </c>
      <c r="P64" s="230">
        <v>0</v>
      </c>
      <c r="Q64" s="230">
        <f>ROUND(E64*P64,2)</f>
        <v>0</v>
      </c>
      <c r="R64" s="231"/>
      <c r="S64" s="231" t="s">
        <v>224</v>
      </c>
      <c r="T64" s="231" t="s">
        <v>225</v>
      </c>
      <c r="U64" s="231">
        <v>0</v>
      </c>
      <c r="V64" s="231">
        <f>ROUND(E64*U64,2)</f>
        <v>0</v>
      </c>
      <c r="W64" s="231"/>
      <c r="X64" s="231" t="s">
        <v>378</v>
      </c>
      <c r="Y64" s="231" t="s">
        <v>184</v>
      </c>
      <c r="Z64" s="210"/>
      <c r="AA64" s="210"/>
      <c r="AB64" s="210"/>
      <c r="AC64" s="210"/>
      <c r="AD64" s="210"/>
      <c r="AE64" s="210"/>
      <c r="AF64" s="210"/>
      <c r="AG64" s="210" t="s">
        <v>379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5.5" x14ac:dyDescent="0.2">
      <c r="A65" s="237" t="s">
        <v>177</v>
      </c>
      <c r="B65" s="238" t="s">
        <v>110</v>
      </c>
      <c r="C65" s="258" t="s">
        <v>111</v>
      </c>
      <c r="D65" s="239"/>
      <c r="E65" s="240"/>
      <c r="F65" s="241"/>
      <c r="G65" s="242">
        <f>SUMIF(AG66:AG69,"&lt;&gt;NOR",G66:G69)</f>
        <v>0</v>
      </c>
      <c r="H65" s="236"/>
      <c r="I65" s="236">
        <f>SUM(I66:I69)</f>
        <v>0</v>
      </c>
      <c r="J65" s="236"/>
      <c r="K65" s="236">
        <f>SUM(K66:K69)</f>
        <v>0</v>
      </c>
      <c r="L65" s="236"/>
      <c r="M65" s="236">
        <f>SUM(M66:M69)</f>
        <v>0</v>
      </c>
      <c r="N65" s="235"/>
      <c r="O65" s="235">
        <f>SUM(O66:O69)</f>
        <v>7.0000000000000007E-2</v>
      </c>
      <c r="P65" s="235"/>
      <c r="Q65" s="235">
        <f>SUM(Q66:Q69)</f>
        <v>0</v>
      </c>
      <c r="R65" s="236"/>
      <c r="S65" s="236"/>
      <c r="T65" s="236"/>
      <c r="U65" s="236"/>
      <c r="V65" s="236">
        <f>SUM(V66:V69)</f>
        <v>1.3</v>
      </c>
      <c r="W65" s="236"/>
      <c r="X65" s="236"/>
      <c r="Y65" s="236"/>
      <c r="AG65" t="s">
        <v>178</v>
      </c>
    </row>
    <row r="66" spans="1:60" outlineLevel="1" x14ac:dyDescent="0.2">
      <c r="A66" s="251">
        <v>26</v>
      </c>
      <c r="B66" s="252" t="s">
        <v>1078</v>
      </c>
      <c r="C66" s="262" t="s">
        <v>1079</v>
      </c>
      <c r="D66" s="253" t="s">
        <v>302</v>
      </c>
      <c r="E66" s="254">
        <v>1</v>
      </c>
      <c r="F66" s="255"/>
      <c r="G66" s="256">
        <f>ROUND(E66*F66,2)</f>
        <v>0</v>
      </c>
      <c r="H66" s="232"/>
      <c r="I66" s="231">
        <f>ROUND(E66*H66,2)</f>
        <v>0</v>
      </c>
      <c r="J66" s="232"/>
      <c r="K66" s="231">
        <f>ROUND(E66*J66,2)</f>
        <v>0</v>
      </c>
      <c r="L66" s="231">
        <v>21</v>
      </c>
      <c r="M66" s="231">
        <f>G66*(1+L66/100)</f>
        <v>0</v>
      </c>
      <c r="N66" s="230">
        <v>7.2539999999999993E-2</v>
      </c>
      <c r="O66" s="230">
        <f>ROUND(E66*N66,2)</f>
        <v>7.0000000000000007E-2</v>
      </c>
      <c r="P66" s="230">
        <v>0</v>
      </c>
      <c r="Q66" s="230">
        <f>ROUND(E66*P66,2)</f>
        <v>0</v>
      </c>
      <c r="R66" s="231"/>
      <c r="S66" s="231" t="s">
        <v>182</v>
      </c>
      <c r="T66" s="231" t="s">
        <v>182</v>
      </c>
      <c r="U66" s="231">
        <v>1.3</v>
      </c>
      <c r="V66" s="231">
        <f>ROUND(E66*U66,2)</f>
        <v>1.3</v>
      </c>
      <c r="W66" s="231"/>
      <c r="X66" s="231" t="s">
        <v>183</v>
      </c>
      <c r="Y66" s="231" t="s">
        <v>184</v>
      </c>
      <c r="Z66" s="210"/>
      <c r="AA66" s="210"/>
      <c r="AB66" s="210"/>
      <c r="AC66" s="210"/>
      <c r="AD66" s="210"/>
      <c r="AE66" s="210"/>
      <c r="AF66" s="210"/>
      <c r="AG66" s="210" t="s">
        <v>185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51">
        <v>27</v>
      </c>
      <c r="B67" s="252" t="s">
        <v>1080</v>
      </c>
      <c r="C67" s="262" t="s">
        <v>1081</v>
      </c>
      <c r="D67" s="253" t="s">
        <v>377</v>
      </c>
      <c r="E67" s="254">
        <v>1</v>
      </c>
      <c r="F67" s="255"/>
      <c r="G67" s="256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224</v>
      </c>
      <c r="T67" s="231" t="s">
        <v>225</v>
      </c>
      <c r="U67" s="231">
        <v>0</v>
      </c>
      <c r="V67" s="231">
        <f>ROUND(E67*U67,2)</f>
        <v>0</v>
      </c>
      <c r="W67" s="231"/>
      <c r="X67" s="231" t="s">
        <v>183</v>
      </c>
      <c r="Y67" s="231" t="s">
        <v>184</v>
      </c>
      <c r="Z67" s="210"/>
      <c r="AA67" s="210"/>
      <c r="AB67" s="210"/>
      <c r="AC67" s="210"/>
      <c r="AD67" s="210"/>
      <c r="AE67" s="210"/>
      <c r="AF67" s="210"/>
      <c r="AG67" s="210" t="s">
        <v>185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1" x14ac:dyDescent="0.2">
      <c r="A68" s="251">
        <v>28</v>
      </c>
      <c r="B68" s="252" t="s">
        <v>1082</v>
      </c>
      <c r="C68" s="262" t="s">
        <v>1083</v>
      </c>
      <c r="D68" s="253" t="s">
        <v>377</v>
      </c>
      <c r="E68" s="254">
        <v>1</v>
      </c>
      <c r="F68" s="255"/>
      <c r="G68" s="256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0</v>
      </c>
      <c r="O68" s="230">
        <f>ROUND(E68*N68,2)</f>
        <v>0</v>
      </c>
      <c r="P68" s="230">
        <v>0</v>
      </c>
      <c r="Q68" s="230">
        <f>ROUND(E68*P68,2)</f>
        <v>0</v>
      </c>
      <c r="R68" s="231"/>
      <c r="S68" s="231" t="s">
        <v>224</v>
      </c>
      <c r="T68" s="231" t="s">
        <v>225</v>
      </c>
      <c r="U68" s="231">
        <v>0</v>
      </c>
      <c r="V68" s="231">
        <f>ROUND(E68*U68,2)</f>
        <v>0</v>
      </c>
      <c r="W68" s="231"/>
      <c r="X68" s="231" t="s">
        <v>378</v>
      </c>
      <c r="Y68" s="231" t="s">
        <v>184</v>
      </c>
      <c r="Z68" s="210"/>
      <c r="AA68" s="210"/>
      <c r="AB68" s="210"/>
      <c r="AC68" s="210"/>
      <c r="AD68" s="210"/>
      <c r="AE68" s="210"/>
      <c r="AF68" s="210"/>
      <c r="AG68" s="210" t="s">
        <v>379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51">
        <v>29</v>
      </c>
      <c r="B69" s="252" t="s">
        <v>1084</v>
      </c>
      <c r="C69" s="262" t="s">
        <v>1085</v>
      </c>
      <c r="D69" s="253" t="s">
        <v>377</v>
      </c>
      <c r="E69" s="254">
        <v>1</v>
      </c>
      <c r="F69" s="255"/>
      <c r="G69" s="256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21</v>
      </c>
      <c r="M69" s="231">
        <f>G69*(1+L69/100)</f>
        <v>0</v>
      </c>
      <c r="N69" s="230">
        <v>0</v>
      </c>
      <c r="O69" s="230">
        <f>ROUND(E69*N69,2)</f>
        <v>0</v>
      </c>
      <c r="P69" s="230">
        <v>0</v>
      </c>
      <c r="Q69" s="230">
        <f>ROUND(E69*P69,2)</f>
        <v>0</v>
      </c>
      <c r="R69" s="231"/>
      <c r="S69" s="231" t="s">
        <v>224</v>
      </c>
      <c r="T69" s="231" t="s">
        <v>225</v>
      </c>
      <c r="U69" s="231">
        <v>0</v>
      </c>
      <c r="V69" s="231">
        <f>ROUND(E69*U69,2)</f>
        <v>0</v>
      </c>
      <c r="W69" s="231"/>
      <c r="X69" s="231" t="s">
        <v>378</v>
      </c>
      <c r="Y69" s="231" t="s">
        <v>184</v>
      </c>
      <c r="Z69" s="210"/>
      <c r="AA69" s="210"/>
      <c r="AB69" s="210"/>
      <c r="AC69" s="210"/>
      <c r="AD69" s="210"/>
      <c r="AE69" s="210"/>
      <c r="AF69" s="210"/>
      <c r="AG69" s="210" t="s">
        <v>379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237" t="s">
        <v>177</v>
      </c>
      <c r="B70" s="238" t="s">
        <v>114</v>
      </c>
      <c r="C70" s="258" t="s">
        <v>115</v>
      </c>
      <c r="D70" s="239"/>
      <c r="E70" s="240"/>
      <c r="F70" s="241"/>
      <c r="G70" s="242">
        <f>SUMIF(AG71:AG71,"&lt;&gt;NOR",G71:G71)</f>
        <v>0</v>
      </c>
      <c r="H70" s="236"/>
      <c r="I70" s="236">
        <f>SUM(I71:I71)</f>
        <v>0</v>
      </c>
      <c r="J70" s="236"/>
      <c r="K70" s="236">
        <f>SUM(K71:K71)</f>
        <v>0</v>
      </c>
      <c r="L70" s="236"/>
      <c r="M70" s="236">
        <f>SUM(M71:M71)</f>
        <v>0</v>
      </c>
      <c r="N70" s="235"/>
      <c r="O70" s="235">
        <f>SUM(O71:O71)</f>
        <v>0</v>
      </c>
      <c r="P70" s="235"/>
      <c r="Q70" s="235">
        <f>SUM(Q71:Q71)</f>
        <v>0</v>
      </c>
      <c r="R70" s="236"/>
      <c r="S70" s="236"/>
      <c r="T70" s="236"/>
      <c r="U70" s="236"/>
      <c r="V70" s="236">
        <f>SUM(V71:V71)</f>
        <v>8.9499999999999993</v>
      </c>
      <c r="W70" s="236"/>
      <c r="X70" s="236"/>
      <c r="Y70" s="236"/>
      <c r="AG70" t="s">
        <v>178</v>
      </c>
    </row>
    <row r="71" spans="1:60" outlineLevel="1" x14ac:dyDescent="0.2">
      <c r="A71" s="251">
        <v>30</v>
      </c>
      <c r="B71" s="252" t="s">
        <v>358</v>
      </c>
      <c r="C71" s="262" t="s">
        <v>359</v>
      </c>
      <c r="D71" s="253" t="s">
        <v>228</v>
      </c>
      <c r="E71" s="254">
        <v>7.0787300000000002</v>
      </c>
      <c r="F71" s="255"/>
      <c r="G71" s="256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182</v>
      </c>
      <c r="T71" s="231" t="s">
        <v>182</v>
      </c>
      <c r="U71" s="231">
        <v>1.264</v>
      </c>
      <c r="V71" s="231">
        <f>ROUND(E71*U71,2)</f>
        <v>8.9499999999999993</v>
      </c>
      <c r="W71" s="231"/>
      <c r="X71" s="231" t="s">
        <v>360</v>
      </c>
      <c r="Y71" s="231" t="s">
        <v>184</v>
      </c>
      <c r="Z71" s="210"/>
      <c r="AA71" s="210"/>
      <c r="AB71" s="210"/>
      <c r="AC71" s="210"/>
      <c r="AD71" s="210"/>
      <c r="AE71" s="210"/>
      <c r="AF71" s="210"/>
      <c r="AG71" s="210" t="s">
        <v>361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x14ac:dyDescent="0.2">
      <c r="A72" s="237" t="s">
        <v>177</v>
      </c>
      <c r="B72" s="238" t="s">
        <v>122</v>
      </c>
      <c r="C72" s="258" t="s">
        <v>123</v>
      </c>
      <c r="D72" s="239"/>
      <c r="E72" s="240"/>
      <c r="F72" s="241"/>
      <c r="G72" s="242">
        <f>SUMIF(AG73:AG75,"&lt;&gt;NOR",G73:G75)</f>
        <v>0</v>
      </c>
      <c r="H72" s="236"/>
      <c r="I72" s="236">
        <f>SUM(I73:I75)</f>
        <v>0</v>
      </c>
      <c r="J72" s="236"/>
      <c r="K72" s="236">
        <f>SUM(K73:K75)</f>
        <v>0</v>
      </c>
      <c r="L72" s="236"/>
      <c r="M72" s="236">
        <f>SUM(M73:M75)</f>
        <v>0</v>
      </c>
      <c r="N72" s="235"/>
      <c r="O72" s="235">
        <f>SUM(O73:O75)</f>
        <v>0</v>
      </c>
      <c r="P72" s="235"/>
      <c r="Q72" s="235">
        <f>SUM(Q73:Q75)</f>
        <v>0</v>
      </c>
      <c r="R72" s="236"/>
      <c r="S72" s="236"/>
      <c r="T72" s="236"/>
      <c r="U72" s="236"/>
      <c r="V72" s="236">
        <f>SUM(V73:V75)</f>
        <v>0.31</v>
      </c>
      <c r="W72" s="236"/>
      <c r="X72" s="236"/>
      <c r="Y72" s="236"/>
      <c r="AG72" t="s">
        <v>178</v>
      </c>
    </row>
    <row r="73" spans="1:60" outlineLevel="1" x14ac:dyDescent="0.2">
      <c r="A73" s="244">
        <v>31</v>
      </c>
      <c r="B73" s="245" t="s">
        <v>1086</v>
      </c>
      <c r="C73" s="259" t="s">
        <v>1087</v>
      </c>
      <c r="D73" s="246" t="s">
        <v>181</v>
      </c>
      <c r="E73" s="247">
        <v>0.81</v>
      </c>
      <c r="F73" s="248"/>
      <c r="G73" s="249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3.3999999999999998E-3</v>
      </c>
      <c r="O73" s="230">
        <f>ROUND(E73*N73,2)</f>
        <v>0</v>
      </c>
      <c r="P73" s="230">
        <v>0</v>
      </c>
      <c r="Q73" s="230">
        <f>ROUND(E73*P73,2)</f>
        <v>0</v>
      </c>
      <c r="R73" s="231"/>
      <c r="S73" s="231" t="s">
        <v>182</v>
      </c>
      <c r="T73" s="231" t="s">
        <v>182</v>
      </c>
      <c r="U73" s="231">
        <v>0.38500000000000001</v>
      </c>
      <c r="V73" s="231">
        <f>ROUND(E73*U73,2)</f>
        <v>0.31</v>
      </c>
      <c r="W73" s="231"/>
      <c r="X73" s="231" t="s">
        <v>183</v>
      </c>
      <c r="Y73" s="231" t="s">
        <v>184</v>
      </c>
      <c r="Z73" s="210"/>
      <c r="AA73" s="210"/>
      <c r="AB73" s="210"/>
      <c r="AC73" s="210"/>
      <c r="AD73" s="210"/>
      <c r="AE73" s="210"/>
      <c r="AF73" s="210"/>
      <c r="AG73" s="210" t="s">
        <v>185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61" t="s">
        <v>1088</v>
      </c>
      <c r="D74" s="250"/>
      <c r="E74" s="250"/>
      <c r="F74" s="250"/>
      <c r="G74" s="250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198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60" t="s">
        <v>1089</v>
      </c>
      <c r="D75" s="233"/>
      <c r="E75" s="234">
        <v>0.81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0"/>
      <c r="AA75" s="210"/>
      <c r="AB75" s="210"/>
      <c r="AC75" s="210"/>
      <c r="AD75" s="210"/>
      <c r="AE75" s="210"/>
      <c r="AF75" s="210"/>
      <c r="AG75" s="210" t="s">
        <v>187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x14ac:dyDescent="0.2">
      <c r="A76" s="237" t="s">
        <v>177</v>
      </c>
      <c r="B76" s="238" t="s">
        <v>149</v>
      </c>
      <c r="C76" s="258" t="s">
        <v>29</v>
      </c>
      <c r="D76" s="239"/>
      <c r="E76" s="240"/>
      <c r="F76" s="241"/>
      <c r="G76" s="242">
        <f>SUMIF(AG77:AG80,"&lt;&gt;NOR",G77:G80)</f>
        <v>0</v>
      </c>
      <c r="H76" s="236"/>
      <c r="I76" s="236">
        <f>SUM(I77:I80)</f>
        <v>0</v>
      </c>
      <c r="J76" s="236"/>
      <c r="K76" s="236">
        <f>SUM(K77:K80)</f>
        <v>0</v>
      </c>
      <c r="L76" s="236"/>
      <c r="M76" s="236">
        <f>SUM(M77:M80)</f>
        <v>0</v>
      </c>
      <c r="N76" s="235"/>
      <c r="O76" s="235">
        <f>SUM(O77:O80)</f>
        <v>0</v>
      </c>
      <c r="P76" s="235"/>
      <c r="Q76" s="235">
        <f>SUM(Q77:Q80)</f>
        <v>0</v>
      </c>
      <c r="R76" s="236"/>
      <c r="S76" s="236"/>
      <c r="T76" s="236"/>
      <c r="U76" s="236"/>
      <c r="V76" s="236">
        <f>SUM(V77:V80)</f>
        <v>0</v>
      </c>
      <c r="W76" s="236"/>
      <c r="X76" s="236"/>
      <c r="Y76" s="236"/>
      <c r="AG76" t="s">
        <v>178</v>
      </c>
    </row>
    <row r="77" spans="1:60" outlineLevel="1" x14ac:dyDescent="0.2">
      <c r="A77" s="244">
        <v>32</v>
      </c>
      <c r="B77" s="245" t="s">
        <v>418</v>
      </c>
      <c r="C77" s="259" t="s">
        <v>419</v>
      </c>
      <c r="D77" s="246" t="s">
        <v>411</v>
      </c>
      <c r="E77" s="247">
        <v>1</v>
      </c>
      <c r="F77" s="248"/>
      <c r="G77" s="249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0</v>
      </c>
      <c r="O77" s="230">
        <f>ROUND(E77*N77,2)</f>
        <v>0</v>
      </c>
      <c r="P77" s="230">
        <v>0</v>
      </c>
      <c r="Q77" s="230">
        <f>ROUND(E77*P77,2)</f>
        <v>0</v>
      </c>
      <c r="R77" s="231"/>
      <c r="S77" s="231" t="s">
        <v>182</v>
      </c>
      <c r="T77" s="231" t="s">
        <v>225</v>
      </c>
      <c r="U77" s="231">
        <v>0</v>
      </c>
      <c r="V77" s="231">
        <f>ROUND(E77*U77,2)</f>
        <v>0</v>
      </c>
      <c r="W77" s="231"/>
      <c r="X77" s="231" t="s">
        <v>412</v>
      </c>
      <c r="Y77" s="231" t="s">
        <v>184</v>
      </c>
      <c r="Z77" s="210"/>
      <c r="AA77" s="210"/>
      <c r="AB77" s="210"/>
      <c r="AC77" s="210"/>
      <c r="AD77" s="210"/>
      <c r="AE77" s="210"/>
      <c r="AF77" s="210"/>
      <c r="AG77" s="210" t="s">
        <v>692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61" t="s">
        <v>420</v>
      </c>
      <c r="D78" s="250"/>
      <c r="E78" s="250"/>
      <c r="F78" s="250"/>
      <c r="G78" s="250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0"/>
      <c r="AA78" s="210"/>
      <c r="AB78" s="210"/>
      <c r="AC78" s="210"/>
      <c r="AD78" s="210"/>
      <c r="AE78" s="210"/>
      <c r="AF78" s="210"/>
      <c r="AG78" s="210" t="s">
        <v>198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4">
        <v>33</v>
      </c>
      <c r="B79" s="245" t="s">
        <v>421</v>
      </c>
      <c r="C79" s="259" t="s">
        <v>422</v>
      </c>
      <c r="D79" s="246" t="s">
        <v>411</v>
      </c>
      <c r="E79" s="247">
        <v>1</v>
      </c>
      <c r="F79" s="248"/>
      <c r="G79" s="249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0</v>
      </c>
      <c r="O79" s="230">
        <f>ROUND(E79*N79,2)</f>
        <v>0</v>
      </c>
      <c r="P79" s="230">
        <v>0</v>
      </c>
      <c r="Q79" s="230">
        <f>ROUND(E79*P79,2)</f>
        <v>0</v>
      </c>
      <c r="R79" s="231"/>
      <c r="S79" s="231" t="s">
        <v>182</v>
      </c>
      <c r="T79" s="231" t="s">
        <v>225</v>
      </c>
      <c r="U79" s="231">
        <v>0</v>
      </c>
      <c r="V79" s="231">
        <f>ROUND(E79*U79,2)</f>
        <v>0</v>
      </c>
      <c r="W79" s="231"/>
      <c r="X79" s="231" t="s">
        <v>412</v>
      </c>
      <c r="Y79" s="231" t="s">
        <v>184</v>
      </c>
      <c r="Z79" s="210"/>
      <c r="AA79" s="210"/>
      <c r="AB79" s="210"/>
      <c r="AC79" s="210"/>
      <c r="AD79" s="210"/>
      <c r="AE79" s="210"/>
      <c r="AF79" s="210"/>
      <c r="AG79" s="210" t="s">
        <v>692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61" t="s">
        <v>423</v>
      </c>
      <c r="D80" s="250"/>
      <c r="E80" s="250"/>
      <c r="F80" s="250"/>
      <c r="G80" s="250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198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37" t="s">
        <v>177</v>
      </c>
      <c r="B81" s="238" t="s">
        <v>150</v>
      </c>
      <c r="C81" s="258" t="s">
        <v>30</v>
      </c>
      <c r="D81" s="239"/>
      <c r="E81" s="240"/>
      <c r="F81" s="241"/>
      <c r="G81" s="242">
        <f>SUMIF(AG82:AG83,"&lt;&gt;NOR",G82:G83)</f>
        <v>0</v>
      </c>
      <c r="H81" s="236"/>
      <c r="I81" s="236">
        <f>SUM(I82:I83)</f>
        <v>0</v>
      </c>
      <c r="J81" s="236"/>
      <c r="K81" s="236">
        <f>SUM(K82:K83)</f>
        <v>0</v>
      </c>
      <c r="L81" s="236"/>
      <c r="M81" s="236">
        <f>SUM(M82:M83)</f>
        <v>0</v>
      </c>
      <c r="N81" s="235"/>
      <c r="O81" s="235">
        <f>SUM(O82:O83)</f>
        <v>0</v>
      </c>
      <c r="P81" s="235"/>
      <c r="Q81" s="235">
        <f>SUM(Q82:Q83)</f>
        <v>0</v>
      </c>
      <c r="R81" s="236"/>
      <c r="S81" s="236"/>
      <c r="T81" s="236"/>
      <c r="U81" s="236"/>
      <c r="V81" s="236">
        <f>SUM(V82:V83)</f>
        <v>0</v>
      </c>
      <c r="W81" s="236"/>
      <c r="X81" s="236"/>
      <c r="Y81" s="236"/>
      <c r="AG81" t="s">
        <v>178</v>
      </c>
    </row>
    <row r="82" spans="1:60" outlineLevel="1" x14ac:dyDescent="0.2">
      <c r="A82" s="244">
        <v>34</v>
      </c>
      <c r="B82" s="245" t="s">
        <v>424</v>
      </c>
      <c r="C82" s="259" t="s">
        <v>425</v>
      </c>
      <c r="D82" s="246" t="s">
        <v>411</v>
      </c>
      <c r="E82" s="247">
        <v>1</v>
      </c>
      <c r="F82" s="248"/>
      <c r="G82" s="249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0</v>
      </c>
      <c r="O82" s="230">
        <f>ROUND(E82*N82,2)</f>
        <v>0</v>
      </c>
      <c r="P82" s="230">
        <v>0</v>
      </c>
      <c r="Q82" s="230">
        <f>ROUND(E82*P82,2)</f>
        <v>0</v>
      </c>
      <c r="R82" s="231"/>
      <c r="S82" s="231" t="s">
        <v>182</v>
      </c>
      <c r="T82" s="231" t="s">
        <v>225</v>
      </c>
      <c r="U82" s="231">
        <v>0</v>
      </c>
      <c r="V82" s="231">
        <f>ROUND(E82*U82,2)</f>
        <v>0</v>
      </c>
      <c r="W82" s="231"/>
      <c r="X82" s="231" t="s">
        <v>412</v>
      </c>
      <c r="Y82" s="231" t="s">
        <v>184</v>
      </c>
      <c r="Z82" s="210"/>
      <c r="AA82" s="210"/>
      <c r="AB82" s="210"/>
      <c r="AC82" s="210"/>
      <c r="AD82" s="210"/>
      <c r="AE82" s="210"/>
      <c r="AF82" s="210"/>
      <c r="AG82" s="210" t="s">
        <v>692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45" outlineLevel="2" x14ac:dyDescent="0.2">
      <c r="A83" s="227"/>
      <c r="B83" s="228"/>
      <c r="C83" s="261" t="s">
        <v>426</v>
      </c>
      <c r="D83" s="250"/>
      <c r="E83" s="250"/>
      <c r="F83" s="250"/>
      <c r="G83" s="250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0"/>
      <c r="AA83" s="210"/>
      <c r="AB83" s="210"/>
      <c r="AC83" s="210"/>
      <c r="AD83" s="210"/>
      <c r="AE83" s="210"/>
      <c r="AF83" s="210"/>
      <c r="AG83" s="210" t="s">
        <v>198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57" t="str">
        <f>C83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83" s="210"/>
      <c r="BC83" s="210"/>
      <c r="BD83" s="210"/>
      <c r="BE83" s="210"/>
      <c r="BF83" s="210"/>
      <c r="BG83" s="210"/>
      <c r="BH83" s="210"/>
    </row>
    <row r="84" spans="1:60" x14ac:dyDescent="0.2">
      <c r="A84" s="3"/>
      <c r="B84" s="4"/>
      <c r="C84" s="263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E84">
        <v>15</v>
      </c>
      <c r="AF84">
        <v>21</v>
      </c>
      <c r="AG84" t="s">
        <v>163</v>
      </c>
    </row>
    <row r="85" spans="1:60" x14ac:dyDescent="0.2">
      <c r="A85" s="213"/>
      <c r="B85" s="214" t="s">
        <v>31</v>
      </c>
      <c r="C85" s="264"/>
      <c r="D85" s="215"/>
      <c r="E85" s="216"/>
      <c r="F85" s="216"/>
      <c r="G85" s="243">
        <f>G8+G24+G51+G60+G65+G70+G72+G76+G81</f>
        <v>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f>SUMIF(L7:L83,AE84,G7:G83)</f>
        <v>0</v>
      </c>
      <c r="AF85">
        <f>SUMIF(L7:L83,AF84,G7:G83)</f>
        <v>0</v>
      </c>
      <c r="AG85" t="s">
        <v>241</v>
      </c>
    </row>
    <row r="86" spans="1:60" x14ac:dyDescent="0.2">
      <c r="A86" s="3"/>
      <c r="B86" s="4"/>
      <c r="C86" s="263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60" x14ac:dyDescent="0.2">
      <c r="A87" s="3"/>
      <c r="B87" s="4"/>
      <c r="C87" s="263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60" x14ac:dyDescent="0.2">
      <c r="A88" s="217" t="s">
        <v>242</v>
      </c>
      <c r="B88" s="217"/>
      <c r="C88" s="265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60" x14ac:dyDescent="0.2">
      <c r="A89" s="218"/>
      <c r="B89" s="219"/>
      <c r="C89" s="266"/>
      <c r="D89" s="219"/>
      <c r="E89" s="219"/>
      <c r="F89" s="219"/>
      <c r="G89" s="220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AG89" t="s">
        <v>243</v>
      </c>
    </row>
    <row r="90" spans="1:60" x14ac:dyDescent="0.2">
      <c r="A90" s="221"/>
      <c r="B90" s="222"/>
      <c r="C90" s="267"/>
      <c r="D90" s="222"/>
      <c r="E90" s="222"/>
      <c r="F90" s="222"/>
      <c r="G90" s="22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">
      <c r="A91" s="221"/>
      <c r="B91" s="222"/>
      <c r="C91" s="267"/>
      <c r="D91" s="222"/>
      <c r="E91" s="222"/>
      <c r="F91" s="222"/>
      <c r="G91" s="22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221"/>
      <c r="B92" s="222"/>
      <c r="C92" s="267"/>
      <c r="D92" s="222"/>
      <c r="E92" s="222"/>
      <c r="F92" s="222"/>
      <c r="G92" s="22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224"/>
      <c r="B93" s="225"/>
      <c r="C93" s="268"/>
      <c r="D93" s="225"/>
      <c r="E93" s="225"/>
      <c r="F93" s="225"/>
      <c r="G93" s="22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3"/>
      <c r="B94" s="4"/>
      <c r="C94" s="263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C95" s="269"/>
      <c r="D95" s="10"/>
      <c r="AG95" t="s">
        <v>244</v>
      </c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3">
    <mergeCell ref="C78:G78"/>
    <mergeCell ref="C80:G80"/>
    <mergeCell ref="C83:G83"/>
    <mergeCell ref="A1:G1"/>
    <mergeCell ref="C2:G2"/>
    <mergeCell ref="C3:G3"/>
    <mergeCell ref="C4:G4"/>
    <mergeCell ref="A88:C88"/>
    <mergeCell ref="A89:G93"/>
    <mergeCell ref="C18:G18"/>
    <mergeCell ref="C34:G34"/>
    <mergeCell ref="C46:G46"/>
    <mergeCell ref="C74:G74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1"/>
  <sheetViews>
    <sheetView showGridLines="0" tabSelected="1" topLeftCell="B36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SUMIF(F76:F107,A16,I76:I107)+SUMIF(F76:F107,"PSU",I76:I107)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SUMIF(F76:F107,A17,I76:I107)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SUMIF(F76:F107,A18,I76:I107)</f>
        <v>0</v>
      </c>
      <c r="J18" s="85"/>
    </row>
    <row r="19" spans="1:10" ht="23.25" customHeight="1" x14ac:dyDescent="0.2">
      <c r="A19" s="194" t="s">
        <v>149</v>
      </c>
      <c r="B19" s="38" t="s">
        <v>29</v>
      </c>
      <c r="C19" s="62"/>
      <c r="D19" s="63"/>
      <c r="E19" s="83"/>
      <c r="F19" s="84"/>
      <c r="G19" s="83"/>
      <c r="H19" s="84"/>
      <c r="I19" s="83">
        <f>SUMIF(F76:F107,A19,I76:I107)</f>
        <v>0</v>
      </c>
      <c r="J19" s="85"/>
    </row>
    <row r="20" spans="1:10" ht="23.25" customHeight="1" x14ac:dyDescent="0.2">
      <c r="A20" s="194" t="s">
        <v>150</v>
      </c>
      <c r="B20" s="38" t="s">
        <v>30</v>
      </c>
      <c r="C20" s="62"/>
      <c r="D20" s="63"/>
      <c r="E20" s="83"/>
      <c r="F20" s="84"/>
      <c r="G20" s="83"/>
      <c r="H20" s="84"/>
      <c r="I20" s="83">
        <f>SUMIF(F76:F107,A20,I76:I107)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'01 01 Pol'!AE46+'SO 101 01 Pol'!AE147+'SO 101 02 Pol'!AE249+'SO 101 03 Pol'!AE11+'SO 101 04 Pol'!AE90+'SO 102 01 Pol'!AE91+'SO 103 01 Pol'!AE99+'SO 103 02 Pol'!AE16+'SO 103 03 Pol'!AE57+'SO 103 04 Pol'!AE85</f>
        <v>0</v>
      </c>
      <c r="G39" s="147">
        <f>'01 01 Pol'!AF46+'SO 101 01 Pol'!AF147+'SO 101 02 Pol'!AF249+'SO 101 03 Pol'!AF11+'SO 101 04 Pol'!AF90+'SO 102 01 Pol'!AF91+'SO 103 01 Pol'!AF99+'SO 103 02 Pol'!AF16+'SO 103 03 Pol'!AF57+'SO 103 04 Pol'!AF85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 t="s">
        <v>46</v>
      </c>
      <c r="C40" s="151" t="s">
        <v>47</v>
      </c>
      <c r="D40" s="151"/>
      <c r="E40" s="151"/>
      <c r="F40" s="152">
        <f>'01 01 Pol'!AE46</f>
        <v>0</v>
      </c>
      <c r="G40" s="153">
        <f>'01 01 Pol'!AF46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46</v>
      </c>
      <c r="C41" s="145" t="s">
        <v>48</v>
      </c>
      <c r="D41" s="145"/>
      <c r="E41" s="145"/>
      <c r="F41" s="156">
        <f>'01 01 Pol'!AE46</f>
        <v>0</v>
      </c>
      <c r="G41" s="148">
        <f>'01 01 Pol'!AF46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2</v>
      </c>
      <c r="B42" s="150" t="s">
        <v>49</v>
      </c>
      <c r="C42" s="151" t="s">
        <v>50</v>
      </c>
      <c r="D42" s="151"/>
      <c r="E42" s="151"/>
      <c r="F42" s="152">
        <f>'SO 101 01 Pol'!AE147+'SO 101 02 Pol'!AE249+'SO 101 03 Pol'!AE11+'SO 101 04 Pol'!AE90</f>
        <v>0</v>
      </c>
      <c r="G42" s="153">
        <f>'SO 101 01 Pol'!AF147+'SO 101 02 Pol'!AF249+'SO 101 03 Pol'!AF11+'SO 101 04 Pol'!AF90</f>
        <v>0</v>
      </c>
      <c r="H42" s="153">
        <f>(F42*SazbaDPH1/100)+(G42*SazbaDPH2/100)</f>
        <v>0</v>
      </c>
      <c r="I42" s="153">
        <f>F42+G42+H42</f>
        <v>0</v>
      </c>
      <c r="J42" s="154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46</v>
      </c>
      <c r="C43" s="145" t="s">
        <v>51</v>
      </c>
      <c r="D43" s="145"/>
      <c r="E43" s="145"/>
      <c r="F43" s="156">
        <f>'SO 101 01 Pol'!AE147</f>
        <v>0</v>
      </c>
      <c r="G43" s="148">
        <f>'SO 101 01 Pol'!AF147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52</v>
      </c>
      <c r="C44" s="145" t="s">
        <v>53</v>
      </c>
      <c r="D44" s="145"/>
      <c r="E44" s="145"/>
      <c r="F44" s="156">
        <f>'SO 101 02 Pol'!AE249</f>
        <v>0</v>
      </c>
      <c r="G44" s="148">
        <f>'SO 101 02 Pol'!AF249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54</v>
      </c>
      <c r="C45" s="145" t="s">
        <v>55</v>
      </c>
      <c r="D45" s="145"/>
      <c r="E45" s="145"/>
      <c r="F45" s="156">
        <f>'SO 101 03 Pol'!AE11</f>
        <v>0</v>
      </c>
      <c r="G45" s="148">
        <f>'SO 101 03 Pol'!AF11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56</v>
      </c>
      <c r="C46" s="145" t="s">
        <v>57</v>
      </c>
      <c r="D46" s="145"/>
      <c r="E46" s="145"/>
      <c r="F46" s="156">
        <f>'SO 101 04 Pol'!AE90</f>
        <v>0</v>
      </c>
      <c r="G46" s="148">
        <f>'SO 101 04 Pol'!AF90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2</v>
      </c>
      <c r="B47" s="150" t="s">
        <v>58</v>
      </c>
      <c r="C47" s="151" t="s">
        <v>59</v>
      </c>
      <c r="D47" s="151"/>
      <c r="E47" s="151"/>
      <c r="F47" s="152">
        <f>'SO 102 01 Pol'!AE91</f>
        <v>0</v>
      </c>
      <c r="G47" s="153">
        <f>'SO 102 01 Pol'!AF91</f>
        <v>0</v>
      </c>
      <c r="H47" s="153">
        <f>(F47*SazbaDPH1/100)+(G47*SazbaDPH2/100)</f>
        <v>0</v>
      </c>
      <c r="I47" s="153">
        <f>F47+G47+H47</f>
        <v>0</v>
      </c>
      <c r="J47" s="154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46</v>
      </c>
      <c r="C48" s="145" t="s">
        <v>60</v>
      </c>
      <c r="D48" s="145"/>
      <c r="E48" s="145"/>
      <c r="F48" s="156">
        <f>'SO 102 01 Pol'!AE91</f>
        <v>0</v>
      </c>
      <c r="G48" s="148">
        <f>'SO 102 01 Pol'!AF91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2</v>
      </c>
      <c r="B49" s="150" t="s">
        <v>61</v>
      </c>
      <c r="C49" s="151" t="s">
        <v>62</v>
      </c>
      <c r="D49" s="151"/>
      <c r="E49" s="151"/>
      <c r="F49" s="152">
        <f>'SO 103 01 Pol'!AE99+'SO 103 02 Pol'!AE16+'SO 103 03 Pol'!AE57+'SO 103 04 Pol'!AE85</f>
        <v>0</v>
      </c>
      <c r="G49" s="153">
        <f>'SO 103 01 Pol'!AF99+'SO 103 02 Pol'!AF16+'SO 103 03 Pol'!AF57+'SO 103 04 Pol'!AF85</f>
        <v>0</v>
      </c>
      <c r="H49" s="153">
        <f>(F49*SazbaDPH1/100)+(G49*SazbaDPH2/100)</f>
        <v>0</v>
      </c>
      <c r="I49" s="153">
        <f>F49+G49+H49</f>
        <v>0</v>
      </c>
      <c r="J49" s="154" t="str">
        <f>IF(CenaCelkemVypocet=0,"",I49/CenaCelkemVypocet*100)</f>
        <v/>
      </c>
    </row>
    <row r="50" spans="1:10" ht="25.5" customHeight="1" x14ac:dyDescent="0.2">
      <c r="A50" s="134">
        <v>3</v>
      </c>
      <c r="B50" s="155" t="s">
        <v>46</v>
      </c>
      <c r="C50" s="145" t="s">
        <v>63</v>
      </c>
      <c r="D50" s="145"/>
      <c r="E50" s="145"/>
      <c r="F50" s="156">
        <f>'SO 103 01 Pol'!AE99</f>
        <v>0</v>
      </c>
      <c r="G50" s="148">
        <f>'SO 103 01 Pol'!AF99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10" ht="25.5" customHeight="1" x14ac:dyDescent="0.2">
      <c r="A51" s="134">
        <v>3</v>
      </c>
      <c r="B51" s="155" t="s">
        <v>52</v>
      </c>
      <c r="C51" s="145" t="s">
        <v>64</v>
      </c>
      <c r="D51" s="145"/>
      <c r="E51" s="145"/>
      <c r="F51" s="156">
        <f>'SO 103 02 Pol'!AE16</f>
        <v>0</v>
      </c>
      <c r="G51" s="148">
        <f>'SO 103 02 Pol'!AF16</f>
        <v>0</v>
      </c>
      <c r="H51" s="148">
        <f>(F51*SazbaDPH1/100)+(G51*SazbaDPH2/100)</f>
        <v>0</v>
      </c>
      <c r="I51" s="148">
        <f>F51+G51+H51</f>
        <v>0</v>
      </c>
      <c r="J51" s="149" t="str">
        <f>IF(CenaCelkemVypocet=0,"",I51/CenaCelkemVypocet*100)</f>
        <v/>
      </c>
    </row>
    <row r="52" spans="1:10" ht="25.5" customHeight="1" x14ac:dyDescent="0.2">
      <c r="A52" s="134">
        <v>3</v>
      </c>
      <c r="B52" s="155" t="s">
        <v>54</v>
      </c>
      <c r="C52" s="145" t="s">
        <v>65</v>
      </c>
      <c r="D52" s="145"/>
      <c r="E52" s="145"/>
      <c r="F52" s="156">
        <f>'SO 103 03 Pol'!AE57</f>
        <v>0</v>
      </c>
      <c r="G52" s="148">
        <f>'SO 103 03 Pol'!AF57</f>
        <v>0</v>
      </c>
      <c r="H52" s="148">
        <f>(F52*SazbaDPH1/100)+(G52*SazbaDPH2/100)</f>
        <v>0</v>
      </c>
      <c r="I52" s="148">
        <f>F52+G52+H52</f>
        <v>0</v>
      </c>
      <c r="J52" s="149" t="str">
        <f>IF(CenaCelkemVypocet=0,"",I52/CenaCelkemVypocet*100)</f>
        <v/>
      </c>
    </row>
    <row r="53" spans="1:10" ht="25.5" customHeight="1" x14ac:dyDescent="0.2">
      <c r="A53" s="134">
        <v>3</v>
      </c>
      <c r="B53" s="155" t="s">
        <v>56</v>
      </c>
      <c r="C53" s="145" t="s">
        <v>66</v>
      </c>
      <c r="D53" s="145"/>
      <c r="E53" s="145"/>
      <c r="F53" s="156">
        <f>'SO 103 04 Pol'!AE85</f>
        <v>0</v>
      </c>
      <c r="G53" s="148">
        <f>'SO 103 04 Pol'!AF85</f>
        <v>0</v>
      </c>
      <c r="H53" s="148">
        <f>(F53*SazbaDPH1/100)+(G53*SazbaDPH2/100)</f>
        <v>0</v>
      </c>
      <c r="I53" s="148">
        <f>F53+G53+H53</f>
        <v>0</v>
      </c>
      <c r="J53" s="149" t="str">
        <f>IF(CenaCelkemVypocet=0,"",I53/CenaCelkemVypocet*100)</f>
        <v/>
      </c>
    </row>
    <row r="54" spans="1:10" ht="25.5" customHeight="1" x14ac:dyDescent="0.2">
      <c r="A54" s="134"/>
      <c r="B54" s="157" t="s">
        <v>67</v>
      </c>
      <c r="C54" s="158"/>
      <c r="D54" s="158"/>
      <c r="E54" s="159"/>
      <c r="F54" s="160">
        <f>SUMIF(A39:A53,"=1",F39:F53)</f>
        <v>0</v>
      </c>
      <c r="G54" s="161">
        <f>SUMIF(A39:A53,"=1",G39:G53)</f>
        <v>0</v>
      </c>
      <c r="H54" s="161">
        <f>SUMIF(A39:A53,"=1",H39:H53)</f>
        <v>0</v>
      </c>
      <c r="I54" s="161">
        <f>SUMIF(A39:A53,"=1",I39:I53)</f>
        <v>0</v>
      </c>
      <c r="J54" s="162">
        <f>SUMIF(A39:A53,"=1",J39:J53)</f>
        <v>0</v>
      </c>
    </row>
    <row r="56" spans="1:10" x14ac:dyDescent="0.2">
      <c r="A56" t="s">
        <v>69</v>
      </c>
      <c r="B56" t="s">
        <v>70</v>
      </c>
    </row>
    <row r="57" spans="1:10" x14ac:dyDescent="0.2">
      <c r="A57" t="s">
        <v>71</v>
      </c>
      <c r="B57" t="s">
        <v>72</v>
      </c>
    </row>
    <row r="58" spans="1:10" x14ac:dyDescent="0.2">
      <c r="A58" t="s">
        <v>73</v>
      </c>
      <c r="B58" t="s">
        <v>74</v>
      </c>
    </row>
    <row r="59" spans="1:10" x14ac:dyDescent="0.2">
      <c r="A59" t="s">
        <v>71</v>
      </c>
      <c r="B59" t="s">
        <v>75</v>
      </c>
    </row>
    <row r="60" spans="1:10" x14ac:dyDescent="0.2">
      <c r="A60" t="s">
        <v>73</v>
      </c>
      <c r="B60" t="s">
        <v>76</v>
      </c>
    </row>
    <row r="61" spans="1:10" x14ac:dyDescent="0.2">
      <c r="A61" t="s">
        <v>73</v>
      </c>
      <c r="B61" t="s">
        <v>77</v>
      </c>
    </row>
    <row r="62" spans="1:10" x14ac:dyDescent="0.2">
      <c r="A62" t="s">
        <v>73</v>
      </c>
      <c r="B62" t="s">
        <v>78</v>
      </c>
    </row>
    <row r="63" spans="1:10" x14ac:dyDescent="0.2">
      <c r="A63" t="s">
        <v>73</v>
      </c>
      <c r="B63" t="s">
        <v>79</v>
      </c>
    </row>
    <row r="64" spans="1:10" x14ac:dyDescent="0.2">
      <c r="A64" t="s">
        <v>71</v>
      </c>
      <c r="B64" t="s">
        <v>80</v>
      </c>
    </row>
    <row r="65" spans="1:10" x14ac:dyDescent="0.2">
      <c r="A65" t="s">
        <v>73</v>
      </c>
      <c r="B65" t="s">
        <v>81</v>
      </c>
    </row>
    <row r="66" spans="1:10" x14ac:dyDescent="0.2">
      <c r="A66" t="s">
        <v>71</v>
      </c>
      <c r="B66" t="s">
        <v>82</v>
      </c>
    </row>
    <row r="67" spans="1:10" x14ac:dyDescent="0.2">
      <c r="A67" t="s">
        <v>73</v>
      </c>
      <c r="B67" t="s">
        <v>83</v>
      </c>
    </row>
    <row r="68" spans="1:10" x14ac:dyDescent="0.2">
      <c r="A68" t="s">
        <v>73</v>
      </c>
      <c r="B68" t="s">
        <v>84</v>
      </c>
    </row>
    <row r="69" spans="1:10" x14ac:dyDescent="0.2">
      <c r="A69" t="s">
        <v>73</v>
      </c>
      <c r="B69" t="s">
        <v>85</v>
      </c>
    </row>
    <row r="70" spans="1:10" x14ac:dyDescent="0.2">
      <c r="A70" t="s">
        <v>73</v>
      </c>
      <c r="B70" t="s">
        <v>86</v>
      </c>
    </row>
    <row r="73" spans="1:10" ht="15.75" x14ac:dyDescent="0.25">
      <c r="B73" s="173" t="s">
        <v>87</v>
      </c>
    </row>
    <row r="75" spans="1:10" ht="25.5" customHeight="1" x14ac:dyDescent="0.2">
      <c r="A75" s="175"/>
      <c r="B75" s="178" t="s">
        <v>18</v>
      </c>
      <c r="C75" s="178" t="s">
        <v>6</v>
      </c>
      <c r="D75" s="179"/>
      <c r="E75" s="179"/>
      <c r="F75" s="180" t="s">
        <v>88</v>
      </c>
      <c r="G75" s="180"/>
      <c r="H75" s="180"/>
      <c r="I75" s="180" t="s">
        <v>31</v>
      </c>
      <c r="J75" s="180" t="s">
        <v>0</v>
      </c>
    </row>
    <row r="76" spans="1:10" ht="36.75" customHeight="1" x14ac:dyDescent="0.2">
      <c r="A76" s="176"/>
      <c r="B76" s="181" t="s">
        <v>89</v>
      </c>
      <c r="C76" s="182" t="s">
        <v>90</v>
      </c>
      <c r="D76" s="183"/>
      <c r="E76" s="183"/>
      <c r="F76" s="190" t="s">
        <v>26</v>
      </c>
      <c r="G76" s="191"/>
      <c r="H76" s="191"/>
      <c r="I76" s="191">
        <f>'01 01 Pol'!G8+'SO 101 01 Pol'!G8+'SO 102 01 Pol'!G8+'SO 103 01 Pol'!G8+'SO 103 04 Pol'!G8</f>
        <v>0</v>
      </c>
      <c r="J76" s="187" t="str">
        <f>IF(I108=0,"",I76/I108*100)</f>
        <v/>
      </c>
    </row>
    <row r="77" spans="1:10" ht="36.75" customHeight="1" x14ac:dyDescent="0.2">
      <c r="A77" s="176"/>
      <c r="B77" s="181" t="s">
        <v>91</v>
      </c>
      <c r="C77" s="182" t="s">
        <v>64</v>
      </c>
      <c r="D77" s="183"/>
      <c r="E77" s="183"/>
      <c r="F77" s="190" t="s">
        <v>26</v>
      </c>
      <c r="G77" s="191"/>
      <c r="H77" s="191"/>
      <c r="I77" s="191">
        <f>'SO 103 02 Pol'!G8</f>
        <v>0</v>
      </c>
      <c r="J77" s="187" t="str">
        <f>IF(I108=0,"",I77/I108*100)</f>
        <v/>
      </c>
    </row>
    <row r="78" spans="1:10" ht="36.75" customHeight="1" x14ac:dyDescent="0.2">
      <c r="A78" s="176"/>
      <c r="B78" s="181" t="s">
        <v>92</v>
      </c>
      <c r="C78" s="182" t="s">
        <v>93</v>
      </c>
      <c r="D78" s="183"/>
      <c r="E78" s="183"/>
      <c r="F78" s="190" t="s">
        <v>26</v>
      </c>
      <c r="G78" s="191"/>
      <c r="H78" s="191"/>
      <c r="I78" s="191">
        <f>'SO 101 01 Pol'!G27+'SO 102 01 Pol'!G30+'SO 103 01 Pol'!G25+'SO 103 04 Pol'!G24</f>
        <v>0</v>
      </c>
      <c r="J78" s="187" t="str">
        <f>IF(I108=0,"",I78/I108*100)</f>
        <v/>
      </c>
    </row>
    <row r="79" spans="1:10" ht="36.75" customHeight="1" x14ac:dyDescent="0.2">
      <c r="A79" s="176"/>
      <c r="B79" s="181" t="s">
        <v>94</v>
      </c>
      <c r="C79" s="182" t="s">
        <v>95</v>
      </c>
      <c r="D79" s="183"/>
      <c r="E79" s="183"/>
      <c r="F79" s="190" t="s">
        <v>26</v>
      </c>
      <c r="G79" s="191"/>
      <c r="H79" s="191"/>
      <c r="I79" s="191">
        <f>'SO 101 01 Pol'!G57+'SO 102 01 Pol'!G35</f>
        <v>0</v>
      </c>
      <c r="J79" s="187" t="str">
        <f>IF(I108=0,"",I79/I108*100)</f>
        <v/>
      </c>
    </row>
    <row r="80" spans="1:10" ht="36.75" customHeight="1" x14ac:dyDescent="0.2">
      <c r="A80" s="176"/>
      <c r="B80" s="181" t="s">
        <v>96</v>
      </c>
      <c r="C80" s="182" t="s">
        <v>97</v>
      </c>
      <c r="D80" s="183"/>
      <c r="E80" s="183"/>
      <c r="F80" s="190" t="s">
        <v>26</v>
      </c>
      <c r="G80" s="191"/>
      <c r="H80" s="191"/>
      <c r="I80" s="191">
        <f>'SO 101 01 Pol'!G71+'SO 101 02 Pol'!G8+'SO 102 01 Pol'!G40+'SO 103 04 Pol'!G51</f>
        <v>0</v>
      </c>
      <c r="J80" s="187" t="str">
        <f>IF(I108=0,"",I80/I108*100)</f>
        <v/>
      </c>
    </row>
    <row r="81" spans="1:10" ht="36.75" customHeight="1" x14ac:dyDescent="0.2">
      <c r="A81" s="176"/>
      <c r="B81" s="181" t="s">
        <v>98</v>
      </c>
      <c r="C81" s="182" t="s">
        <v>99</v>
      </c>
      <c r="D81" s="183"/>
      <c r="E81" s="183"/>
      <c r="F81" s="190" t="s">
        <v>26</v>
      </c>
      <c r="G81" s="191"/>
      <c r="H81" s="191"/>
      <c r="I81" s="191">
        <f>'SO 103 01 Pol'!G28</f>
        <v>0</v>
      </c>
      <c r="J81" s="187" t="str">
        <f>IF(I108=0,"",I81/I108*100)</f>
        <v/>
      </c>
    </row>
    <row r="82" spans="1:10" ht="36.75" customHeight="1" x14ac:dyDescent="0.2">
      <c r="A82" s="176"/>
      <c r="B82" s="181" t="s">
        <v>100</v>
      </c>
      <c r="C82" s="182" t="s">
        <v>101</v>
      </c>
      <c r="D82" s="183"/>
      <c r="E82" s="183"/>
      <c r="F82" s="190" t="s">
        <v>26</v>
      </c>
      <c r="G82" s="191"/>
      <c r="H82" s="191"/>
      <c r="I82" s="191">
        <f>'SO 101 02 Pol'!G15</f>
        <v>0</v>
      </c>
      <c r="J82" s="187" t="str">
        <f>IF(I108=0,"",I82/I108*100)</f>
        <v/>
      </c>
    </row>
    <row r="83" spans="1:10" ht="36.75" customHeight="1" x14ac:dyDescent="0.2">
      <c r="A83" s="176"/>
      <c r="B83" s="181" t="s">
        <v>102</v>
      </c>
      <c r="C83" s="182" t="s">
        <v>103</v>
      </c>
      <c r="D83" s="183"/>
      <c r="E83" s="183"/>
      <c r="F83" s="190" t="s">
        <v>26</v>
      </c>
      <c r="G83" s="191"/>
      <c r="H83" s="191"/>
      <c r="I83" s="191">
        <f>'SO 101 01 Pol'!G81+'SO 102 01 Pol'!G43+'SO 103 01 Pol'!G55</f>
        <v>0</v>
      </c>
      <c r="J83" s="187" t="str">
        <f>IF(I108=0,"",I83/I108*100)</f>
        <v/>
      </c>
    </row>
    <row r="84" spans="1:10" ht="36.75" customHeight="1" x14ac:dyDescent="0.2">
      <c r="A84" s="176"/>
      <c r="B84" s="181" t="s">
        <v>104</v>
      </c>
      <c r="C84" s="182" t="s">
        <v>105</v>
      </c>
      <c r="D84" s="183"/>
      <c r="E84" s="183"/>
      <c r="F84" s="190" t="s">
        <v>26</v>
      </c>
      <c r="G84" s="191"/>
      <c r="H84" s="191"/>
      <c r="I84" s="191">
        <f>'SO 102 01 Pol'!G49+'SO 103 04 Pol'!G60</f>
        <v>0</v>
      </c>
      <c r="J84" s="187" t="str">
        <f>IF(I108=0,"",I84/I108*100)</f>
        <v/>
      </c>
    </row>
    <row r="85" spans="1:10" ht="36.75" customHeight="1" x14ac:dyDescent="0.2">
      <c r="A85" s="176"/>
      <c r="B85" s="181" t="s">
        <v>106</v>
      </c>
      <c r="C85" s="182" t="s">
        <v>107</v>
      </c>
      <c r="D85" s="183"/>
      <c r="E85" s="183"/>
      <c r="F85" s="190" t="s">
        <v>26</v>
      </c>
      <c r="G85" s="191"/>
      <c r="H85" s="191"/>
      <c r="I85" s="191">
        <f>'SO 103 01 Pol'!G75</f>
        <v>0</v>
      </c>
      <c r="J85" s="187" t="str">
        <f>IF(I108=0,"",I85/I108*100)</f>
        <v/>
      </c>
    </row>
    <row r="86" spans="1:10" ht="36.75" customHeight="1" x14ac:dyDescent="0.2">
      <c r="A86" s="176"/>
      <c r="B86" s="181" t="s">
        <v>108</v>
      </c>
      <c r="C86" s="182" t="s">
        <v>109</v>
      </c>
      <c r="D86" s="183"/>
      <c r="E86" s="183"/>
      <c r="F86" s="190" t="s">
        <v>26</v>
      </c>
      <c r="G86" s="191"/>
      <c r="H86" s="191"/>
      <c r="I86" s="191">
        <f>'SO 101 02 Pol'!G21</f>
        <v>0</v>
      </c>
      <c r="J86" s="187" t="str">
        <f>IF(I108=0,"",I86/I108*100)</f>
        <v/>
      </c>
    </row>
    <row r="87" spans="1:10" ht="36.75" customHeight="1" x14ac:dyDescent="0.2">
      <c r="A87" s="176"/>
      <c r="B87" s="181" t="s">
        <v>110</v>
      </c>
      <c r="C87" s="182" t="s">
        <v>111</v>
      </c>
      <c r="D87" s="183"/>
      <c r="E87" s="183"/>
      <c r="F87" s="190" t="s">
        <v>26</v>
      </c>
      <c r="G87" s="191"/>
      <c r="H87" s="191"/>
      <c r="I87" s="191">
        <f>'SO 103 04 Pol'!G65</f>
        <v>0</v>
      </c>
      <c r="J87" s="187" t="str">
        <f>IF(I108=0,"",I87/I108*100)</f>
        <v/>
      </c>
    </row>
    <row r="88" spans="1:10" ht="36.75" customHeight="1" x14ac:dyDescent="0.2">
      <c r="A88" s="176"/>
      <c r="B88" s="181" t="s">
        <v>112</v>
      </c>
      <c r="C88" s="182" t="s">
        <v>113</v>
      </c>
      <c r="D88" s="183"/>
      <c r="E88" s="183"/>
      <c r="F88" s="190" t="s">
        <v>26</v>
      </c>
      <c r="G88" s="191"/>
      <c r="H88" s="191"/>
      <c r="I88" s="191">
        <f>'01 01 Pol'!G18+'SO 101 02 Pol'!G34</f>
        <v>0</v>
      </c>
      <c r="J88" s="187" t="str">
        <f>IF(I108=0,"",I88/I108*100)</f>
        <v/>
      </c>
    </row>
    <row r="89" spans="1:10" ht="36.75" customHeight="1" x14ac:dyDescent="0.2">
      <c r="A89" s="176"/>
      <c r="B89" s="181" t="s">
        <v>114</v>
      </c>
      <c r="C89" s="182" t="s">
        <v>115</v>
      </c>
      <c r="D89" s="183"/>
      <c r="E89" s="183"/>
      <c r="F89" s="190" t="s">
        <v>26</v>
      </c>
      <c r="G89" s="191"/>
      <c r="H89" s="191"/>
      <c r="I89" s="191">
        <f>'SO 101 01 Pol'!G95+'SO 101 02 Pol'!G38+'SO 102 01 Pol'!G79+'SO 103 01 Pol'!G85+'SO 103 04 Pol'!G70</f>
        <v>0</v>
      </c>
      <c r="J89" s="187" t="str">
        <f>IF(I108=0,"",I89/I108*100)</f>
        <v/>
      </c>
    </row>
    <row r="90" spans="1:10" ht="36.75" customHeight="1" x14ac:dyDescent="0.2">
      <c r="A90" s="176"/>
      <c r="B90" s="181" t="s">
        <v>116</v>
      </c>
      <c r="C90" s="182" t="s">
        <v>117</v>
      </c>
      <c r="D90" s="183"/>
      <c r="E90" s="183"/>
      <c r="F90" s="190" t="s">
        <v>26</v>
      </c>
      <c r="G90" s="191"/>
      <c r="H90" s="191"/>
      <c r="I90" s="191">
        <f>'SO 101 04 Pol'!G8+'SO 103 03 Pol'!G8</f>
        <v>0</v>
      </c>
      <c r="J90" s="187" t="str">
        <f>IF(I108=0,"",I90/I108*100)</f>
        <v/>
      </c>
    </row>
    <row r="91" spans="1:10" ht="36.75" customHeight="1" x14ac:dyDescent="0.2">
      <c r="A91" s="176"/>
      <c r="B91" s="181" t="s">
        <v>118</v>
      </c>
      <c r="C91" s="182" t="s">
        <v>119</v>
      </c>
      <c r="D91" s="183"/>
      <c r="E91" s="183"/>
      <c r="F91" s="190" t="s">
        <v>26</v>
      </c>
      <c r="G91" s="191"/>
      <c r="H91" s="191"/>
      <c r="I91" s="191">
        <f>'SO 101 04 Pol'!G12+'SO 103 03 Pol'!G12</f>
        <v>0</v>
      </c>
      <c r="J91" s="187" t="str">
        <f>IF(I108=0,"",I91/I108*100)</f>
        <v/>
      </c>
    </row>
    <row r="92" spans="1:10" ht="36.75" customHeight="1" x14ac:dyDescent="0.2">
      <c r="A92" s="176"/>
      <c r="B92" s="181" t="s">
        <v>120</v>
      </c>
      <c r="C92" s="182" t="s">
        <v>121</v>
      </c>
      <c r="D92" s="183"/>
      <c r="E92" s="183"/>
      <c r="F92" s="190" t="s">
        <v>26</v>
      </c>
      <c r="G92" s="191"/>
      <c r="H92" s="191"/>
      <c r="I92" s="191">
        <f>'SO 101 04 Pol'!G41+'SO 103 03 Pol'!G22</f>
        <v>0</v>
      </c>
      <c r="J92" s="187" t="str">
        <f>IF(I108=0,"",I92/I108*100)</f>
        <v/>
      </c>
    </row>
    <row r="93" spans="1:10" ht="36.75" customHeight="1" x14ac:dyDescent="0.2">
      <c r="A93" s="176"/>
      <c r="B93" s="181" t="s">
        <v>122</v>
      </c>
      <c r="C93" s="182" t="s">
        <v>123</v>
      </c>
      <c r="D93" s="183"/>
      <c r="E93" s="183"/>
      <c r="F93" s="190" t="s">
        <v>27</v>
      </c>
      <c r="G93" s="191"/>
      <c r="H93" s="191"/>
      <c r="I93" s="191">
        <f>'SO 101 01 Pol'!G97+'SO 103 04 Pol'!G72</f>
        <v>0</v>
      </c>
      <c r="J93" s="187" t="str">
        <f>IF(I108=0,"",I93/I108*100)</f>
        <v/>
      </c>
    </row>
    <row r="94" spans="1:10" ht="36.75" customHeight="1" x14ac:dyDescent="0.2">
      <c r="A94" s="176"/>
      <c r="B94" s="181" t="s">
        <v>124</v>
      </c>
      <c r="C94" s="182" t="s">
        <v>125</v>
      </c>
      <c r="D94" s="183"/>
      <c r="E94" s="183"/>
      <c r="F94" s="190" t="s">
        <v>27</v>
      </c>
      <c r="G94" s="191"/>
      <c r="H94" s="191"/>
      <c r="I94" s="191">
        <f>'SO 101 02 Pol'!G40</f>
        <v>0</v>
      </c>
      <c r="J94" s="187" t="str">
        <f>IF(I108=0,"",I94/I108*100)</f>
        <v/>
      </c>
    </row>
    <row r="95" spans="1:10" ht="36.75" customHeight="1" x14ac:dyDescent="0.2">
      <c r="A95" s="176"/>
      <c r="B95" s="181" t="s">
        <v>126</v>
      </c>
      <c r="C95" s="182" t="s">
        <v>127</v>
      </c>
      <c r="D95" s="183"/>
      <c r="E95" s="183"/>
      <c r="F95" s="190" t="s">
        <v>27</v>
      </c>
      <c r="G95" s="191"/>
      <c r="H95" s="191"/>
      <c r="I95" s="191">
        <f>'SO 101 01 Pol'!G111+'SO 101 02 Pol'!G63</f>
        <v>0</v>
      </c>
      <c r="J95" s="187" t="str">
        <f>IF(I108=0,"",I95/I108*100)</f>
        <v/>
      </c>
    </row>
    <row r="96" spans="1:10" ht="36.75" customHeight="1" x14ac:dyDescent="0.2">
      <c r="A96" s="176"/>
      <c r="B96" s="181" t="s">
        <v>128</v>
      </c>
      <c r="C96" s="182" t="s">
        <v>129</v>
      </c>
      <c r="D96" s="183"/>
      <c r="E96" s="183"/>
      <c r="F96" s="190" t="s">
        <v>27</v>
      </c>
      <c r="G96" s="191"/>
      <c r="H96" s="191"/>
      <c r="I96" s="191">
        <f>'SO 101 01 Pol'!G121+'SO 101 02 Pol'!G71</f>
        <v>0</v>
      </c>
      <c r="J96" s="187" t="str">
        <f>IF(I108=0,"",I96/I108*100)</f>
        <v/>
      </c>
    </row>
    <row r="97" spans="1:10" ht="36.75" customHeight="1" x14ac:dyDescent="0.2">
      <c r="A97" s="176"/>
      <c r="B97" s="181" t="s">
        <v>130</v>
      </c>
      <c r="C97" s="182" t="s">
        <v>131</v>
      </c>
      <c r="D97" s="183"/>
      <c r="E97" s="183"/>
      <c r="F97" s="190" t="s">
        <v>27</v>
      </c>
      <c r="G97" s="191"/>
      <c r="H97" s="191"/>
      <c r="I97" s="191">
        <f>'SO 101 02 Pol'!G82</f>
        <v>0</v>
      </c>
      <c r="J97" s="187" t="str">
        <f>IF(I108=0,"",I97/I108*100)</f>
        <v/>
      </c>
    </row>
    <row r="98" spans="1:10" ht="36.75" customHeight="1" x14ac:dyDescent="0.2">
      <c r="A98" s="176"/>
      <c r="B98" s="181" t="s">
        <v>132</v>
      </c>
      <c r="C98" s="182" t="s">
        <v>133</v>
      </c>
      <c r="D98" s="183"/>
      <c r="E98" s="183"/>
      <c r="F98" s="190" t="s">
        <v>27</v>
      </c>
      <c r="G98" s="191"/>
      <c r="H98" s="191"/>
      <c r="I98" s="191">
        <f>'01 01 Pol'!G23+'SO 101 02 Pol'!G120</f>
        <v>0</v>
      </c>
      <c r="J98" s="187" t="str">
        <f>IF(I108=0,"",I98/I108*100)</f>
        <v/>
      </c>
    </row>
    <row r="99" spans="1:10" ht="36.75" customHeight="1" x14ac:dyDescent="0.2">
      <c r="A99" s="176"/>
      <c r="B99" s="181" t="s">
        <v>134</v>
      </c>
      <c r="C99" s="182" t="s">
        <v>135</v>
      </c>
      <c r="D99" s="183"/>
      <c r="E99" s="183"/>
      <c r="F99" s="190" t="s">
        <v>27</v>
      </c>
      <c r="G99" s="191"/>
      <c r="H99" s="191"/>
      <c r="I99" s="191">
        <f>'SO 101 02 Pol'!G151</f>
        <v>0</v>
      </c>
      <c r="J99" s="187" t="str">
        <f>IF(I108=0,"",I99/I108*100)</f>
        <v/>
      </c>
    </row>
    <row r="100" spans="1:10" ht="36.75" customHeight="1" x14ac:dyDescent="0.2">
      <c r="A100" s="176"/>
      <c r="B100" s="181" t="s">
        <v>136</v>
      </c>
      <c r="C100" s="182" t="s">
        <v>137</v>
      </c>
      <c r="D100" s="183"/>
      <c r="E100" s="183"/>
      <c r="F100" s="190" t="s">
        <v>27</v>
      </c>
      <c r="G100" s="191"/>
      <c r="H100" s="191"/>
      <c r="I100" s="191">
        <f>'01 01 Pol'!G28+'SO 101 01 Pol'!G131+'SO 101 02 Pol'!G216+'SO 101 03 Pol'!G8</f>
        <v>0</v>
      </c>
      <c r="J100" s="187" t="str">
        <f>IF(I108=0,"",I100/I108*100)</f>
        <v/>
      </c>
    </row>
    <row r="101" spans="1:10" ht="36.75" customHeight="1" x14ac:dyDescent="0.2">
      <c r="A101" s="176"/>
      <c r="B101" s="181" t="s">
        <v>138</v>
      </c>
      <c r="C101" s="182" t="s">
        <v>139</v>
      </c>
      <c r="D101" s="183"/>
      <c r="E101" s="183"/>
      <c r="F101" s="190" t="s">
        <v>27</v>
      </c>
      <c r="G101" s="191"/>
      <c r="H101" s="191"/>
      <c r="I101" s="191">
        <f>'SO 101 02 Pol'!G228</f>
        <v>0</v>
      </c>
      <c r="J101" s="187" t="str">
        <f>IF(I108=0,"",I101/I108*100)</f>
        <v/>
      </c>
    </row>
    <row r="102" spans="1:10" ht="36.75" customHeight="1" x14ac:dyDescent="0.2">
      <c r="A102" s="176"/>
      <c r="B102" s="181" t="s">
        <v>140</v>
      </c>
      <c r="C102" s="182" t="s">
        <v>141</v>
      </c>
      <c r="D102" s="183"/>
      <c r="E102" s="183"/>
      <c r="F102" s="190" t="s">
        <v>28</v>
      </c>
      <c r="G102" s="191"/>
      <c r="H102" s="191"/>
      <c r="I102" s="191">
        <f>'SO 101 04 Pol'!G43+'SO 103 03 Pol'!G24</f>
        <v>0</v>
      </c>
      <c r="J102" s="187" t="str">
        <f>IF(I108=0,"",I102/I108*100)</f>
        <v/>
      </c>
    </row>
    <row r="103" spans="1:10" ht="36.75" customHeight="1" x14ac:dyDescent="0.2">
      <c r="A103" s="176"/>
      <c r="B103" s="181" t="s">
        <v>142</v>
      </c>
      <c r="C103" s="182" t="s">
        <v>143</v>
      </c>
      <c r="D103" s="183"/>
      <c r="E103" s="183"/>
      <c r="F103" s="190" t="s">
        <v>28</v>
      </c>
      <c r="G103" s="191"/>
      <c r="H103" s="191"/>
      <c r="I103" s="191">
        <f>'SO 101 04 Pol'!G70+'SO 103 03 Pol'!G34</f>
        <v>0</v>
      </c>
      <c r="J103" s="187" t="str">
        <f>IF(I108=0,"",I103/I108*100)</f>
        <v/>
      </c>
    </row>
    <row r="104" spans="1:10" ht="36.75" customHeight="1" x14ac:dyDescent="0.2">
      <c r="A104" s="176"/>
      <c r="B104" s="181" t="s">
        <v>144</v>
      </c>
      <c r="C104" s="182" t="s">
        <v>145</v>
      </c>
      <c r="D104" s="183"/>
      <c r="E104" s="183"/>
      <c r="F104" s="190" t="s">
        <v>28</v>
      </c>
      <c r="G104" s="191"/>
      <c r="H104" s="191"/>
      <c r="I104" s="191">
        <f>'01 01 Pol'!G34</f>
        <v>0</v>
      </c>
      <c r="J104" s="187" t="str">
        <f>IF(I108=0,"",I104/I108*100)</f>
        <v/>
      </c>
    </row>
    <row r="105" spans="1:10" ht="36.75" customHeight="1" x14ac:dyDescent="0.2">
      <c r="A105" s="176"/>
      <c r="B105" s="181" t="s">
        <v>146</v>
      </c>
      <c r="C105" s="182" t="s">
        <v>147</v>
      </c>
      <c r="D105" s="183"/>
      <c r="E105" s="183"/>
      <c r="F105" s="190" t="s">
        <v>148</v>
      </c>
      <c r="G105" s="191"/>
      <c r="H105" s="191"/>
      <c r="I105" s="191">
        <f>'01 01 Pol'!G36+'SO 101 02 Pol'!G231</f>
        <v>0</v>
      </c>
      <c r="J105" s="187" t="str">
        <f>IF(I108=0,"",I105/I108*100)</f>
        <v/>
      </c>
    </row>
    <row r="106" spans="1:10" ht="36.75" customHeight="1" x14ac:dyDescent="0.2">
      <c r="A106" s="176"/>
      <c r="B106" s="181" t="s">
        <v>149</v>
      </c>
      <c r="C106" s="182" t="s">
        <v>29</v>
      </c>
      <c r="D106" s="183"/>
      <c r="E106" s="183"/>
      <c r="F106" s="190" t="s">
        <v>149</v>
      </c>
      <c r="G106" s="191"/>
      <c r="H106" s="191"/>
      <c r="I106" s="191">
        <f>'SO 101 01 Pol'!G133+'SO 101 02 Pol'!G240+'SO 101 04 Pol'!G84+'SO 102 01 Pol'!G82+'SO 103 01 Pol'!G87+'SO 103 03 Pol'!G51+'SO 103 04 Pol'!G76</f>
        <v>0</v>
      </c>
      <c r="J106" s="187" t="str">
        <f>IF(I108=0,"",I106/I108*100)</f>
        <v/>
      </c>
    </row>
    <row r="107" spans="1:10" ht="36.75" customHeight="1" x14ac:dyDescent="0.2">
      <c r="A107" s="176"/>
      <c r="B107" s="181" t="s">
        <v>150</v>
      </c>
      <c r="C107" s="182" t="s">
        <v>30</v>
      </c>
      <c r="D107" s="183"/>
      <c r="E107" s="183"/>
      <c r="F107" s="190" t="s">
        <v>150</v>
      </c>
      <c r="G107" s="191"/>
      <c r="H107" s="191"/>
      <c r="I107" s="191">
        <f>'SO 101 01 Pol'!G143+'SO 101 02 Pol'!G245+'SO 101 04 Pol'!G87+'SO 102 01 Pol'!G87+'SO 103 01 Pol'!G95+'SO 103 03 Pol'!G54+'SO 103 04 Pol'!G81</f>
        <v>0</v>
      </c>
      <c r="J107" s="187" t="str">
        <f>IF(I108=0,"",I107/I108*100)</f>
        <v/>
      </c>
    </row>
    <row r="108" spans="1:10" ht="25.5" customHeight="1" x14ac:dyDescent="0.2">
      <c r="A108" s="177"/>
      <c r="B108" s="184" t="s">
        <v>1</v>
      </c>
      <c r="C108" s="185"/>
      <c r="D108" s="186"/>
      <c r="E108" s="186"/>
      <c r="F108" s="192"/>
      <c r="G108" s="193"/>
      <c r="H108" s="193"/>
      <c r="I108" s="193">
        <f>SUM(I76:I107)</f>
        <v>0</v>
      </c>
      <c r="J108" s="188">
        <f>SUM(J76:J107)</f>
        <v>0</v>
      </c>
    </row>
    <row r="109" spans="1:10" x14ac:dyDescent="0.2">
      <c r="F109" s="133"/>
      <c r="G109" s="133"/>
      <c r="H109" s="133"/>
      <c r="I109" s="133"/>
      <c r="J109" s="189"/>
    </row>
    <row r="110" spans="1:10" x14ac:dyDescent="0.2">
      <c r="F110" s="133"/>
      <c r="G110" s="133"/>
      <c r="H110" s="133"/>
      <c r="I110" s="133"/>
      <c r="J110" s="189"/>
    </row>
    <row r="111" spans="1:10" x14ac:dyDescent="0.2">
      <c r="F111" s="133"/>
      <c r="G111" s="133"/>
      <c r="H111" s="133"/>
      <c r="I111" s="133"/>
      <c r="J111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9">
    <mergeCell ref="C105:E105"/>
    <mergeCell ref="C106:E106"/>
    <mergeCell ref="C107:E107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B54:E54"/>
    <mergeCell ref="C76:E76"/>
    <mergeCell ref="C77:E77"/>
    <mergeCell ref="C78:E78"/>
    <mergeCell ref="C79:E79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19A92-5E74-4869-B747-F74641C6619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46</v>
      </c>
      <c r="C4" s="202" t="s">
        <v>48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89</v>
      </c>
      <c r="C8" s="258" t="s">
        <v>90</v>
      </c>
      <c r="D8" s="239"/>
      <c r="E8" s="240"/>
      <c r="F8" s="241"/>
      <c r="G8" s="242">
        <f>SUMIF(AG9:AG17,"&lt;&gt;NOR",G9:G17)</f>
        <v>0</v>
      </c>
      <c r="H8" s="236"/>
      <c r="I8" s="236">
        <f>SUM(I9:I17)</f>
        <v>0</v>
      </c>
      <c r="J8" s="236"/>
      <c r="K8" s="236">
        <f>SUM(K9:K17)</f>
        <v>0</v>
      </c>
      <c r="L8" s="236"/>
      <c r="M8" s="236">
        <f>SUM(M9:M17)</f>
        <v>0</v>
      </c>
      <c r="N8" s="235"/>
      <c r="O8" s="235">
        <f>SUM(O9:O17)</f>
        <v>0</v>
      </c>
      <c r="P8" s="235"/>
      <c r="Q8" s="235">
        <f>SUM(Q9:Q17)</f>
        <v>76.58</v>
      </c>
      <c r="R8" s="236"/>
      <c r="S8" s="236"/>
      <c r="T8" s="236"/>
      <c r="U8" s="236"/>
      <c r="V8" s="236">
        <f>SUM(V9:V17)</f>
        <v>40.109999999999992</v>
      </c>
      <c r="W8" s="236"/>
      <c r="X8" s="236"/>
      <c r="Y8" s="236"/>
      <c r="AG8" t="s">
        <v>178</v>
      </c>
    </row>
    <row r="9" spans="1:60" outlineLevel="1" x14ac:dyDescent="0.2">
      <c r="A9" s="244">
        <v>1</v>
      </c>
      <c r="B9" s="245" t="s">
        <v>179</v>
      </c>
      <c r="C9" s="259" t="s">
        <v>180</v>
      </c>
      <c r="D9" s="246" t="s">
        <v>181</v>
      </c>
      <c r="E9" s="247">
        <v>101.5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0.22500000000000001</v>
      </c>
      <c r="Q9" s="230">
        <f>ROUND(E9*P9,2)</f>
        <v>22.84</v>
      </c>
      <c r="R9" s="231"/>
      <c r="S9" s="231" t="s">
        <v>182</v>
      </c>
      <c r="T9" s="231" t="s">
        <v>182</v>
      </c>
      <c r="U9" s="231">
        <v>0.14000000000000001</v>
      </c>
      <c r="V9" s="231">
        <f>ROUND(E9*U9,2)</f>
        <v>14.21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0" t="s">
        <v>186</v>
      </c>
      <c r="D10" s="233"/>
      <c r="E10" s="234">
        <v>101.5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187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2</v>
      </c>
      <c r="B11" s="245" t="s">
        <v>188</v>
      </c>
      <c r="C11" s="259" t="s">
        <v>189</v>
      </c>
      <c r="D11" s="246" t="s">
        <v>181</v>
      </c>
      <c r="E11" s="247">
        <v>197.1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0.17599999999999999</v>
      </c>
      <c r="Q11" s="230">
        <f>ROUND(E11*P11,2)</f>
        <v>34.69</v>
      </c>
      <c r="R11" s="231"/>
      <c r="S11" s="231" t="s">
        <v>182</v>
      </c>
      <c r="T11" s="231" t="s">
        <v>182</v>
      </c>
      <c r="U11" s="231">
        <v>0.06</v>
      </c>
      <c r="V11" s="231">
        <f>ROUND(E11*U11,2)</f>
        <v>11.83</v>
      </c>
      <c r="W11" s="231"/>
      <c r="X11" s="231" t="s">
        <v>183</v>
      </c>
      <c r="Y11" s="231" t="s">
        <v>184</v>
      </c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60" t="s">
        <v>190</v>
      </c>
      <c r="D12" s="233"/>
      <c r="E12" s="234">
        <v>197.1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187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191</v>
      </c>
      <c r="C13" s="259" t="s">
        <v>192</v>
      </c>
      <c r="D13" s="246" t="s">
        <v>193</v>
      </c>
      <c r="E13" s="247">
        <v>81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0.22</v>
      </c>
      <c r="Q13" s="230">
        <f>ROUND(E13*P13,2)</f>
        <v>17.82</v>
      </c>
      <c r="R13" s="231"/>
      <c r="S13" s="231" t="s">
        <v>182</v>
      </c>
      <c r="T13" s="231" t="s">
        <v>182</v>
      </c>
      <c r="U13" s="231">
        <v>0.14000000000000001</v>
      </c>
      <c r="V13" s="231">
        <f>ROUND(E13*U13,2)</f>
        <v>11.34</v>
      </c>
      <c r="W13" s="231"/>
      <c r="X13" s="231" t="s">
        <v>183</v>
      </c>
      <c r="Y13" s="231" t="s">
        <v>184</v>
      </c>
      <c r="Z13" s="210"/>
      <c r="AA13" s="210"/>
      <c r="AB13" s="210"/>
      <c r="AC13" s="210"/>
      <c r="AD13" s="210"/>
      <c r="AE13" s="210"/>
      <c r="AF13" s="210"/>
      <c r="AG13" s="210" t="s">
        <v>185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0" t="s">
        <v>194</v>
      </c>
      <c r="D14" s="233"/>
      <c r="E14" s="234">
        <v>81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4">
        <v>4</v>
      </c>
      <c r="B15" s="245" t="s">
        <v>195</v>
      </c>
      <c r="C15" s="259" t="s">
        <v>196</v>
      </c>
      <c r="D15" s="246" t="s">
        <v>193</v>
      </c>
      <c r="E15" s="247">
        <v>13</v>
      </c>
      <c r="F15" s="248"/>
      <c r="G15" s="249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9.4500000000000001E-2</v>
      </c>
      <c r="Q15" s="230">
        <f>ROUND(E15*P15,2)</f>
        <v>1.23</v>
      </c>
      <c r="R15" s="231"/>
      <c r="S15" s="231" t="s">
        <v>182</v>
      </c>
      <c r="T15" s="231" t="s">
        <v>182</v>
      </c>
      <c r="U15" s="231">
        <v>0.21</v>
      </c>
      <c r="V15" s="231">
        <f>ROUND(E15*U15,2)</f>
        <v>2.73</v>
      </c>
      <c r="W15" s="231"/>
      <c r="X15" s="231" t="s">
        <v>183</v>
      </c>
      <c r="Y15" s="231" t="s">
        <v>184</v>
      </c>
      <c r="Z15" s="210"/>
      <c r="AA15" s="210"/>
      <c r="AB15" s="210"/>
      <c r="AC15" s="210"/>
      <c r="AD15" s="210"/>
      <c r="AE15" s="210"/>
      <c r="AF15" s="210"/>
      <c r="AG15" s="210" t="s">
        <v>185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1" t="s">
        <v>197</v>
      </c>
      <c r="D16" s="250"/>
      <c r="E16" s="250"/>
      <c r="F16" s="250"/>
      <c r="G16" s="250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0"/>
      <c r="AA16" s="210"/>
      <c r="AB16" s="210"/>
      <c r="AC16" s="210"/>
      <c r="AD16" s="210"/>
      <c r="AE16" s="210"/>
      <c r="AF16" s="210"/>
      <c r="AG16" s="210" t="s">
        <v>198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60" t="s">
        <v>199</v>
      </c>
      <c r="D17" s="233"/>
      <c r="E17" s="234">
        <v>13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37" t="s">
        <v>177</v>
      </c>
      <c r="B18" s="238" t="s">
        <v>112</v>
      </c>
      <c r="C18" s="258" t="s">
        <v>113</v>
      </c>
      <c r="D18" s="239"/>
      <c r="E18" s="240"/>
      <c r="F18" s="241"/>
      <c r="G18" s="242">
        <f>SUMIF(AG19:AG22,"&lt;&gt;NOR",G19:G22)</f>
        <v>0</v>
      </c>
      <c r="H18" s="236"/>
      <c r="I18" s="236">
        <f>SUM(I19:I22)</f>
        <v>0</v>
      </c>
      <c r="J18" s="236"/>
      <c r="K18" s="236">
        <f>SUM(K19:K22)</f>
        <v>0</v>
      </c>
      <c r="L18" s="236"/>
      <c r="M18" s="236">
        <f>SUM(M19:M22)</f>
        <v>0</v>
      </c>
      <c r="N18" s="235"/>
      <c r="O18" s="235">
        <f>SUM(O19:O22)</f>
        <v>0.01</v>
      </c>
      <c r="P18" s="235"/>
      <c r="Q18" s="235">
        <f>SUM(Q19:Q22)</f>
        <v>71.42</v>
      </c>
      <c r="R18" s="236"/>
      <c r="S18" s="236"/>
      <c r="T18" s="236"/>
      <c r="U18" s="236"/>
      <c r="V18" s="236">
        <f>SUM(V19:V22)</f>
        <v>218.06</v>
      </c>
      <c r="W18" s="236"/>
      <c r="X18" s="236"/>
      <c r="Y18" s="236"/>
      <c r="AG18" t="s">
        <v>178</v>
      </c>
    </row>
    <row r="19" spans="1:60" outlineLevel="1" x14ac:dyDescent="0.2">
      <c r="A19" s="244">
        <v>5</v>
      </c>
      <c r="B19" s="245" t="s">
        <v>200</v>
      </c>
      <c r="C19" s="259" t="s">
        <v>201</v>
      </c>
      <c r="D19" s="246" t="s">
        <v>202</v>
      </c>
      <c r="E19" s="247">
        <v>29.4282</v>
      </c>
      <c r="F19" s="248"/>
      <c r="G19" s="249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2</v>
      </c>
      <c r="Q19" s="230">
        <f>ROUND(E19*P19,2)</f>
        <v>58.86</v>
      </c>
      <c r="R19" s="231"/>
      <c r="S19" s="231" t="s">
        <v>182</v>
      </c>
      <c r="T19" s="231" t="s">
        <v>182</v>
      </c>
      <c r="U19" s="231">
        <v>6.44</v>
      </c>
      <c r="V19" s="231">
        <f>ROUND(E19*U19,2)</f>
        <v>189.52</v>
      </c>
      <c r="W19" s="231"/>
      <c r="X19" s="231" t="s">
        <v>183</v>
      </c>
      <c r="Y19" s="231" t="s">
        <v>184</v>
      </c>
      <c r="Z19" s="210"/>
      <c r="AA19" s="210"/>
      <c r="AB19" s="210"/>
      <c r="AC19" s="210"/>
      <c r="AD19" s="210"/>
      <c r="AE19" s="210"/>
      <c r="AF19" s="210"/>
      <c r="AG19" s="210" t="s">
        <v>185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2" x14ac:dyDescent="0.2">
      <c r="A20" s="227"/>
      <c r="B20" s="228"/>
      <c r="C20" s="260" t="s">
        <v>203</v>
      </c>
      <c r="D20" s="233"/>
      <c r="E20" s="234">
        <v>29.4282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187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4">
        <v>6</v>
      </c>
      <c r="B21" s="245" t="s">
        <v>204</v>
      </c>
      <c r="C21" s="259" t="s">
        <v>205</v>
      </c>
      <c r="D21" s="246" t="s">
        <v>202</v>
      </c>
      <c r="E21" s="247">
        <v>5.7070999999999996</v>
      </c>
      <c r="F21" s="248"/>
      <c r="G21" s="249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1.47E-3</v>
      </c>
      <c r="O21" s="230">
        <f>ROUND(E21*N21,2)</f>
        <v>0.01</v>
      </c>
      <c r="P21" s="230">
        <v>2.2000000000000002</v>
      </c>
      <c r="Q21" s="230">
        <f>ROUND(E21*P21,2)</f>
        <v>12.56</v>
      </c>
      <c r="R21" s="231"/>
      <c r="S21" s="231" t="s">
        <v>182</v>
      </c>
      <c r="T21" s="231" t="s">
        <v>182</v>
      </c>
      <c r="U21" s="231">
        <v>5</v>
      </c>
      <c r="V21" s="231">
        <f>ROUND(E21*U21,2)</f>
        <v>28.54</v>
      </c>
      <c r="W21" s="231"/>
      <c r="X21" s="231" t="s">
        <v>183</v>
      </c>
      <c r="Y21" s="231" t="s">
        <v>184</v>
      </c>
      <c r="Z21" s="210"/>
      <c r="AA21" s="210"/>
      <c r="AB21" s="210"/>
      <c r="AC21" s="210"/>
      <c r="AD21" s="210"/>
      <c r="AE21" s="210"/>
      <c r="AF21" s="210"/>
      <c r="AG21" s="210" t="s">
        <v>185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27"/>
      <c r="B22" s="228"/>
      <c r="C22" s="260" t="s">
        <v>206</v>
      </c>
      <c r="D22" s="233"/>
      <c r="E22" s="234">
        <v>5.7070999999999996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0"/>
      <c r="AA22" s="210"/>
      <c r="AB22" s="210"/>
      <c r="AC22" s="210"/>
      <c r="AD22" s="210"/>
      <c r="AE22" s="210"/>
      <c r="AF22" s="210"/>
      <c r="AG22" s="210" t="s">
        <v>187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37" t="s">
        <v>177</v>
      </c>
      <c r="B23" s="238" t="s">
        <v>132</v>
      </c>
      <c r="C23" s="258" t="s">
        <v>133</v>
      </c>
      <c r="D23" s="239"/>
      <c r="E23" s="240"/>
      <c r="F23" s="241"/>
      <c r="G23" s="242">
        <f>SUMIF(AG24:AG27,"&lt;&gt;NOR",G24:G27)</f>
        <v>0</v>
      </c>
      <c r="H23" s="236"/>
      <c r="I23" s="236">
        <f>SUM(I24:I27)</f>
        <v>0</v>
      </c>
      <c r="J23" s="236"/>
      <c r="K23" s="236">
        <f>SUM(K24:K27)</f>
        <v>0</v>
      </c>
      <c r="L23" s="236"/>
      <c r="M23" s="236">
        <f>SUM(M24:M27)</f>
        <v>0</v>
      </c>
      <c r="N23" s="235"/>
      <c r="O23" s="235">
        <f>SUM(O24:O27)</f>
        <v>0</v>
      </c>
      <c r="P23" s="235"/>
      <c r="Q23" s="235">
        <f>SUM(Q24:Q27)</f>
        <v>0.05</v>
      </c>
      <c r="R23" s="236"/>
      <c r="S23" s="236"/>
      <c r="T23" s="236"/>
      <c r="U23" s="236"/>
      <c r="V23" s="236">
        <f>SUM(V24:V27)</f>
        <v>1.1400000000000001</v>
      </c>
      <c r="W23" s="236"/>
      <c r="X23" s="236"/>
      <c r="Y23" s="236"/>
      <c r="AG23" t="s">
        <v>178</v>
      </c>
    </row>
    <row r="24" spans="1:60" outlineLevel="1" x14ac:dyDescent="0.2">
      <c r="A24" s="244">
        <v>7</v>
      </c>
      <c r="B24" s="245" t="s">
        <v>207</v>
      </c>
      <c r="C24" s="259" t="s">
        <v>208</v>
      </c>
      <c r="D24" s="246" t="s">
        <v>193</v>
      </c>
      <c r="E24" s="247">
        <v>11</v>
      </c>
      <c r="F24" s="248"/>
      <c r="G24" s="249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</v>
      </c>
      <c r="O24" s="230">
        <f>ROUND(E24*N24,2)</f>
        <v>0</v>
      </c>
      <c r="P24" s="230">
        <v>3.3600000000000001E-3</v>
      </c>
      <c r="Q24" s="230">
        <f>ROUND(E24*P24,2)</f>
        <v>0.04</v>
      </c>
      <c r="R24" s="231"/>
      <c r="S24" s="231" t="s">
        <v>182</v>
      </c>
      <c r="T24" s="231" t="s">
        <v>182</v>
      </c>
      <c r="U24" s="231">
        <v>7.0000000000000007E-2</v>
      </c>
      <c r="V24" s="231">
        <f>ROUND(E24*U24,2)</f>
        <v>0.77</v>
      </c>
      <c r="W24" s="231"/>
      <c r="X24" s="231" t="s">
        <v>183</v>
      </c>
      <c r="Y24" s="231" t="s">
        <v>184</v>
      </c>
      <c r="Z24" s="210"/>
      <c r="AA24" s="210"/>
      <c r="AB24" s="210"/>
      <c r="AC24" s="210"/>
      <c r="AD24" s="210"/>
      <c r="AE24" s="210"/>
      <c r="AF24" s="210"/>
      <c r="AG24" s="210" t="s">
        <v>185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60" t="s">
        <v>209</v>
      </c>
      <c r="D25" s="233"/>
      <c r="E25" s="234">
        <v>11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4">
        <v>8</v>
      </c>
      <c r="B26" s="245" t="s">
        <v>210</v>
      </c>
      <c r="C26" s="259" t="s">
        <v>211</v>
      </c>
      <c r="D26" s="246" t="s">
        <v>193</v>
      </c>
      <c r="E26" s="247">
        <v>6.2</v>
      </c>
      <c r="F26" s="248"/>
      <c r="G26" s="249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0</v>
      </c>
      <c r="O26" s="230">
        <f>ROUND(E26*N26,2)</f>
        <v>0</v>
      </c>
      <c r="P26" s="230">
        <v>2.2599999999999999E-3</v>
      </c>
      <c r="Q26" s="230">
        <f>ROUND(E26*P26,2)</f>
        <v>0.01</v>
      </c>
      <c r="R26" s="231"/>
      <c r="S26" s="231" t="s">
        <v>182</v>
      </c>
      <c r="T26" s="231" t="s">
        <v>182</v>
      </c>
      <c r="U26" s="231">
        <v>0.06</v>
      </c>
      <c r="V26" s="231">
        <f>ROUND(E26*U26,2)</f>
        <v>0.37</v>
      </c>
      <c r="W26" s="231"/>
      <c r="X26" s="231" t="s">
        <v>183</v>
      </c>
      <c r="Y26" s="231" t="s">
        <v>184</v>
      </c>
      <c r="Z26" s="210"/>
      <c r="AA26" s="210"/>
      <c r="AB26" s="210"/>
      <c r="AC26" s="210"/>
      <c r="AD26" s="210"/>
      <c r="AE26" s="210"/>
      <c r="AF26" s="210"/>
      <c r="AG26" s="210" t="s">
        <v>185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60" t="s">
        <v>212</v>
      </c>
      <c r="D27" s="233"/>
      <c r="E27" s="234">
        <v>6.2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0"/>
      <c r="AA27" s="210"/>
      <c r="AB27" s="210"/>
      <c r="AC27" s="210"/>
      <c r="AD27" s="210"/>
      <c r="AE27" s="210"/>
      <c r="AF27" s="210"/>
      <c r="AG27" s="210" t="s">
        <v>187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237" t="s">
        <v>177</v>
      </c>
      <c r="B28" s="238" t="s">
        <v>136</v>
      </c>
      <c r="C28" s="258" t="s">
        <v>137</v>
      </c>
      <c r="D28" s="239"/>
      <c r="E28" s="240"/>
      <c r="F28" s="241"/>
      <c r="G28" s="242">
        <f>SUMIF(AG29:AG33,"&lt;&gt;NOR",G29:G33)</f>
        <v>0</v>
      </c>
      <c r="H28" s="236"/>
      <c r="I28" s="236">
        <f>SUM(I29:I33)</f>
        <v>0</v>
      </c>
      <c r="J28" s="236"/>
      <c r="K28" s="236">
        <f>SUM(K29:K33)</f>
        <v>0</v>
      </c>
      <c r="L28" s="236"/>
      <c r="M28" s="236">
        <f>SUM(M29:M33)</f>
        <v>0</v>
      </c>
      <c r="N28" s="235"/>
      <c r="O28" s="235">
        <f>SUM(O29:O33)</f>
        <v>0.12</v>
      </c>
      <c r="P28" s="235"/>
      <c r="Q28" s="235">
        <f>SUM(Q29:Q33)</f>
        <v>2.78</v>
      </c>
      <c r="R28" s="236"/>
      <c r="S28" s="236"/>
      <c r="T28" s="236"/>
      <c r="U28" s="236"/>
      <c r="V28" s="236">
        <f>SUM(V29:V33)</f>
        <v>75.36</v>
      </c>
      <c r="W28" s="236"/>
      <c r="X28" s="236"/>
      <c r="Y28" s="236"/>
      <c r="AG28" t="s">
        <v>178</v>
      </c>
    </row>
    <row r="29" spans="1:60" outlineLevel="1" x14ac:dyDescent="0.2">
      <c r="A29" s="244">
        <v>9</v>
      </c>
      <c r="B29" s="245" t="s">
        <v>213</v>
      </c>
      <c r="C29" s="259" t="s">
        <v>214</v>
      </c>
      <c r="D29" s="246" t="s">
        <v>181</v>
      </c>
      <c r="E29" s="247">
        <v>54</v>
      </c>
      <c r="F29" s="248"/>
      <c r="G29" s="249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7.0000000000000001E-3</v>
      </c>
      <c r="Q29" s="230">
        <f>ROUND(E29*P29,2)</f>
        <v>0.38</v>
      </c>
      <c r="R29" s="231"/>
      <c r="S29" s="231" t="s">
        <v>182</v>
      </c>
      <c r="T29" s="231" t="s">
        <v>182</v>
      </c>
      <c r="U29" s="231">
        <v>0.24</v>
      </c>
      <c r="V29" s="231">
        <f>ROUND(E29*U29,2)</f>
        <v>12.96</v>
      </c>
      <c r="W29" s="231"/>
      <c r="X29" s="231" t="s">
        <v>183</v>
      </c>
      <c r="Y29" s="231" t="s">
        <v>184</v>
      </c>
      <c r="Z29" s="210"/>
      <c r="AA29" s="210"/>
      <c r="AB29" s="210"/>
      <c r="AC29" s="210"/>
      <c r="AD29" s="210"/>
      <c r="AE29" s="210"/>
      <c r="AF29" s="210"/>
      <c r="AG29" s="210" t="s">
        <v>185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60" t="s">
        <v>215</v>
      </c>
      <c r="D30" s="233"/>
      <c r="E30" s="234">
        <v>54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4">
        <v>10</v>
      </c>
      <c r="B31" s="245" t="s">
        <v>216</v>
      </c>
      <c r="C31" s="259" t="s">
        <v>217</v>
      </c>
      <c r="D31" s="246" t="s">
        <v>218</v>
      </c>
      <c r="E31" s="247">
        <v>2400</v>
      </c>
      <c r="F31" s="248"/>
      <c r="G31" s="249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5.0000000000000002E-5</v>
      </c>
      <c r="O31" s="230">
        <f>ROUND(E31*N31,2)</f>
        <v>0.12</v>
      </c>
      <c r="P31" s="230">
        <v>1E-3</v>
      </c>
      <c r="Q31" s="230">
        <f>ROUND(E31*P31,2)</f>
        <v>2.4</v>
      </c>
      <c r="R31" s="231"/>
      <c r="S31" s="231" t="s">
        <v>182</v>
      </c>
      <c r="T31" s="231" t="s">
        <v>182</v>
      </c>
      <c r="U31" s="231">
        <v>2.5999999999999999E-2</v>
      </c>
      <c r="V31" s="231">
        <f>ROUND(E31*U31,2)</f>
        <v>62.4</v>
      </c>
      <c r="W31" s="231"/>
      <c r="X31" s="231" t="s">
        <v>183</v>
      </c>
      <c r="Y31" s="231" t="s">
        <v>184</v>
      </c>
      <c r="Z31" s="210"/>
      <c r="AA31" s="210"/>
      <c r="AB31" s="210"/>
      <c r="AC31" s="210"/>
      <c r="AD31" s="210"/>
      <c r="AE31" s="210"/>
      <c r="AF31" s="210"/>
      <c r="AG31" s="210" t="s">
        <v>185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0" t="s">
        <v>219</v>
      </c>
      <c r="D32" s="233"/>
      <c r="E32" s="234">
        <v>1000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60" t="s">
        <v>220</v>
      </c>
      <c r="D33" s="233"/>
      <c r="E33" s="234">
        <v>1400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0"/>
      <c r="AA33" s="210"/>
      <c r="AB33" s="210"/>
      <c r="AC33" s="210"/>
      <c r="AD33" s="210"/>
      <c r="AE33" s="210"/>
      <c r="AF33" s="210"/>
      <c r="AG33" s="210" t="s">
        <v>187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37" t="s">
        <v>177</v>
      </c>
      <c r="B34" s="238" t="s">
        <v>144</v>
      </c>
      <c r="C34" s="258" t="s">
        <v>145</v>
      </c>
      <c r="D34" s="239"/>
      <c r="E34" s="240"/>
      <c r="F34" s="241"/>
      <c r="G34" s="242">
        <f>SUMIF(AG35:AG35,"&lt;&gt;NOR",G35:G35)</f>
        <v>0</v>
      </c>
      <c r="H34" s="236"/>
      <c r="I34" s="236">
        <f>SUM(I35:I35)</f>
        <v>0</v>
      </c>
      <c r="J34" s="236"/>
      <c r="K34" s="236">
        <f>SUM(K35:K35)</f>
        <v>0</v>
      </c>
      <c r="L34" s="236"/>
      <c r="M34" s="236">
        <f>SUM(M35:M35)</f>
        <v>0</v>
      </c>
      <c r="N34" s="235"/>
      <c r="O34" s="235">
        <f>SUM(O35:O35)</f>
        <v>0</v>
      </c>
      <c r="P34" s="235"/>
      <c r="Q34" s="235">
        <f>SUM(Q35:Q35)</f>
        <v>0</v>
      </c>
      <c r="R34" s="236"/>
      <c r="S34" s="236"/>
      <c r="T34" s="236"/>
      <c r="U34" s="236"/>
      <c r="V34" s="236">
        <f>SUM(V35:V35)</f>
        <v>0</v>
      </c>
      <c r="W34" s="236"/>
      <c r="X34" s="236"/>
      <c r="Y34" s="236"/>
      <c r="AG34" t="s">
        <v>178</v>
      </c>
    </row>
    <row r="35" spans="1:60" ht="22.5" outlineLevel="1" x14ac:dyDescent="0.2">
      <c r="A35" s="251">
        <v>11</v>
      </c>
      <c r="B35" s="252" t="s">
        <v>221</v>
      </c>
      <c r="C35" s="262" t="s">
        <v>222</v>
      </c>
      <c r="D35" s="253" t="s">
        <v>223</v>
      </c>
      <c r="E35" s="254">
        <v>1</v>
      </c>
      <c r="F35" s="255"/>
      <c r="G35" s="256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224</v>
      </c>
      <c r="T35" s="231" t="s">
        <v>225</v>
      </c>
      <c r="U35" s="231">
        <v>0</v>
      </c>
      <c r="V35" s="231">
        <f>ROUND(E35*U35,2)</f>
        <v>0</v>
      </c>
      <c r="W35" s="231"/>
      <c r="X35" s="231" t="s">
        <v>183</v>
      </c>
      <c r="Y35" s="231" t="s">
        <v>184</v>
      </c>
      <c r="Z35" s="210"/>
      <c r="AA35" s="210"/>
      <c r="AB35" s="210"/>
      <c r="AC35" s="210"/>
      <c r="AD35" s="210"/>
      <c r="AE35" s="210"/>
      <c r="AF35" s="210"/>
      <c r="AG35" s="210" t="s">
        <v>185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37" t="s">
        <v>177</v>
      </c>
      <c r="B36" s="238" t="s">
        <v>146</v>
      </c>
      <c r="C36" s="258" t="s">
        <v>147</v>
      </c>
      <c r="D36" s="239"/>
      <c r="E36" s="240"/>
      <c r="F36" s="241"/>
      <c r="G36" s="242">
        <f>SUMIF(AG37:AG44,"&lt;&gt;NOR",G37:G44)</f>
        <v>0</v>
      </c>
      <c r="H36" s="236"/>
      <c r="I36" s="236">
        <f>SUM(I37:I44)</f>
        <v>0</v>
      </c>
      <c r="J36" s="236"/>
      <c r="K36" s="236">
        <f>SUM(K37:K44)</f>
        <v>0</v>
      </c>
      <c r="L36" s="236"/>
      <c r="M36" s="236">
        <f>SUM(M37:M44)</f>
        <v>0</v>
      </c>
      <c r="N36" s="235"/>
      <c r="O36" s="235">
        <f>SUM(O37:O44)</f>
        <v>0</v>
      </c>
      <c r="P36" s="235"/>
      <c r="Q36" s="235">
        <f>SUM(Q37:Q44)</f>
        <v>0</v>
      </c>
      <c r="R36" s="236"/>
      <c r="S36" s="236"/>
      <c r="T36" s="236"/>
      <c r="U36" s="236"/>
      <c r="V36" s="236">
        <f>SUM(V37:V44)</f>
        <v>85.27000000000001</v>
      </c>
      <c r="W36" s="236"/>
      <c r="X36" s="236"/>
      <c r="Y36" s="236"/>
      <c r="AG36" t="s">
        <v>178</v>
      </c>
    </row>
    <row r="37" spans="1:60" outlineLevel="1" x14ac:dyDescent="0.2">
      <c r="A37" s="244">
        <v>12</v>
      </c>
      <c r="B37" s="245" t="s">
        <v>226</v>
      </c>
      <c r="C37" s="259" t="s">
        <v>227</v>
      </c>
      <c r="D37" s="246" t="s">
        <v>228</v>
      </c>
      <c r="E37" s="247">
        <v>2.82897</v>
      </c>
      <c r="F37" s="248"/>
      <c r="G37" s="249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0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182</v>
      </c>
      <c r="T37" s="231" t="s">
        <v>182</v>
      </c>
      <c r="U37" s="231">
        <v>0</v>
      </c>
      <c r="V37" s="231">
        <f>ROUND(E37*U37,2)</f>
        <v>0</v>
      </c>
      <c r="W37" s="231"/>
      <c r="X37" s="231" t="s">
        <v>183</v>
      </c>
      <c r="Y37" s="231" t="s">
        <v>184</v>
      </c>
      <c r="Z37" s="210"/>
      <c r="AA37" s="210"/>
      <c r="AB37" s="210"/>
      <c r="AC37" s="210"/>
      <c r="AD37" s="210"/>
      <c r="AE37" s="210"/>
      <c r="AF37" s="210"/>
      <c r="AG37" s="210" t="s">
        <v>185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2" x14ac:dyDescent="0.2">
      <c r="A38" s="227"/>
      <c r="B38" s="228"/>
      <c r="C38" s="261" t="s">
        <v>229</v>
      </c>
      <c r="D38" s="250"/>
      <c r="E38" s="250"/>
      <c r="F38" s="250"/>
      <c r="G38" s="250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0"/>
      <c r="AA38" s="210"/>
      <c r="AB38" s="210"/>
      <c r="AC38" s="210"/>
      <c r="AD38" s="210"/>
      <c r="AE38" s="210"/>
      <c r="AF38" s="210"/>
      <c r="AG38" s="210" t="s">
        <v>198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7" t="str">
        <f>C38</f>
        <v>Pro vyjádření výnosu ve prospěch zhotovitele je nutné jednotkovou cenu uvést se záporným znaménkem. (Získaná částka ponižuje náklad stavby.)</v>
      </c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1">
        <v>13</v>
      </c>
      <c r="B39" s="252" t="s">
        <v>230</v>
      </c>
      <c r="C39" s="262" t="s">
        <v>231</v>
      </c>
      <c r="D39" s="253" t="s">
        <v>228</v>
      </c>
      <c r="E39" s="254">
        <v>149.58808999999999</v>
      </c>
      <c r="F39" s="255"/>
      <c r="G39" s="256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182</v>
      </c>
      <c r="T39" s="231" t="s">
        <v>182</v>
      </c>
      <c r="U39" s="231">
        <v>0.28999999999999998</v>
      </c>
      <c r="V39" s="231">
        <f>ROUND(E39*U39,2)</f>
        <v>43.38</v>
      </c>
      <c r="W39" s="231"/>
      <c r="X39" s="231" t="s">
        <v>183</v>
      </c>
      <c r="Y39" s="231" t="s">
        <v>184</v>
      </c>
      <c r="Z39" s="210"/>
      <c r="AA39" s="210"/>
      <c r="AB39" s="210"/>
      <c r="AC39" s="210"/>
      <c r="AD39" s="210"/>
      <c r="AE39" s="210"/>
      <c r="AF39" s="210"/>
      <c r="AG39" s="210" t="s">
        <v>185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51">
        <v>14</v>
      </c>
      <c r="B40" s="252" t="s">
        <v>232</v>
      </c>
      <c r="C40" s="262" t="s">
        <v>233</v>
      </c>
      <c r="D40" s="253" t="s">
        <v>228</v>
      </c>
      <c r="E40" s="254">
        <v>149.58808999999999</v>
      </c>
      <c r="F40" s="255"/>
      <c r="G40" s="256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182</v>
      </c>
      <c r="T40" s="231" t="s">
        <v>182</v>
      </c>
      <c r="U40" s="231">
        <v>0.27</v>
      </c>
      <c r="V40" s="231">
        <f>ROUND(E40*U40,2)</f>
        <v>40.39</v>
      </c>
      <c r="W40" s="231"/>
      <c r="X40" s="231" t="s">
        <v>183</v>
      </c>
      <c r="Y40" s="231" t="s">
        <v>184</v>
      </c>
      <c r="Z40" s="210"/>
      <c r="AA40" s="210"/>
      <c r="AB40" s="210"/>
      <c r="AC40" s="210"/>
      <c r="AD40" s="210"/>
      <c r="AE40" s="210"/>
      <c r="AF40" s="210"/>
      <c r="AG40" s="210" t="s">
        <v>185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51">
        <v>15</v>
      </c>
      <c r="B41" s="252" t="s">
        <v>234</v>
      </c>
      <c r="C41" s="262" t="s">
        <v>235</v>
      </c>
      <c r="D41" s="253" t="s">
        <v>228</v>
      </c>
      <c r="E41" s="254">
        <v>112.06952</v>
      </c>
      <c r="F41" s="255"/>
      <c r="G41" s="256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0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182</v>
      </c>
      <c r="T41" s="231" t="s">
        <v>182</v>
      </c>
      <c r="U41" s="231">
        <v>0</v>
      </c>
      <c r="V41" s="231">
        <f>ROUND(E41*U41,2)</f>
        <v>0</v>
      </c>
      <c r="W41" s="231"/>
      <c r="X41" s="231" t="s">
        <v>183</v>
      </c>
      <c r="Y41" s="231" t="s">
        <v>184</v>
      </c>
      <c r="Z41" s="210"/>
      <c r="AA41" s="210"/>
      <c r="AB41" s="210"/>
      <c r="AC41" s="210"/>
      <c r="AD41" s="210"/>
      <c r="AE41" s="210"/>
      <c r="AF41" s="210"/>
      <c r="AG41" s="210" t="s">
        <v>185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4">
        <v>16</v>
      </c>
      <c r="B42" s="245" t="s">
        <v>236</v>
      </c>
      <c r="C42" s="259" t="s">
        <v>237</v>
      </c>
      <c r="D42" s="246" t="s">
        <v>228</v>
      </c>
      <c r="E42" s="247">
        <v>34.689599999999999</v>
      </c>
      <c r="F42" s="248"/>
      <c r="G42" s="249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</v>
      </c>
      <c r="O42" s="230">
        <f>ROUND(E42*N42,2)</f>
        <v>0</v>
      </c>
      <c r="P42" s="230">
        <v>0</v>
      </c>
      <c r="Q42" s="230">
        <f>ROUND(E42*P42,2)</f>
        <v>0</v>
      </c>
      <c r="R42" s="231"/>
      <c r="S42" s="231" t="s">
        <v>182</v>
      </c>
      <c r="T42" s="231" t="s">
        <v>182</v>
      </c>
      <c r="U42" s="231">
        <v>0</v>
      </c>
      <c r="V42" s="231">
        <f>ROUND(E42*U42,2)</f>
        <v>0</v>
      </c>
      <c r="W42" s="231"/>
      <c r="X42" s="231" t="s">
        <v>183</v>
      </c>
      <c r="Y42" s="231" t="s">
        <v>184</v>
      </c>
      <c r="Z42" s="210"/>
      <c r="AA42" s="210"/>
      <c r="AB42" s="210"/>
      <c r="AC42" s="210"/>
      <c r="AD42" s="210"/>
      <c r="AE42" s="210"/>
      <c r="AF42" s="210"/>
      <c r="AG42" s="210" t="s">
        <v>185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61" t="s">
        <v>238</v>
      </c>
      <c r="D43" s="250"/>
      <c r="E43" s="250"/>
      <c r="F43" s="250"/>
      <c r="G43" s="250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0"/>
      <c r="AA43" s="210"/>
      <c r="AB43" s="210"/>
      <c r="AC43" s="210"/>
      <c r="AD43" s="210"/>
      <c r="AE43" s="210"/>
      <c r="AF43" s="210"/>
      <c r="AG43" s="210" t="s">
        <v>198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4">
        <v>17</v>
      </c>
      <c r="B44" s="245" t="s">
        <v>239</v>
      </c>
      <c r="C44" s="259" t="s">
        <v>240</v>
      </c>
      <c r="D44" s="246" t="s">
        <v>228</v>
      </c>
      <c r="E44" s="247">
        <v>149.58808999999999</v>
      </c>
      <c r="F44" s="248"/>
      <c r="G44" s="249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0</v>
      </c>
      <c r="O44" s="230">
        <f>ROUND(E44*N44,2)</f>
        <v>0</v>
      </c>
      <c r="P44" s="230">
        <v>0</v>
      </c>
      <c r="Q44" s="230">
        <f>ROUND(E44*P44,2)</f>
        <v>0</v>
      </c>
      <c r="R44" s="231"/>
      <c r="S44" s="231" t="s">
        <v>182</v>
      </c>
      <c r="T44" s="231" t="s">
        <v>182</v>
      </c>
      <c r="U44" s="231">
        <v>0.01</v>
      </c>
      <c r="V44" s="231">
        <f>ROUND(E44*U44,2)</f>
        <v>1.5</v>
      </c>
      <c r="W44" s="231"/>
      <c r="X44" s="231" t="s">
        <v>183</v>
      </c>
      <c r="Y44" s="231" t="s">
        <v>184</v>
      </c>
      <c r="Z44" s="210"/>
      <c r="AA44" s="210"/>
      <c r="AB44" s="210"/>
      <c r="AC44" s="210"/>
      <c r="AD44" s="210"/>
      <c r="AE44" s="210"/>
      <c r="AF44" s="210"/>
      <c r="AG44" s="210" t="s">
        <v>185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3"/>
      <c r="B45" s="4"/>
      <c r="C45" s="263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E45">
        <v>15</v>
      </c>
      <c r="AF45">
        <v>21</v>
      </c>
      <c r="AG45" t="s">
        <v>163</v>
      </c>
    </row>
    <row r="46" spans="1:60" x14ac:dyDescent="0.2">
      <c r="A46" s="213"/>
      <c r="B46" s="214" t="s">
        <v>31</v>
      </c>
      <c r="C46" s="264"/>
      <c r="D46" s="215"/>
      <c r="E46" s="216"/>
      <c r="F46" s="216"/>
      <c r="G46" s="243">
        <f>G8+G18+G23+G28+G34+G36</f>
        <v>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f>SUMIF(L7:L44,AE45,G7:G44)</f>
        <v>0</v>
      </c>
      <c r="AF46">
        <f>SUMIF(L7:L44,AF45,G7:G44)</f>
        <v>0</v>
      </c>
      <c r="AG46" t="s">
        <v>241</v>
      </c>
    </row>
    <row r="47" spans="1:60" x14ac:dyDescent="0.2">
      <c r="A47" s="3"/>
      <c r="B47" s="4"/>
      <c r="C47" s="263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3"/>
      <c r="B48" s="4"/>
      <c r="C48" s="263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217" t="s">
        <v>242</v>
      </c>
      <c r="B49" s="217"/>
      <c r="C49" s="265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18"/>
      <c r="B50" s="219"/>
      <c r="C50" s="266"/>
      <c r="D50" s="219"/>
      <c r="E50" s="219"/>
      <c r="F50" s="219"/>
      <c r="G50" s="220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G50" t="s">
        <v>243</v>
      </c>
    </row>
    <row r="51" spans="1:33" x14ac:dyDescent="0.2">
      <c r="A51" s="221"/>
      <c r="B51" s="222"/>
      <c r="C51" s="267"/>
      <c r="D51" s="222"/>
      <c r="E51" s="222"/>
      <c r="F51" s="222"/>
      <c r="G51" s="22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21"/>
      <c r="B52" s="222"/>
      <c r="C52" s="267"/>
      <c r="D52" s="222"/>
      <c r="E52" s="222"/>
      <c r="F52" s="222"/>
      <c r="G52" s="22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221"/>
      <c r="B53" s="222"/>
      <c r="C53" s="267"/>
      <c r="D53" s="222"/>
      <c r="E53" s="222"/>
      <c r="F53" s="222"/>
      <c r="G53" s="22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A54" s="224"/>
      <c r="B54" s="225"/>
      <c r="C54" s="268"/>
      <c r="D54" s="225"/>
      <c r="E54" s="225"/>
      <c r="F54" s="225"/>
      <c r="G54" s="22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">
      <c r="A55" s="3"/>
      <c r="B55" s="4"/>
      <c r="C55" s="263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">
      <c r="C56" s="269"/>
      <c r="D56" s="10"/>
      <c r="AG56" t="s">
        <v>244</v>
      </c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9">
    <mergeCell ref="A1:G1"/>
    <mergeCell ref="C2:G2"/>
    <mergeCell ref="C3:G3"/>
    <mergeCell ref="C4:G4"/>
    <mergeCell ref="A49:C49"/>
    <mergeCell ref="A50:G54"/>
    <mergeCell ref="C16:G16"/>
    <mergeCell ref="C38:G38"/>
    <mergeCell ref="C43:G43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3E229-34A9-49E4-A6E5-3C18A27E730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49</v>
      </c>
      <c r="C3" s="199" t="s">
        <v>50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46</v>
      </c>
      <c r="C4" s="202" t="s">
        <v>51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89</v>
      </c>
      <c r="C8" s="258" t="s">
        <v>90</v>
      </c>
      <c r="D8" s="239"/>
      <c r="E8" s="240"/>
      <c r="F8" s="241"/>
      <c r="G8" s="242">
        <f>SUMIF(AG9:AG26,"&lt;&gt;NOR",G9:G26)</f>
        <v>0</v>
      </c>
      <c r="H8" s="236"/>
      <c r="I8" s="236">
        <f>SUM(I9:I26)</f>
        <v>0</v>
      </c>
      <c r="J8" s="236"/>
      <c r="K8" s="236">
        <f>SUM(K9:K26)</f>
        <v>0</v>
      </c>
      <c r="L8" s="236"/>
      <c r="M8" s="236">
        <f>SUM(M9:M26)</f>
        <v>0</v>
      </c>
      <c r="N8" s="235"/>
      <c r="O8" s="235">
        <f>SUM(O9:O26)</f>
        <v>0</v>
      </c>
      <c r="P8" s="235"/>
      <c r="Q8" s="235">
        <f>SUM(Q9:Q26)</f>
        <v>0</v>
      </c>
      <c r="R8" s="236"/>
      <c r="S8" s="236"/>
      <c r="T8" s="236"/>
      <c r="U8" s="236"/>
      <c r="V8" s="236">
        <f>SUM(V9:V26)</f>
        <v>56.650000000000006</v>
      </c>
      <c r="W8" s="236"/>
      <c r="X8" s="236"/>
      <c r="Y8" s="236"/>
      <c r="AG8" t="s">
        <v>178</v>
      </c>
    </row>
    <row r="9" spans="1:60" outlineLevel="1" x14ac:dyDescent="0.2">
      <c r="A9" s="244">
        <v>1</v>
      </c>
      <c r="B9" s="245" t="s">
        <v>245</v>
      </c>
      <c r="C9" s="259" t="s">
        <v>246</v>
      </c>
      <c r="D9" s="246" t="s">
        <v>202</v>
      </c>
      <c r="E9" s="247">
        <v>48.58672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182</v>
      </c>
      <c r="T9" s="231" t="s">
        <v>182</v>
      </c>
      <c r="U9" s="231">
        <v>0.31</v>
      </c>
      <c r="V9" s="231">
        <f>ROUND(E9*U9,2)</f>
        <v>15.06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0" t="s">
        <v>247</v>
      </c>
      <c r="D10" s="233"/>
      <c r="E10" s="234">
        <v>48.58672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187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2</v>
      </c>
      <c r="B11" s="245" t="s">
        <v>248</v>
      </c>
      <c r="C11" s="259" t="s">
        <v>249</v>
      </c>
      <c r="D11" s="246" t="s">
        <v>202</v>
      </c>
      <c r="E11" s="247">
        <v>48.58672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182</v>
      </c>
      <c r="T11" s="231" t="s">
        <v>182</v>
      </c>
      <c r="U11" s="231">
        <v>0.1</v>
      </c>
      <c r="V11" s="231">
        <f>ROUND(E11*U11,2)</f>
        <v>4.8600000000000003</v>
      </c>
      <c r="W11" s="231"/>
      <c r="X11" s="231" t="s">
        <v>183</v>
      </c>
      <c r="Y11" s="231" t="s">
        <v>184</v>
      </c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60" t="s">
        <v>250</v>
      </c>
      <c r="D12" s="233"/>
      <c r="E12" s="234">
        <v>48.58672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187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251</v>
      </c>
      <c r="C13" s="259" t="s">
        <v>252</v>
      </c>
      <c r="D13" s="246" t="s">
        <v>202</v>
      </c>
      <c r="E13" s="247">
        <v>46.429409999999997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182</v>
      </c>
      <c r="T13" s="231" t="s">
        <v>182</v>
      </c>
      <c r="U13" s="231">
        <v>0.49</v>
      </c>
      <c r="V13" s="231">
        <f>ROUND(E13*U13,2)</f>
        <v>22.75</v>
      </c>
      <c r="W13" s="231"/>
      <c r="X13" s="231" t="s">
        <v>183</v>
      </c>
      <c r="Y13" s="231" t="s">
        <v>184</v>
      </c>
      <c r="Z13" s="210"/>
      <c r="AA13" s="210"/>
      <c r="AB13" s="210"/>
      <c r="AC13" s="210"/>
      <c r="AD13" s="210"/>
      <c r="AE13" s="210"/>
      <c r="AF13" s="210"/>
      <c r="AG13" s="210" t="s">
        <v>185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0" t="s">
        <v>253</v>
      </c>
      <c r="D14" s="233"/>
      <c r="E14" s="234">
        <v>46.429409999999997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4">
        <v>4</v>
      </c>
      <c r="B15" s="245" t="s">
        <v>254</v>
      </c>
      <c r="C15" s="259" t="s">
        <v>255</v>
      </c>
      <c r="D15" s="246" t="s">
        <v>202</v>
      </c>
      <c r="E15" s="247">
        <v>46.429409999999997</v>
      </c>
      <c r="F15" s="248"/>
      <c r="G15" s="249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182</v>
      </c>
      <c r="T15" s="231" t="s">
        <v>182</v>
      </c>
      <c r="U15" s="231">
        <v>0.15</v>
      </c>
      <c r="V15" s="231">
        <f>ROUND(E15*U15,2)</f>
        <v>6.96</v>
      </c>
      <c r="W15" s="231"/>
      <c r="X15" s="231" t="s">
        <v>183</v>
      </c>
      <c r="Y15" s="231" t="s">
        <v>184</v>
      </c>
      <c r="Z15" s="210"/>
      <c r="AA15" s="210"/>
      <c r="AB15" s="210"/>
      <c r="AC15" s="210"/>
      <c r="AD15" s="210"/>
      <c r="AE15" s="210"/>
      <c r="AF15" s="210"/>
      <c r="AG15" s="210" t="s">
        <v>185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0" t="s">
        <v>256</v>
      </c>
      <c r="D16" s="233"/>
      <c r="E16" s="234">
        <v>46.429409999999997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0"/>
      <c r="AA16" s="210"/>
      <c r="AB16" s="210"/>
      <c r="AC16" s="210"/>
      <c r="AD16" s="210"/>
      <c r="AE16" s="210"/>
      <c r="AF16" s="210"/>
      <c r="AG16" s="210" t="s">
        <v>187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5</v>
      </c>
      <c r="B17" s="245" t="s">
        <v>257</v>
      </c>
      <c r="C17" s="259" t="s">
        <v>258</v>
      </c>
      <c r="D17" s="246" t="s">
        <v>202</v>
      </c>
      <c r="E17" s="247">
        <v>77.022729999999996</v>
      </c>
      <c r="F17" s="248"/>
      <c r="G17" s="249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182</v>
      </c>
      <c r="T17" s="231" t="s">
        <v>182</v>
      </c>
      <c r="U17" s="231">
        <v>1.0999999999999999E-2</v>
      </c>
      <c r="V17" s="231">
        <f>ROUND(E17*U17,2)</f>
        <v>0.85</v>
      </c>
      <c r="W17" s="231"/>
      <c r="X17" s="231" t="s">
        <v>183</v>
      </c>
      <c r="Y17" s="231" t="s">
        <v>184</v>
      </c>
      <c r="Z17" s="210"/>
      <c r="AA17" s="210"/>
      <c r="AB17" s="210"/>
      <c r="AC17" s="210"/>
      <c r="AD17" s="210"/>
      <c r="AE17" s="210"/>
      <c r="AF17" s="210"/>
      <c r="AG17" s="210" t="s">
        <v>185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60" t="s">
        <v>250</v>
      </c>
      <c r="D18" s="233"/>
      <c r="E18" s="234">
        <v>48.58672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60" t="s">
        <v>256</v>
      </c>
      <c r="D19" s="233"/>
      <c r="E19" s="234">
        <v>46.429409999999997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0"/>
      <c r="AA19" s="210"/>
      <c r="AB19" s="210"/>
      <c r="AC19" s="210"/>
      <c r="AD19" s="210"/>
      <c r="AE19" s="210"/>
      <c r="AF19" s="210"/>
      <c r="AG19" s="210" t="s">
        <v>187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60" t="s">
        <v>259</v>
      </c>
      <c r="D20" s="233"/>
      <c r="E20" s="234">
        <v>-30.83052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187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73" t="s">
        <v>260</v>
      </c>
      <c r="D21" s="270"/>
      <c r="E21" s="271">
        <v>12.837120000000001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0"/>
      <c r="AA21" s="210"/>
      <c r="AB21" s="210"/>
      <c r="AC21" s="210"/>
      <c r="AD21" s="210"/>
      <c r="AE21" s="210"/>
      <c r="AF21" s="210"/>
      <c r="AG21" s="210" t="s">
        <v>187</v>
      </c>
      <c r="AH21" s="210">
        <v>4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4">
        <v>6</v>
      </c>
      <c r="B22" s="245" t="s">
        <v>261</v>
      </c>
      <c r="C22" s="259" t="s">
        <v>262</v>
      </c>
      <c r="D22" s="246" t="s">
        <v>202</v>
      </c>
      <c r="E22" s="247">
        <v>30.83052</v>
      </c>
      <c r="F22" s="248"/>
      <c r="G22" s="249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182</v>
      </c>
      <c r="T22" s="231" t="s">
        <v>182</v>
      </c>
      <c r="U22" s="231">
        <v>0.2</v>
      </c>
      <c r="V22" s="231">
        <f>ROUND(E22*U22,2)</f>
        <v>6.17</v>
      </c>
      <c r="W22" s="231"/>
      <c r="X22" s="231" t="s">
        <v>183</v>
      </c>
      <c r="Y22" s="231" t="s">
        <v>184</v>
      </c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61" t="s">
        <v>263</v>
      </c>
      <c r="D23" s="250"/>
      <c r="E23" s="250"/>
      <c r="F23" s="250"/>
      <c r="G23" s="250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198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60" t="s">
        <v>264</v>
      </c>
      <c r="D24" s="233"/>
      <c r="E24" s="234">
        <v>30.83052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44">
        <v>7</v>
      </c>
      <c r="B25" s="245" t="s">
        <v>265</v>
      </c>
      <c r="C25" s="259" t="s">
        <v>266</v>
      </c>
      <c r="D25" s="246" t="s">
        <v>228</v>
      </c>
      <c r="E25" s="247">
        <v>77.022729999999996</v>
      </c>
      <c r="F25" s="248"/>
      <c r="G25" s="249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182</v>
      </c>
      <c r="T25" s="231" t="s">
        <v>182</v>
      </c>
      <c r="U25" s="231">
        <v>0</v>
      </c>
      <c r="V25" s="231">
        <f>ROUND(E25*U25,2)</f>
        <v>0</v>
      </c>
      <c r="W25" s="231"/>
      <c r="X25" s="231" t="s">
        <v>183</v>
      </c>
      <c r="Y25" s="231" t="s">
        <v>184</v>
      </c>
      <c r="Z25" s="210"/>
      <c r="AA25" s="210"/>
      <c r="AB25" s="210"/>
      <c r="AC25" s="210"/>
      <c r="AD25" s="210"/>
      <c r="AE25" s="210"/>
      <c r="AF25" s="210"/>
      <c r="AG25" s="210" t="s">
        <v>185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60" t="s">
        <v>267</v>
      </c>
      <c r="D26" s="233"/>
      <c r="E26" s="234">
        <v>77.022729999999996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0"/>
      <c r="AA26" s="210"/>
      <c r="AB26" s="210"/>
      <c r="AC26" s="210"/>
      <c r="AD26" s="210"/>
      <c r="AE26" s="210"/>
      <c r="AF26" s="210"/>
      <c r="AG26" s="210" t="s">
        <v>187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37" t="s">
        <v>177</v>
      </c>
      <c r="B27" s="238" t="s">
        <v>92</v>
      </c>
      <c r="C27" s="258" t="s">
        <v>93</v>
      </c>
      <c r="D27" s="239"/>
      <c r="E27" s="240"/>
      <c r="F27" s="241"/>
      <c r="G27" s="242">
        <f>SUMIF(AG28:AG56,"&lt;&gt;NOR",G28:G56)</f>
        <v>0</v>
      </c>
      <c r="H27" s="236"/>
      <c r="I27" s="236">
        <f>SUM(I28:I56)</f>
        <v>0</v>
      </c>
      <c r="J27" s="236"/>
      <c r="K27" s="236">
        <f>SUM(K28:K56)</f>
        <v>0</v>
      </c>
      <c r="L27" s="236"/>
      <c r="M27" s="236">
        <f>SUM(M28:M56)</f>
        <v>0</v>
      </c>
      <c r="N27" s="235"/>
      <c r="O27" s="235">
        <f>SUM(O28:O56)</f>
        <v>207.21999999999997</v>
      </c>
      <c r="P27" s="235"/>
      <c r="Q27" s="235">
        <f>SUM(Q28:Q56)</f>
        <v>0</v>
      </c>
      <c r="R27" s="236"/>
      <c r="S27" s="236"/>
      <c r="T27" s="236"/>
      <c r="U27" s="236"/>
      <c r="V27" s="236">
        <f>SUM(V28:V56)</f>
        <v>326.20999999999992</v>
      </c>
      <c r="W27" s="236"/>
      <c r="X27" s="236"/>
      <c r="Y27" s="236"/>
      <c r="AG27" t="s">
        <v>178</v>
      </c>
    </row>
    <row r="28" spans="1:60" outlineLevel="1" x14ac:dyDescent="0.2">
      <c r="A28" s="244">
        <v>8</v>
      </c>
      <c r="B28" s="245" t="s">
        <v>268</v>
      </c>
      <c r="C28" s="259" t="s">
        <v>269</v>
      </c>
      <c r="D28" s="246" t="s">
        <v>202</v>
      </c>
      <c r="E28" s="247">
        <v>12.1508</v>
      </c>
      <c r="F28" s="248"/>
      <c r="G28" s="249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2.5251399999999999</v>
      </c>
      <c r="O28" s="230">
        <f>ROUND(E28*N28,2)</f>
        <v>30.68</v>
      </c>
      <c r="P28" s="230">
        <v>0</v>
      </c>
      <c r="Q28" s="230">
        <f>ROUND(E28*P28,2)</f>
        <v>0</v>
      </c>
      <c r="R28" s="231"/>
      <c r="S28" s="231" t="s">
        <v>182</v>
      </c>
      <c r="T28" s="231" t="s">
        <v>182</v>
      </c>
      <c r="U28" s="231">
        <v>1.17</v>
      </c>
      <c r="V28" s="231">
        <f>ROUND(E28*U28,2)</f>
        <v>14.22</v>
      </c>
      <c r="W28" s="231"/>
      <c r="X28" s="231" t="s">
        <v>183</v>
      </c>
      <c r="Y28" s="231" t="s">
        <v>184</v>
      </c>
      <c r="Z28" s="210"/>
      <c r="AA28" s="210"/>
      <c r="AB28" s="210"/>
      <c r="AC28" s="210"/>
      <c r="AD28" s="210"/>
      <c r="AE28" s="210"/>
      <c r="AF28" s="210"/>
      <c r="AG28" s="210" t="s">
        <v>185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2" x14ac:dyDescent="0.2">
      <c r="A29" s="227"/>
      <c r="B29" s="228"/>
      <c r="C29" s="260" t="s">
        <v>270</v>
      </c>
      <c r="D29" s="233"/>
      <c r="E29" s="234">
        <v>6.7289000000000003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0"/>
      <c r="AA29" s="210"/>
      <c r="AB29" s="210"/>
      <c r="AC29" s="210"/>
      <c r="AD29" s="210"/>
      <c r="AE29" s="210"/>
      <c r="AF29" s="210"/>
      <c r="AG29" s="210" t="s">
        <v>187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60" t="s">
        <v>271</v>
      </c>
      <c r="D30" s="233"/>
      <c r="E30" s="234">
        <v>5.4218999999999999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4">
        <v>9</v>
      </c>
      <c r="B31" s="245" t="s">
        <v>272</v>
      </c>
      <c r="C31" s="259" t="s">
        <v>273</v>
      </c>
      <c r="D31" s="246" t="s">
        <v>202</v>
      </c>
      <c r="E31" s="247">
        <v>19.639050000000001</v>
      </c>
      <c r="F31" s="248"/>
      <c r="G31" s="249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1.8180000000000001</v>
      </c>
      <c r="O31" s="230">
        <f>ROUND(E31*N31,2)</f>
        <v>35.700000000000003</v>
      </c>
      <c r="P31" s="230">
        <v>0</v>
      </c>
      <c r="Q31" s="230">
        <f>ROUND(E31*P31,2)</f>
        <v>0</v>
      </c>
      <c r="R31" s="231"/>
      <c r="S31" s="231" t="s">
        <v>182</v>
      </c>
      <c r="T31" s="231" t="s">
        <v>182</v>
      </c>
      <c r="U31" s="231">
        <v>1.085</v>
      </c>
      <c r="V31" s="231">
        <f>ROUND(E31*U31,2)</f>
        <v>21.31</v>
      </c>
      <c r="W31" s="231"/>
      <c r="X31" s="231" t="s">
        <v>183</v>
      </c>
      <c r="Y31" s="231" t="s">
        <v>184</v>
      </c>
      <c r="Z31" s="210"/>
      <c r="AA31" s="210"/>
      <c r="AB31" s="210"/>
      <c r="AC31" s="210"/>
      <c r="AD31" s="210"/>
      <c r="AE31" s="210"/>
      <c r="AF31" s="210"/>
      <c r="AG31" s="210" t="s">
        <v>185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0" t="s">
        <v>274</v>
      </c>
      <c r="D32" s="233"/>
      <c r="E32" s="234">
        <v>18.976649999999999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60" t="s">
        <v>275</v>
      </c>
      <c r="D33" s="233"/>
      <c r="E33" s="234">
        <v>0.66239999999999999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0"/>
      <c r="AA33" s="210"/>
      <c r="AB33" s="210"/>
      <c r="AC33" s="210"/>
      <c r="AD33" s="210"/>
      <c r="AE33" s="210"/>
      <c r="AF33" s="210"/>
      <c r="AG33" s="210" t="s">
        <v>187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4">
        <v>10</v>
      </c>
      <c r="B34" s="245" t="s">
        <v>276</v>
      </c>
      <c r="C34" s="259" t="s">
        <v>277</v>
      </c>
      <c r="D34" s="246" t="s">
        <v>202</v>
      </c>
      <c r="E34" s="247">
        <v>26.55</v>
      </c>
      <c r="F34" s="248"/>
      <c r="G34" s="249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2.5249999999999999</v>
      </c>
      <c r="O34" s="230">
        <f>ROUND(E34*N34,2)</f>
        <v>67.040000000000006</v>
      </c>
      <c r="P34" s="230">
        <v>0</v>
      </c>
      <c r="Q34" s="230">
        <f>ROUND(E34*P34,2)</f>
        <v>0</v>
      </c>
      <c r="R34" s="231"/>
      <c r="S34" s="231" t="s">
        <v>182</v>
      </c>
      <c r="T34" s="231" t="s">
        <v>182</v>
      </c>
      <c r="U34" s="231">
        <v>0.48</v>
      </c>
      <c r="V34" s="231">
        <f>ROUND(E34*U34,2)</f>
        <v>12.74</v>
      </c>
      <c r="W34" s="231"/>
      <c r="X34" s="231" t="s">
        <v>183</v>
      </c>
      <c r="Y34" s="231" t="s">
        <v>184</v>
      </c>
      <c r="Z34" s="210"/>
      <c r="AA34" s="210"/>
      <c r="AB34" s="210"/>
      <c r="AC34" s="210"/>
      <c r="AD34" s="210"/>
      <c r="AE34" s="210"/>
      <c r="AF34" s="210"/>
      <c r="AG34" s="210" t="s">
        <v>185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60" t="s">
        <v>278</v>
      </c>
      <c r="D35" s="233"/>
      <c r="E35" s="234">
        <v>26.55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0"/>
      <c r="AA35" s="210"/>
      <c r="AB35" s="210"/>
      <c r="AC35" s="210"/>
      <c r="AD35" s="210"/>
      <c r="AE35" s="210"/>
      <c r="AF35" s="210"/>
      <c r="AG35" s="210" t="s">
        <v>187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4">
        <v>11</v>
      </c>
      <c r="B36" s="245" t="s">
        <v>279</v>
      </c>
      <c r="C36" s="259" t="s">
        <v>280</v>
      </c>
      <c r="D36" s="246" t="s">
        <v>181</v>
      </c>
      <c r="E36" s="247">
        <v>19.260000000000002</v>
      </c>
      <c r="F36" s="248"/>
      <c r="G36" s="249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3.9199999999999999E-2</v>
      </c>
      <c r="O36" s="230">
        <f>ROUND(E36*N36,2)</f>
        <v>0.75</v>
      </c>
      <c r="P36" s="230">
        <v>0</v>
      </c>
      <c r="Q36" s="230">
        <f>ROUND(E36*P36,2)</f>
        <v>0</v>
      </c>
      <c r="R36" s="231"/>
      <c r="S36" s="231" t="s">
        <v>182</v>
      </c>
      <c r="T36" s="231" t="s">
        <v>182</v>
      </c>
      <c r="U36" s="231">
        <v>1.6</v>
      </c>
      <c r="V36" s="231">
        <f>ROUND(E36*U36,2)</f>
        <v>30.82</v>
      </c>
      <c r="W36" s="231"/>
      <c r="X36" s="231" t="s">
        <v>183</v>
      </c>
      <c r="Y36" s="231" t="s">
        <v>184</v>
      </c>
      <c r="Z36" s="210"/>
      <c r="AA36" s="210"/>
      <c r="AB36" s="210"/>
      <c r="AC36" s="210"/>
      <c r="AD36" s="210"/>
      <c r="AE36" s="210"/>
      <c r="AF36" s="210"/>
      <c r="AG36" s="210" t="s">
        <v>185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60" t="s">
        <v>281</v>
      </c>
      <c r="D37" s="233"/>
      <c r="E37" s="234">
        <v>19.260000000000002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187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4">
        <v>12</v>
      </c>
      <c r="B38" s="245" t="s">
        <v>282</v>
      </c>
      <c r="C38" s="259" t="s">
        <v>283</v>
      </c>
      <c r="D38" s="246" t="s">
        <v>181</v>
      </c>
      <c r="E38" s="247">
        <v>19.260000000000002</v>
      </c>
      <c r="F38" s="248"/>
      <c r="G38" s="249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0</v>
      </c>
      <c r="O38" s="230">
        <f>ROUND(E38*N38,2)</f>
        <v>0</v>
      </c>
      <c r="P38" s="230">
        <v>0</v>
      </c>
      <c r="Q38" s="230">
        <f>ROUND(E38*P38,2)</f>
        <v>0</v>
      </c>
      <c r="R38" s="231"/>
      <c r="S38" s="231" t="s">
        <v>182</v>
      </c>
      <c r="T38" s="231" t="s">
        <v>182</v>
      </c>
      <c r="U38" s="231">
        <v>0.32</v>
      </c>
      <c r="V38" s="231">
        <f>ROUND(E38*U38,2)</f>
        <v>6.16</v>
      </c>
      <c r="W38" s="231"/>
      <c r="X38" s="231" t="s">
        <v>183</v>
      </c>
      <c r="Y38" s="231" t="s">
        <v>184</v>
      </c>
      <c r="Z38" s="210"/>
      <c r="AA38" s="210"/>
      <c r="AB38" s="210"/>
      <c r="AC38" s="210"/>
      <c r="AD38" s="210"/>
      <c r="AE38" s="210"/>
      <c r="AF38" s="210"/>
      <c r="AG38" s="210" t="s">
        <v>185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61" t="s">
        <v>284</v>
      </c>
      <c r="D39" s="250"/>
      <c r="E39" s="250"/>
      <c r="F39" s="250"/>
      <c r="G39" s="250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0"/>
      <c r="AA39" s="210"/>
      <c r="AB39" s="210"/>
      <c r="AC39" s="210"/>
      <c r="AD39" s="210"/>
      <c r="AE39" s="210"/>
      <c r="AF39" s="210"/>
      <c r="AG39" s="210" t="s">
        <v>198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27"/>
      <c r="B40" s="228"/>
      <c r="C40" s="260" t="s">
        <v>285</v>
      </c>
      <c r="D40" s="233"/>
      <c r="E40" s="234">
        <v>19.260000000000002</v>
      </c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0"/>
      <c r="AA40" s="210"/>
      <c r="AB40" s="210"/>
      <c r="AC40" s="210"/>
      <c r="AD40" s="210"/>
      <c r="AE40" s="210"/>
      <c r="AF40" s="210"/>
      <c r="AG40" s="210" t="s">
        <v>187</v>
      </c>
      <c r="AH40" s="210">
        <v>5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4">
        <v>13</v>
      </c>
      <c r="B41" s="245" t="s">
        <v>286</v>
      </c>
      <c r="C41" s="259" t="s">
        <v>287</v>
      </c>
      <c r="D41" s="246" t="s">
        <v>228</v>
      </c>
      <c r="E41" s="247">
        <v>2.3717000000000001</v>
      </c>
      <c r="F41" s="248"/>
      <c r="G41" s="249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1.0217400000000001</v>
      </c>
      <c r="O41" s="230">
        <f>ROUND(E41*N41,2)</f>
        <v>2.42</v>
      </c>
      <c r="P41" s="230">
        <v>0</v>
      </c>
      <c r="Q41" s="230">
        <f>ROUND(E41*P41,2)</f>
        <v>0</v>
      </c>
      <c r="R41" s="231"/>
      <c r="S41" s="231" t="s">
        <v>182</v>
      </c>
      <c r="T41" s="231" t="s">
        <v>182</v>
      </c>
      <c r="U41" s="231">
        <v>23.53</v>
      </c>
      <c r="V41" s="231">
        <f>ROUND(E41*U41,2)</f>
        <v>55.81</v>
      </c>
      <c r="W41" s="231"/>
      <c r="X41" s="231" t="s">
        <v>183</v>
      </c>
      <c r="Y41" s="231" t="s">
        <v>184</v>
      </c>
      <c r="Z41" s="210"/>
      <c r="AA41" s="210"/>
      <c r="AB41" s="210"/>
      <c r="AC41" s="210"/>
      <c r="AD41" s="210"/>
      <c r="AE41" s="210"/>
      <c r="AF41" s="210"/>
      <c r="AG41" s="210" t="s">
        <v>185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0" t="s">
        <v>288</v>
      </c>
      <c r="D42" s="233"/>
      <c r="E42" s="234">
        <v>2.3717000000000001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187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4">
        <v>14</v>
      </c>
      <c r="B43" s="245" t="s">
        <v>289</v>
      </c>
      <c r="C43" s="259" t="s">
        <v>290</v>
      </c>
      <c r="D43" s="246" t="s">
        <v>202</v>
      </c>
      <c r="E43" s="247">
        <v>25.662700000000001</v>
      </c>
      <c r="F43" s="248"/>
      <c r="G43" s="249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2.5249999999999999</v>
      </c>
      <c r="O43" s="230">
        <f>ROUND(E43*N43,2)</f>
        <v>64.8</v>
      </c>
      <c r="P43" s="230">
        <v>0</v>
      </c>
      <c r="Q43" s="230">
        <f>ROUND(E43*P43,2)</f>
        <v>0</v>
      </c>
      <c r="R43" s="231"/>
      <c r="S43" s="231" t="s">
        <v>182</v>
      </c>
      <c r="T43" s="231" t="s">
        <v>182</v>
      </c>
      <c r="U43" s="231">
        <v>0.48</v>
      </c>
      <c r="V43" s="231">
        <f>ROUND(E43*U43,2)</f>
        <v>12.32</v>
      </c>
      <c r="W43" s="231"/>
      <c r="X43" s="231" t="s">
        <v>183</v>
      </c>
      <c r="Y43" s="231" t="s">
        <v>184</v>
      </c>
      <c r="Z43" s="210"/>
      <c r="AA43" s="210"/>
      <c r="AB43" s="210"/>
      <c r="AC43" s="210"/>
      <c r="AD43" s="210"/>
      <c r="AE43" s="210"/>
      <c r="AF43" s="210"/>
      <c r="AG43" s="210" t="s">
        <v>185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2" x14ac:dyDescent="0.2">
      <c r="A44" s="227"/>
      <c r="B44" s="228"/>
      <c r="C44" s="260" t="s">
        <v>291</v>
      </c>
      <c r="D44" s="233"/>
      <c r="E44" s="234">
        <v>24.7987</v>
      </c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187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27"/>
      <c r="B45" s="228"/>
      <c r="C45" s="260" t="s">
        <v>292</v>
      </c>
      <c r="D45" s="233"/>
      <c r="E45" s="234">
        <v>0.86399999999999999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0"/>
      <c r="AA45" s="210"/>
      <c r="AB45" s="210"/>
      <c r="AC45" s="210"/>
      <c r="AD45" s="210"/>
      <c r="AE45" s="210"/>
      <c r="AF45" s="210"/>
      <c r="AG45" s="210" t="s">
        <v>187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4">
        <v>15</v>
      </c>
      <c r="B46" s="245" t="s">
        <v>293</v>
      </c>
      <c r="C46" s="259" t="s">
        <v>294</v>
      </c>
      <c r="D46" s="246" t="s">
        <v>181</v>
      </c>
      <c r="E46" s="247">
        <v>75.235600000000005</v>
      </c>
      <c r="F46" s="248"/>
      <c r="G46" s="249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3.916E-2</v>
      </c>
      <c r="O46" s="230">
        <f>ROUND(E46*N46,2)</f>
        <v>2.95</v>
      </c>
      <c r="P46" s="230">
        <v>0</v>
      </c>
      <c r="Q46" s="230">
        <f>ROUND(E46*P46,2)</f>
        <v>0</v>
      </c>
      <c r="R46" s="231"/>
      <c r="S46" s="231" t="s">
        <v>182</v>
      </c>
      <c r="T46" s="231" t="s">
        <v>182</v>
      </c>
      <c r="U46" s="231">
        <v>1.05</v>
      </c>
      <c r="V46" s="231">
        <f>ROUND(E46*U46,2)</f>
        <v>79</v>
      </c>
      <c r="W46" s="231"/>
      <c r="X46" s="231" t="s">
        <v>183</v>
      </c>
      <c r="Y46" s="231" t="s">
        <v>184</v>
      </c>
      <c r="Z46" s="210"/>
      <c r="AA46" s="210"/>
      <c r="AB46" s="210"/>
      <c r="AC46" s="210"/>
      <c r="AD46" s="210"/>
      <c r="AE46" s="210"/>
      <c r="AF46" s="210"/>
      <c r="AG46" s="210" t="s">
        <v>185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27"/>
      <c r="B47" s="228"/>
      <c r="C47" s="260" t="s">
        <v>295</v>
      </c>
      <c r="D47" s="233"/>
      <c r="E47" s="234">
        <v>71.875600000000006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0"/>
      <c r="AA47" s="210"/>
      <c r="AB47" s="210"/>
      <c r="AC47" s="210"/>
      <c r="AD47" s="210"/>
      <c r="AE47" s="210"/>
      <c r="AF47" s="210"/>
      <c r="AG47" s="210" t="s">
        <v>187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27"/>
      <c r="B48" s="228"/>
      <c r="C48" s="260" t="s">
        <v>296</v>
      </c>
      <c r="D48" s="233"/>
      <c r="E48" s="234">
        <v>3.36</v>
      </c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0"/>
      <c r="AA48" s="210"/>
      <c r="AB48" s="210"/>
      <c r="AC48" s="210"/>
      <c r="AD48" s="210"/>
      <c r="AE48" s="210"/>
      <c r="AF48" s="210"/>
      <c r="AG48" s="210" t="s">
        <v>187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4">
        <v>16</v>
      </c>
      <c r="B49" s="245" t="s">
        <v>297</v>
      </c>
      <c r="C49" s="259" t="s">
        <v>298</v>
      </c>
      <c r="D49" s="246" t="s">
        <v>181</v>
      </c>
      <c r="E49" s="247">
        <v>75.235600000000005</v>
      </c>
      <c r="F49" s="248"/>
      <c r="G49" s="249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0</v>
      </c>
      <c r="O49" s="230">
        <f>ROUND(E49*N49,2)</f>
        <v>0</v>
      </c>
      <c r="P49" s="230">
        <v>0</v>
      </c>
      <c r="Q49" s="230">
        <f>ROUND(E49*P49,2)</f>
        <v>0</v>
      </c>
      <c r="R49" s="231"/>
      <c r="S49" s="231" t="s">
        <v>182</v>
      </c>
      <c r="T49" s="231" t="s">
        <v>182</v>
      </c>
      <c r="U49" s="231">
        <v>0.32</v>
      </c>
      <c r="V49" s="231">
        <f>ROUND(E49*U49,2)</f>
        <v>24.08</v>
      </c>
      <c r="W49" s="231"/>
      <c r="X49" s="231" t="s">
        <v>183</v>
      </c>
      <c r="Y49" s="231" t="s">
        <v>184</v>
      </c>
      <c r="Z49" s="210"/>
      <c r="AA49" s="210"/>
      <c r="AB49" s="210"/>
      <c r="AC49" s="210"/>
      <c r="AD49" s="210"/>
      <c r="AE49" s="210"/>
      <c r="AF49" s="210"/>
      <c r="AG49" s="210" t="s">
        <v>185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61" t="s">
        <v>284</v>
      </c>
      <c r="D50" s="250"/>
      <c r="E50" s="250"/>
      <c r="F50" s="250"/>
      <c r="G50" s="250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198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0" t="s">
        <v>299</v>
      </c>
      <c r="D51" s="233"/>
      <c r="E51" s="234">
        <v>75.235600000000005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187</v>
      </c>
      <c r="AH51" s="210">
        <v>5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4">
        <v>17</v>
      </c>
      <c r="B52" s="245" t="s">
        <v>300</v>
      </c>
      <c r="C52" s="259" t="s">
        <v>301</v>
      </c>
      <c r="D52" s="246" t="s">
        <v>302</v>
      </c>
      <c r="E52" s="247">
        <v>8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3.0300000000000001E-3</v>
      </c>
      <c r="O52" s="230">
        <f>ROUND(E52*N52,2)</f>
        <v>0.02</v>
      </c>
      <c r="P52" s="230">
        <v>0</v>
      </c>
      <c r="Q52" s="230">
        <f>ROUND(E52*P52,2)</f>
        <v>0</v>
      </c>
      <c r="R52" s="231"/>
      <c r="S52" s="231" t="s">
        <v>182</v>
      </c>
      <c r="T52" s="231" t="s">
        <v>182</v>
      </c>
      <c r="U52" s="231">
        <v>0.4</v>
      </c>
      <c r="V52" s="231">
        <f>ROUND(E52*U52,2)</f>
        <v>3.2</v>
      </c>
      <c r="W52" s="231"/>
      <c r="X52" s="231" t="s">
        <v>183</v>
      </c>
      <c r="Y52" s="231" t="s">
        <v>184</v>
      </c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0" t="s">
        <v>104</v>
      </c>
      <c r="D53" s="233"/>
      <c r="E53" s="234">
        <v>8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187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4">
        <v>18</v>
      </c>
      <c r="B54" s="245" t="s">
        <v>303</v>
      </c>
      <c r="C54" s="259" t="s">
        <v>304</v>
      </c>
      <c r="D54" s="246" t="s">
        <v>228</v>
      </c>
      <c r="E54" s="247">
        <v>2.7902999999999998</v>
      </c>
      <c r="F54" s="248"/>
      <c r="G54" s="249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1.0211600000000001</v>
      </c>
      <c r="O54" s="230">
        <f>ROUND(E54*N54,2)</f>
        <v>2.85</v>
      </c>
      <c r="P54" s="230">
        <v>0</v>
      </c>
      <c r="Q54" s="230">
        <f>ROUND(E54*P54,2)</f>
        <v>0</v>
      </c>
      <c r="R54" s="231"/>
      <c r="S54" s="231" t="s">
        <v>182</v>
      </c>
      <c r="T54" s="231" t="s">
        <v>182</v>
      </c>
      <c r="U54" s="231">
        <v>23.53</v>
      </c>
      <c r="V54" s="231">
        <f>ROUND(E54*U54,2)</f>
        <v>65.66</v>
      </c>
      <c r="W54" s="231"/>
      <c r="X54" s="231" t="s">
        <v>183</v>
      </c>
      <c r="Y54" s="231" t="s">
        <v>184</v>
      </c>
      <c r="Z54" s="210"/>
      <c r="AA54" s="210"/>
      <c r="AB54" s="210"/>
      <c r="AC54" s="210"/>
      <c r="AD54" s="210"/>
      <c r="AE54" s="210"/>
      <c r="AF54" s="210"/>
      <c r="AG54" s="210" t="s">
        <v>185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60" t="s">
        <v>305</v>
      </c>
      <c r="D55" s="233"/>
      <c r="E55" s="234">
        <v>2.7902999999999998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187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51">
        <v>19</v>
      </c>
      <c r="B56" s="252" t="s">
        <v>306</v>
      </c>
      <c r="C56" s="262" t="s">
        <v>307</v>
      </c>
      <c r="D56" s="253" t="s">
        <v>302</v>
      </c>
      <c r="E56" s="254">
        <v>1</v>
      </c>
      <c r="F56" s="255"/>
      <c r="G56" s="256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6.8900000000000003E-3</v>
      </c>
      <c r="O56" s="230">
        <f>ROUND(E56*N56,2)</f>
        <v>0.01</v>
      </c>
      <c r="P56" s="230">
        <v>0</v>
      </c>
      <c r="Q56" s="230">
        <f>ROUND(E56*P56,2)</f>
        <v>0</v>
      </c>
      <c r="R56" s="231"/>
      <c r="S56" s="231" t="s">
        <v>224</v>
      </c>
      <c r="T56" s="231" t="s">
        <v>182</v>
      </c>
      <c r="U56" s="231">
        <v>0.89</v>
      </c>
      <c r="V56" s="231">
        <f>ROUND(E56*U56,2)</f>
        <v>0.89</v>
      </c>
      <c r="W56" s="231"/>
      <c r="X56" s="231" t="s">
        <v>183</v>
      </c>
      <c r="Y56" s="231" t="s">
        <v>184</v>
      </c>
      <c r="Z56" s="210"/>
      <c r="AA56" s="210"/>
      <c r="AB56" s="210"/>
      <c r="AC56" s="210"/>
      <c r="AD56" s="210"/>
      <c r="AE56" s="210"/>
      <c r="AF56" s="210"/>
      <c r="AG56" s="210" t="s">
        <v>185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2">
      <c r="A57" s="237" t="s">
        <v>177</v>
      </c>
      <c r="B57" s="238" t="s">
        <v>94</v>
      </c>
      <c r="C57" s="258" t="s">
        <v>95</v>
      </c>
      <c r="D57" s="239"/>
      <c r="E57" s="240"/>
      <c r="F57" s="241"/>
      <c r="G57" s="242">
        <f>SUMIF(AG58:AG70,"&lt;&gt;NOR",G58:G70)</f>
        <v>0</v>
      </c>
      <c r="H57" s="236"/>
      <c r="I57" s="236">
        <f>SUM(I58:I70)</f>
        <v>0</v>
      </c>
      <c r="J57" s="236"/>
      <c r="K57" s="236">
        <f>SUM(K58:K70)</f>
        <v>0</v>
      </c>
      <c r="L57" s="236"/>
      <c r="M57" s="236">
        <f>SUM(M58:M70)</f>
        <v>0</v>
      </c>
      <c r="N57" s="235"/>
      <c r="O57" s="235">
        <f>SUM(O58:O70)</f>
        <v>23.4</v>
      </c>
      <c r="P57" s="235"/>
      <c r="Q57" s="235">
        <f>SUM(Q58:Q70)</f>
        <v>0</v>
      </c>
      <c r="R57" s="236"/>
      <c r="S57" s="236"/>
      <c r="T57" s="236"/>
      <c r="U57" s="236"/>
      <c r="V57" s="236">
        <f>SUM(V58:V70)</f>
        <v>65.64</v>
      </c>
      <c r="W57" s="236"/>
      <c r="X57" s="236"/>
      <c r="Y57" s="236"/>
      <c r="AG57" t="s">
        <v>178</v>
      </c>
    </row>
    <row r="58" spans="1:60" outlineLevel="1" x14ac:dyDescent="0.2">
      <c r="A58" s="244">
        <v>20</v>
      </c>
      <c r="B58" s="245" t="s">
        <v>308</v>
      </c>
      <c r="C58" s="259" t="s">
        <v>309</v>
      </c>
      <c r="D58" s="246" t="s">
        <v>202</v>
      </c>
      <c r="E58" s="247">
        <v>8.2450799999999997</v>
      </c>
      <c r="F58" s="248"/>
      <c r="G58" s="249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2.5301300000000002</v>
      </c>
      <c r="O58" s="230">
        <f>ROUND(E58*N58,2)</f>
        <v>20.86</v>
      </c>
      <c r="P58" s="230">
        <v>0</v>
      </c>
      <c r="Q58" s="230">
        <f>ROUND(E58*P58,2)</f>
        <v>0</v>
      </c>
      <c r="R58" s="231"/>
      <c r="S58" s="231" t="s">
        <v>182</v>
      </c>
      <c r="T58" s="231" t="s">
        <v>182</v>
      </c>
      <c r="U58" s="231">
        <v>1.21</v>
      </c>
      <c r="V58" s="231">
        <f>ROUND(E58*U58,2)</f>
        <v>9.98</v>
      </c>
      <c r="W58" s="231"/>
      <c r="X58" s="231" t="s">
        <v>183</v>
      </c>
      <c r="Y58" s="231" t="s">
        <v>184</v>
      </c>
      <c r="Z58" s="210"/>
      <c r="AA58" s="210"/>
      <c r="AB58" s="210"/>
      <c r="AC58" s="210"/>
      <c r="AD58" s="210"/>
      <c r="AE58" s="210"/>
      <c r="AF58" s="210"/>
      <c r="AG58" s="210" t="s">
        <v>185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61" t="s">
        <v>310</v>
      </c>
      <c r="D59" s="250"/>
      <c r="E59" s="250"/>
      <c r="F59" s="250"/>
      <c r="G59" s="250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0"/>
      <c r="AA59" s="210"/>
      <c r="AB59" s="210"/>
      <c r="AC59" s="210"/>
      <c r="AD59" s="210"/>
      <c r="AE59" s="210"/>
      <c r="AF59" s="210"/>
      <c r="AG59" s="210" t="s">
        <v>198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2" x14ac:dyDescent="0.2">
      <c r="A60" s="227"/>
      <c r="B60" s="228"/>
      <c r="C60" s="260" t="s">
        <v>311</v>
      </c>
      <c r="D60" s="233"/>
      <c r="E60" s="234">
        <v>8.2450799999999997</v>
      </c>
      <c r="F60" s="231"/>
      <c r="G60" s="231"/>
      <c r="H60" s="231"/>
      <c r="I60" s="231"/>
      <c r="J60" s="231"/>
      <c r="K60" s="231"/>
      <c r="L60" s="231"/>
      <c r="M60" s="231"/>
      <c r="N60" s="230"/>
      <c r="O60" s="230"/>
      <c r="P60" s="230"/>
      <c r="Q60" s="230"/>
      <c r="R60" s="231"/>
      <c r="S60" s="231"/>
      <c r="T60" s="231"/>
      <c r="U60" s="231"/>
      <c r="V60" s="231"/>
      <c r="W60" s="231"/>
      <c r="X60" s="231"/>
      <c r="Y60" s="231"/>
      <c r="Z60" s="210"/>
      <c r="AA60" s="210"/>
      <c r="AB60" s="210"/>
      <c r="AC60" s="210"/>
      <c r="AD60" s="210"/>
      <c r="AE60" s="210"/>
      <c r="AF60" s="210"/>
      <c r="AG60" s="210" t="s">
        <v>187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44">
        <v>21</v>
      </c>
      <c r="B61" s="245" t="s">
        <v>312</v>
      </c>
      <c r="C61" s="259" t="s">
        <v>313</v>
      </c>
      <c r="D61" s="246" t="s">
        <v>181</v>
      </c>
      <c r="E61" s="247">
        <v>30.007999999999999</v>
      </c>
      <c r="F61" s="248"/>
      <c r="G61" s="249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6.0310000000000002E-2</v>
      </c>
      <c r="O61" s="230">
        <f>ROUND(E61*N61,2)</f>
        <v>1.81</v>
      </c>
      <c r="P61" s="230">
        <v>0</v>
      </c>
      <c r="Q61" s="230">
        <f>ROUND(E61*P61,2)</f>
        <v>0</v>
      </c>
      <c r="R61" s="231"/>
      <c r="S61" s="231" t="s">
        <v>182</v>
      </c>
      <c r="T61" s="231" t="s">
        <v>182</v>
      </c>
      <c r="U61" s="231">
        <v>0.85</v>
      </c>
      <c r="V61" s="231">
        <f>ROUND(E61*U61,2)</f>
        <v>25.51</v>
      </c>
      <c r="W61" s="231"/>
      <c r="X61" s="231" t="s">
        <v>183</v>
      </c>
      <c r="Y61" s="231" t="s">
        <v>184</v>
      </c>
      <c r="Z61" s="210"/>
      <c r="AA61" s="210"/>
      <c r="AB61" s="210"/>
      <c r="AC61" s="210"/>
      <c r="AD61" s="210"/>
      <c r="AE61" s="210"/>
      <c r="AF61" s="210"/>
      <c r="AG61" s="210" t="s">
        <v>185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27"/>
      <c r="B62" s="228"/>
      <c r="C62" s="260" t="s">
        <v>314</v>
      </c>
      <c r="D62" s="233"/>
      <c r="E62" s="234">
        <v>30.007999999999999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0"/>
      <c r="AA62" s="210"/>
      <c r="AB62" s="210"/>
      <c r="AC62" s="210"/>
      <c r="AD62" s="210"/>
      <c r="AE62" s="210"/>
      <c r="AF62" s="210"/>
      <c r="AG62" s="210" t="s">
        <v>187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44">
        <v>22</v>
      </c>
      <c r="B63" s="245" t="s">
        <v>315</v>
      </c>
      <c r="C63" s="259" t="s">
        <v>316</v>
      </c>
      <c r="D63" s="246" t="s">
        <v>181</v>
      </c>
      <c r="E63" s="247">
        <v>30.007999999999999</v>
      </c>
      <c r="F63" s="248"/>
      <c r="G63" s="249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0</v>
      </c>
      <c r="O63" s="230">
        <f>ROUND(E63*N63,2)</f>
        <v>0</v>
      </c>
      <c r="P63" s="230">
        <v>0</v>
      </c>
      <c r="Q63" s="230">
        <f>ROUND(E63*P63,2)</f>
        <v>0</v>
      </c>
      <c r="R63" s="231"/>
      <c r="S63" s="231" t="s">
        <v>182</v>
      </c>
      <c r="T63" s="231" t="s">
        <v>182</v>
      </c>
      <c r="U63" s="231">
        <v>0.35</v>
      </c>
      <c r="V63" s="231">
        <f>ROUND(E63*U63,2)</f>
        <v>10.5</v>
      </c>
      <c r="W63" s="231"/>
      <c r="X63" s="231" t="s">
        <v>183</v>
      </c>
      <c r="Y63" s="231" t="s">
        <v>184</v>
      </c>
      <c r="Z63" s="210"/>
      <c r="AA63" s="210"/>
      <c r="AB63" s="210"/>
      <c r="AC63" s="210"/>
      <c r="AD63" s="210"/>
      <c r="AE63" s="210"/>
      <c r="AF63" s="210"/>
      <c r="AG63" s="210" t="s">
        <v>185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27"/>
      <c r="B64" s="228"/>
      <c r="C64" s="260" t="s">
        <v>317</v>
      </c>
      <c r="D64" s="233"/>
      <c r="E64" s="234">
        <v>30.007999999999999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0"/>
      <c r="AA64" s="210"/>
      <c r="AB64" s="210"/>
      <c r="AC64" s="210"/>
      <c r="AD64" s="210"/>
      <c r="AE64" s="210"/>
      <c r="AF64" s="210"/>
      <c r="AG64" s="210" t="s">
        <v>187</v>
      </c>
      <c r="AH64" s="210">
        <v>5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2.5" outlineLevel="1" x14ac:dyDescent="0.2">
      <c r="A65" s="244">
        <v>23</v>
      </c>
      <c r="B65" s="245" t="s">
        <v>318</v>
      </c>
      <c r="C65" s="259" t="s">
        <v>319</v>
      </c>
      <c r="D65" s="246" t="s">
        <v>193</v>
      </c>
      <c r="E65" s="247">
        <v>11.8</v>
      </c>
      <c r="F65" s="248"/>
      <c r="G65" s="249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1.3999999999999999E-4</v>
      </c>
      <c r="O65" s="230">
        <f>ROUND(E65*N65,2)</f>
        <v>0</v>
      </c>
      <c r="P65" s="230">
        <v>0</v>
      </c>
      <c r="Q65" s="230">
        <f>ROUND(E65*P65,2)</f>
        <v>0</v>
      </c>
      <c r="R65" s="231"/>
      <c r="S65" s="231" t="s">
        <v>182</v>
      </c>
      <c r="T65" s="231" t="s">
        <v>182</v>
      </c>
      <c r="U65" s="231">
        <v>0.13</v>
      </c>
      <c r="V65" s="231">
        <f>ROUND(E65*U65,2)</f>
        <v>1.53</v>
      </c>
      <c r="W65" s="231"/>
      <c r="X65" s="231" t="s">
        <v>183</v>
      </c>
      <c r="Y65" s="231" t="s">
        <v>184</v>
      </c>
      <c r="Z65" s="210"/>
      <c r="AA65" s="210"/>
      <c r="AB65" s="210"/>
      <c r="AC65" s="210"/>
      <c r="AD65" s="210"/>
      <c r="AE65" s="210"/>
      <c r="AF65" s="210"/>
      <c r="AG65" s="210" t="s">
        <v>185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60" t="s">
        <v>320</v>
      </c>
      <c r="D66" s="233"/>
      <c r="E66" s="234">
        <v>11.8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187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44">
        <v>24</v>
      </c>
      <c r="B67" s="245" t="s">
        <v>321</v>
      </c>
      <c r="C67" s="259" t="s">
        <v>322</v>
      </c>
      <c r="D67" s="246" t="s">
        <v>228</v>
      </c>
      <c r="E67" s="247">
        <v>0.71689999999999998</v>
      </c>
      <c r="F67" s="248"/>
      <c r="G67" s="249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1.0202899999999999</v>
      </c>
      <c r="O67" s="230">
        <f>ROUND(E67*N67,2)</f>
        <v>0.73</v>
      </c>
      <c r="P67" s="230">
        <v>0</v>
      </c>
      <c r="Q67" s="230">
        <f>ROUND(E67*P67,2)</f>
        <v>0</v>
      </c>
      <c r="R67" s="231"/>
      <c r="S67" s="231" t="s">
        <v>182</v>
      </c>
      <c r="T67" s="231" t="s">
        <v>182</v>
      </c>
      <c r="U67" s="231">
        <v>25.27</v>
      </c>
      <c r="V67" s="231">
        <f>ROUND(E67*U67,2)</f>
        <v>18.12</v>
      </c>
      <c r="W67" s="231"/>
      <c r="X67" s="231" t="s">
        <v>183</v>
      </c>
      <c r="Y67" s="231" t="s">
        <v>184</v>
      </c>
      <c r="Z67" s="210"/>
      <c r="AA67" s="210"/>
      <c r="AB67" s="210"/>
      <c r="AC67" s="210"/>
      <c r="AD67" s="210"/>
      <c r="AE67" s="210"/>
      <c r="AF67" s="210"/>
      <c r="AG67" s="210" t="s">
        <v>185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2" x14ac:dyDescent="0.2">
      <c r="A68" s="227"/>
      <c r="B68" s="228"/>
      <c r="C68" s="260" t="s">
        <v>323</v>
      </c>
      <c r="D68" s="233"/>
      <c r="E68" s="234">
        <v>0.71689999999999998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0"/>
      <c r="AA68" s="210"/>
      <c r="AB68" s="210"/>
      <c r="AC68" s="210"/>
      <c r="AD68" s="210"/>
      <c r="AE68" s="210"/>
      <c r="AF68" s="210"/>
      <c r="AG68" s="210" t="s">
        <v>187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4">
        <v>25</v>
      </c>
      <c r="B69" s="245" t="s">
        <v>324</v>
      </c>
      <c r="C69" s="259" t="s">
        <v>325</v>
      </c>
      <c r="D69" s="246" t="s">
        <v>326</v>
      </c>
      <c r="E69" s="247">
        <v>11.8</v>
      </c>
      <c r="F69" s="248"/>
      <c r="G69" s="249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21</v>
      </c>
      <c r="M69" s="231">
        <f>G69*(1+L69/100)</f>
        <v>0</v>
      </c>
      <c r="N69" s="230">
        <v>0</v>
      </c>
      <c r="O69" s="230">
        <f>ROUND(E69*N69,2)</f>
        <v>0</v>
      </c>
      <c r="P69" s="230">
        <v>0</v>
      </c>
      <c r="Q69" s="230">
        <f>ROUND(E69*P69,2)</f>
        <v>0</v>
      </c>
      <c r="R69" s="231"/>
      <c r="S69" s="231" t="s">
        <v>224</v>
      </c>
      <c r="T69" s="231" t="s">
        <v>225</v>
      </c>
      <c r="U69" s="231">
        <v>0</v>
      </c>
      <c r="V69" s="231">
        <f>ROUND(E69*U69,2)</f>
        <v>0</v>
      </c>
      <c r="W69" s="231"/>
      <c r="X69" s="231" t="s">
        <v>183</v>
      </c>
      <c r="Y69" s="231" t="s">
        <v>184</v>
      </c>
      <c r="Z69" s="210"/>
      <c r="AA69" s="210"/>
      <c r="AB69" s="210"/>
      <c r="AC69" s="210"/>
      <c r="AD69" s="210"/>
      <c r="AE69" s="210"/>
      <c r="AF69" s="210"/>
      <c r="AG69" s="210" t="s">
        <v>185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27"/>
      <c r="B70" s="228"/>
      <c r="C70" s="260" t="s">
        <v>320</v>
      </c>
      <c r="D70" s="233"/>
      <c r="E70" s="234">
        <v>11.8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0"/>
      <c r="AA70" s="210"/>
      <c r="AB70" s="210"/>
      <c r="AC70" s="210"/>
      <c r="AD70" s="210"/>
      <c r="AE70" s="210"/>
      <c r="AF70" s="210"/>
      <c r="AG70" s="210" t="s">
        <v>187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">
      <c r="A71" s="237" t="s">
        <v>177</v>
      </c>
      <c r="B71" s="238" t="s">
        <v>96</v>
      </c>
      <c r="C71" s="258" t="s">
        <v>97</v>
      </c>
      <c r="D71" s="239"/>
      <c r="E71" s="240"/>
      <c r="F71" s="241"/>
      <c r="G71" s="242">
        <f>SUMIF(AG72:AG80,"&lt;&gt;NOR",G72:G80)</f>
        <v>0</v>
      </c>
      <c r="H71" s="236"/>
      <c r="I71" s="236">
        <f>SUM(I72:I80)</f>
        <v>0</v>
      </c>
      <c r="J71" s="236"/>
      <c r="K71" s="236">
        <f>SUM(K72:K80)</f>
        <v>0</v>
      </c>
      <c r="L71" s="236"/>
      <c r="M71" s="236">
        <f>SUM(M72:M80)</f>
        <v>0</v>
      </c>
      <c r="N71" s="235"/>
      <c r="O71" s="235">
        <f>SUM(O72:O80)</f>
        <v>6.21</v>
      </c>
      <c r="P71" s="235"/>
      <c r="Q71" s="235">
        <f>SUM(Q72:Q80)</f>
        <v>0</v>
      </c>
      <c r="R71" s="236"/>
      <c r="S71" s="236"/>
      <c r="T71" s="236"/>
      <c r="U71" s="236"/>
      <c r="V71" s="236">
        <f>SUM(V72:V80)</f>
        <v>38.92</v>
      </c>
      <c r="W71" s="236"/>
      <c r="X71" s="236"/>
      <c r="Y71" s="236"/>
      <c r="AG71" t="s">
        <v>178</v>
      </c>
    </row>
    <row r="72" spans="1:60" outlineLevel="1" x14ac:dyDescent="0.2">
      <c r="A72" s="244">
        <v>26</v>
      </c>
      <c r="B72" s="245" t="s">
        <v>327</v>
      </c>
      <c r="C72" s="259" t="s">
        <v>328</v>
      </c>
      <c r="D72" s="246" t="s">
        <v>202</v>
      </c>
      <c r="E72" s="247">
        <v>2.34788</v>
      </c>
      <c r="F72" s="248"/>
      <c r="G72" s="249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2.52508</v>
      </c>
      <c r="O72" s="230">
        <f>ROUND(E72*N72,2)</f>
        <v>5.93</v>
      </c>
      <c r="P72" s="230">
        <v>0</v>
      </c>
      <c r="Q72" s="230">
        <f>ROUND(E72*P72,2)</f>
        <v>0</v>
      </c>
      <c r="R72" s="231"/>
      <c r="S72" s="231" t="s">
        <v>182</v>
      </c>
      <c r="T72" s="231" t="s">
        <v>182</v>
      </c>
      <c r="U72" s="231">
        <v>3.77</v>
      </c>
      <c r="V72" s="231">
        <f>ROUND(E72*U72,2)</f>
        <v>8.85</v>
      </c>
      <c r="W72" s="231"/>
      <c r="X72" s="231" t="s">
        <v>183</v>
      </c>
      <c r="Y72" s="231" t="s">
        <v>184</v>
      </c>
      <c r="Z72" s="210"/>
      <c r="AA72" s="210"/>
      <c r="AB72" s="210"/>
      <c r="AC72" s="210"/>
      <c r="AD72" s="210"/>
      <c r="AE72" s="210"/>
      <c r="AF72" s="210"/>
      <c r="AG72" s="210" t="s">
        <v>185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60" t="s">
        <v>329</v>
      </c>
      <c r="D73" s="233"/>
      <c r="E73" s="234">
        <v>1.7718799999999999</v>
      </c>
      <c r="F73" s="231"/>
      <c r="G73" s="231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0"/>
      <c r="AA73" s="210"/>
      <c r="AB73" s="210"/>
      <c r="AC73" s="210"/>
      <c r="AD73" s="210"/>
      <c r="AE73" s="210"/>
      <c r="AF73" s="210"/>
      <c r="AG73" s="210" t="s">
        <v>187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60" t="s">
        <v>330</v>
      </c>
      <c r="D74" s="233"/>
      <c r="E74" s="234">
        <v>0.57599999999999996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187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44">
        <v>27</v>
      </c>
      <c r="B75" s="245" t="s">
        <v>331</v>
      </c>
      <c r="C75" s="259" t="s">
        <v>332</v>
      </c>
      <c r="D75" s="246" t="s">
        <v>228</v>
      </c>
      <c r="E75" s="247">
        <v>0</v>
      </c>
      <c r="F75" s="248"/>
      <c r="G75" s="249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1.02092</v>
      </c>
      <c r="O75" s="230">
        <f>ROUND(E75*N75,2)</f>
        <v>0</v>
      </c>
      <c r="P75" s="230">
        <v>0</v>
      </c>
      <c r="Q75" s="230">
        <f>ROUND(E75*P75,2)</f>
        <v>0</v>
      </c>
      <c r="R75" s="231"/>
      <c r="S75" s="231" t="s">
        <v>182</v>
      </c>
      <c r="T75" s="231" t="s">
        <v>182</v>
      </c>
      <c r="U75" s="231">
        <v>54.17</v>
      </c>
      <c r="V75" s="231">
        <f>ROUND(E75*U75,2)</f>
        <v>0</v>
      </c>
      <c r="W75" s="231"/>
      <c r="X75" s="231" t="s">
        <v>183</v>
      </c>
      <c r="Y75" s="231" t="s">
        <v>184</v>
      </c>
      <c r="Z75" s="210"/>
      <c r="AA75" s="210"/>
      <c r="AB75" s="210"/>
      <c r="AC75" s="210"/>
      <c r="AD75" s="210"/>
      <c r="AE75" s="210"/>
      <c r="AF75" s="210"/>
      <c r="AG75" s="210" t="s">
        <v>185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33.75" outlineLevel="2" x14ac:dyDescent="0.2">
      <c r="A76" s="227"/>
      <c r="B76" s="228"/>
      <c r="C76" s="260" t="s">
        <v>333</v>
      </c>
      <c r="D76" s="233"/>
      <c r="E76" s="234"/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0"/>
      <c r="AA76" s="210"/>
      <c r="AB76" s="210"/>
      <c r="AC76" s="210"/>
      <c r="AD76" s="210"/>
      <c r="AE76" s="210"/>
      <c r="AF76" s="210"/>
      <c r="AG76" s="210" t="s">
        <v>187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4">
        <v>28</v>
      </c>
      <c r="B77" s="245" t="s">
        <v>334</v>
      </c>
      <c r="C77" s="259" t="s">
        <v>335</v>
      </c>
      <c r="D77" s="246" t="s">
        <v>181</v>
      </c>
      <c r="E77" s="247">
        <v>16.70628</v>
      </c>
      <c r="F77" s="248"/>
      <c r="G77" s="249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1.6930000000000001E-2</v>
      </c>
      <c r="O77" s="230">
        <f>ROUND(E77*N77,2)</f>
        <v>0.28000000000000003</v>
      </c>
      <c r="P77" s="230">
        <v>0</v>
      </c>
      <c r="Q77" s="230">
        <f>ROUND(E77*P77,2)</f>
        <v>0</v>
      </c>
      <c r="R77" s="231"/>
      <c r="S77" s="231" t="s">
        <v>182</v>
      </c>
      <c r="T77" s="231" t="s">
        <v>182</v>
      </c>
      <c r="U77" s="231">
        <v>1.54</v>
      </c>
      <c r="V77" s="231">
        <f>ROUND(E77*U77,2)</f>
        <v>25.73</v>
      </c>
      <c r="W77" s="231"/>
      <c r="X77" s="231" t="s">
        <v>183</v>
      </c>
      <c r="Y77" s="231" t="s">
        <v>184</v>
      </c>
      <c r="Z77" s="210"/>
      <c r="AA77" s="210"/>
      <c r="AB77" s="210"/>
      <c r="AC77" s="210"/>
      <c r="AD77" s="210"/>
      <c r="AE77" s="210"/>
      <c r="AF77" s="210"/>
      <c r="AG77" s="210" t="s">
        <v>185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60" t="s">
        <v>336</v>
      </c>
      <c r="D78" s="233"/>
      <c r="E78" s="234">
        <v>16.70628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0"/>
      <c r="AA78" s="210"/>
      <c r="AB78" s="210"/>
      <c r="AC78" s="210"/>
      <c r="AD78" s="210"/>
      <c r="AE78" s="210"/>
      <c r="AF78" s="210"/>
      <c r="AG78" s="210" t="s">
        <v>187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4">
        <v>29</v>
      </c>
      <c r="B79" s="245" t="s">
        <v>337</v>
      </c>
      <c r="C79" s="259" t="s">
        <v>338</v>
      </c>
      <c r="D79" s="246" t="s">
        <v>181</v>
      </c>
      <c r="E79" s="247">
        <v>16.70628</v>
      </c>
      <c r="F79" s="248"/>
      <c r="G79" s="249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0</v>
      </c>
      <c r="O79" s="230">
        <f>ROUND(E79*N79,2)</f>
        <v>0</v>
      </c>
      <c r="P79" s="230">
        <v>0</v>
      </c>
      <c r="Q79" s="230">
        <f>ROUND(E79*P79,2)</f>
        <v>0</v>
      </c>
      <c r="R79" s="231"/>
      <c r="S79" s="231" t="s">
        <v>182</v>
      </c>
      <c r="T79" s="231" t="s">
        <v>182</v>
      </c>
      <c r="U79" s="231">
        <v>0.26</v>
      </c>
      <c r="V79" s="231">
        <f>ROUND(E79*U79,2)</f>
        <v>4.34</v>
      </c>
      <c r="W79" s="231"/>
      <c r="X79" s="231" t="s">
        <v>183</v>
      </c>
      <c r="Y79" s="231" t="s">
        <v>184</v>
      </c>
      <c r="Z79" s="210"/>
      <c r="AA79" s="210"/>
      <c r="AB79" s="210"/>
      <c r="AC79" s="210"/>
      <c r="AD79" s="210"/>
      <c r="AE79" s="210"/>
      <c r="AF79" s="210"/>
      <c r="AG79" s="210" t="s">
        <v>185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60" t="s">
        <v>339</v>
      </c>
      <c r="D80" s="233"/>
      <c r="E80" s="234">
        <v>16.70628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0"/>
      <c r="AA80" s="210"/>
      <c r="AB80" s="210"/>
      <c r="AC80" s="210"/>
      <c r="AD80" s="210"/>
      <c r="AE80" s="210"/>
      <c r="AF80" s="210"/>
      <c r="AG80" s="210" t="s">
        <v>187</v>
      </c>
      <c r="AH80" s="210">
        <v>5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37" t="s">
        <v>177</v>
      </c>
      <c r="B81" s="238" t="s">
        <v>102</v>
      </c>
      <c r="C81" s="258" t="s">
        <v>103</v>
      </c>
      <c r="D81" s="239"/>
      <c r="E81" s="240"/>
      <c r="F81" s="241"/>
      <c r="G81" s="242">
        <f>SUMIF(AG82:AG94,"&lt;&gt;NOR",G82:G94)</f>
        <v>0</v>
      </c>
      <c r="H81" s="236"/>
      <c r="I81" s="236">
        <f>SUM(I82:I94)</f>
        <v>0</v>
      </c>
      <c r="J81" s="236"/>
      <c r="K81" s="236">
        <f>SUM(K82:K94)</f>
        <v>0</v>
      </c>
      <c r="L81" s="236"/>
      <c r="M81" s="236">
        <f>SUM(M82:M94)</f>
        <v>0</v>
      </c>
      <c r="N81" s="235"/>
      <c r="O81" s="235">
        <f>SUM(O82:O94)</f>
        <v>29</v>
      </c>
      <c r="P81" s="235"/>
      <c r="Q81" s="235">
        <f>SUM(Q82:Q94)</f>
        <v>0</v>
      </c>
      <c r="R81" s="236"/>
      <c r="S81" s="236"/>
      <c r="T81" s="236"/>
      <c r="U81" s="236"/>
      <c r="V81" s="236">
        <f>SUM(V82:V94)</f>
        <v>60.059999999999988</v>
      </c>
      <c r="W81" s="236"/>
      <c r="X81" s="236"/>
      <c r="Y81" s="236"/>
      <c r="AG81" t="s">
        <v>178</v>
      </c>
    </row>
    <row r="82" spans="1:60" outlineLevel="1" x14ac:dyDescent="0.2">
      <c r="A82" s="244">
        <v>30</v>
      </c>
      <c r="B82" s="245" t="s">
        <v>340</v>
      </c>
      <c r="C82" s="259" t="s">
        <v>341</v>
      </c>
      <c r="D82" s="246" t="s">
        <v>202</v>
      </c>
      <c r="E82" s="247">
        <v>11.054399999999999</v>
      </c>
      <c r="F82" s="248"/>
      <c r="G82" s="249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2.5249999999999999</v>
      </c>
      <c r="O82" s="230">
        <f>ROUND(E82*N82,2)</f>
        <v>27.91</v>
      </c>
      <c r="P82" s="230">
        <v>0</v>
      </c>
      <c r="Q82" s="230">
        <f>ROUND(E82*P82,2)</f>
        <v>0</v>
      </c>
      <c r="R82" s="231"/>
      <c r="S82" s="231" t="s">
        <v>182</v>
      </c>
      <c r="T82" s="231" t="s">
        <v>182</v>
      </c>
      <c r="U82" s="231">
        <v>2.3199999999999998</v>
      </c>
      <c r="V82" s="231">
        <f>ROUND(E82*U82,2)</f>
        <v>25.65</v>
      </c>
      <c r="W82" s="231"/>
      <c r="X82" s="231" t="s">
        <v>183</v>
      </c>
      <c r="Y82" s="231" t="s">
        <v>184</v>
      </c>
      <c r="Z82" s="210"/>
      <c r="AA82" s="210"/>
      <c r="AB82" s="210"/>
      <c r="AC82" s="210"/>
      <c r="AD82" s="210"/>
      <c r="AE82" s="210"/>
      <c r="AF82" s="210"/>
      <c r="AG82" s="210" t="s">
        <v>185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61" t="s">
        <v>342</v>
      </c>
      <c r="D83" s="250"/>
      <c r="E83" s="250"/>
      <c r="F83" s="250"/>
      <c r="G83" s="250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0"/>
      <c r="AA83" s="210"/>
      <c r="AB83" s="210"/>
      <c r="AC83" s="210"/>
      <c r="AD83" s="210"/>
      <c r="AE83" s="210"/>
      <c r="AF83" s="210"/>
      <c r="AG83" s="210" t="s">
        <v>198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60" t="s">
        <v>343</v>
      </c>
      <c r="D84" s="233"/>
      <c r="E84" s="234">
        <v>11.054399999999999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0"/>
      <c r="AA84" s="210"/>
      <c r="AB84" s="210"/>
      <c r="AC84" s="210"/>
      <c r="AD84" s="210"/>
      <c r="AE84" s="210"/>
      <c r="AF84" s="210"/>
      <c r="AG84" s="210" t="s">
        <v>187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4">
        <v>31</v>
      </c>
      <c r="B85" s="245" t="s">
        <v>344</v>
      </c>
      <c r="C85" s="259" t="s">
        <v>345</v>
      </c>
      <c r="D85" s="246" t="s">
        <v>193</v>
      </c>
      <c r="E85" s="247">
        <v>25.86</v>
      </c>
      <c r="F85" s="248"/>
      <c r="G85" s="249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21</v>
      </c>
      <c r="M85" s="231">
        <f>G85*(1+L85/100)</f>
        <v>0</v>
      </c>
      <c r="N85" s="230">
        <v>0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182</v>
      </c>
      <c r="T85" s="231" t="s">
        <v>182</v>
      </c>
      <c r="U85" s="231">
        <v>0.05</v>
      </c>
      <c r="V85" s="231">
        <f>ROUND(E85*U85,2)</f>
        <v>1.29</v>
      </c>
      <c r="W85" s="231"/>
      <c r="X85" s="231" t="s">
        <v>183</v>
      </c>
      <c r="Y85" s="231" t="s">
        <v>184</v>
      </c>
      <c r="Z85" s="210"/>
      <c r="AA85" s="210"/>
      <c r="AB85" s="210"/>
      <c r="AC85" s="210"/>
      <c r="AD85" s="210"/>
      <c r="AE85" s="210"/>
      <c r="AF85" s="210"/>
      <c r="AG85" s="210" t="s">
        <v>185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60" t="s">
        <v>346</v>
      </c>
      <c r="D86" s="233"/>
      <c r="E86" s="234">
        <v>25.86</v>
      </c>
      <c r="F86" s="231"/>
      <c r="G86" s="231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0"/>
      <c r="AA86" s="210"/>
      <c r="AB86" s="210"/>
      <c r="AC86" s="210"/>
      <c r="AD86" s="210"/>
      <c r="AE86" s="210"/>
      <c r="AF86" s="210"/>
      <c r="AG86" s="210" t="s">
        <v>187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4">
        <v>32</v>
      </c>
      <c r="B87" s="245" t="s">
        <v>347</v>
      </c>
      <c r="C87" s="259" t="s">
        <v>348</v>
      </c>
      <c r="D87" s="246" t="s">
        <v>202</v>
      </c>
      <c r="E87" s="247">
        <v>11.054399999999999</v>
      </c>
      <c r="F87" s="248"/>
      <c r="G87" s="249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0</v>
      </c>
      <c r="O87" s="230">
        <f>ROUND(E87*N87,2)</f>
        <v>0</v>
      </c>
      <c r="P87" s="230">
        <v>0</v>
      </c>
      <c r="Q87" s="230">
        <f>ROUND(E87*P87,2)</f>
        <v>0</v>
      </c>
      <c r="R87" s="231"/>
      <c r="S87" s="231" t="s">
        <v>182</v>
      </c>
      <c r="T87" s="231" t="s">
        <v>182</v>
      </c>
      <c r="U87" s="231">
        <v>0.68</v>
      </c>
      <c r="V87" s="231">
        <f>ROUND(E87*U87,2)</f>
        <v>7.52</v>
      </c>
      <c r="W87" s="231"/>
      <c r="X87" s="231" t="s">
        <v>183</v>
      </c>
      <c r="Y87" s="231" t="s">
        <v>184</v>
      </c>
      <c r="Z87" s="210"/>
      <c r="AA87" s="210"/>
      <c r="AB87" s="210"/>
      <c r="AC87" s="210"/>
      <c r="AD87" s="210"/>
      <c r="AE87" s="210"/>
      <c r="AF87" s="210"/>
      <c r="AG87" s="210" t="s">
        <v>185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60" t="s">
        <v>349</v>
      </c>
      <c r="D88" s="233"/>
      <c r="E88" s="234">
        <v>11.054399999999999</v>
      </c>
      <c r="F88" s="231"/>
      <c r="G88" s="231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0"/>
      <c r="AA88" s="210"/>
      <c r="AB88" s="210"/>
      <c r="AC88" s="210"/>
      <c r="AD88" s="210"/>
      <c r="AE88" s="210"/>
      <c r="AF88" s="210"/>
      <c r="AG88" s="210" t="s">
        <v>187</v>
      </c>
      <c r="AH88" s="210">
        <v>5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44">
        <v>33</v>
      </c>
      <c r="B89" s="245" t="s">
        <v>350</v>
      </c>
      <c r="C89" s="259" t="s">
        <v>351</v>
      </c>
      <c r="D89" s="246" t="s">
        <v>202</v>
      </c>
      <c r="E89" s="247">
        <v>11.054399999999999</v>
      </c>
      <c r="F89" s="248"/>
      <c r="G89" s="249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21</v>
      </c>
      <c r="M89" s="231">
        <f>G89*(1+L89/100)</f>
        <v>0</v>
      </c>
      <c r="N89" s="230">
        <v>0.01</v>
      </c>
      <c r="O89" s="230">
        <f>ROUND(E89*N89,2)</f>
        <v>0.11</v>
      </c>
      <c r="P89" s="230">
        <v>0</v>
      </c>
      <c r="Q89" s="230">
        <f>ROUND(E89*P89,2)</f>
        <v>0</v>
      </c>
      <c r="R89" s="231"/>
      <c r="S89" s="231" t="s">
        <v>182</v>
      </c>
      <c r="T89" s="231" t="s">
        <v>182</v>
      </c>
      <c r="U89" s="231">
        <v>0.68</v>
      </c>
      <c r="V89" s="231">
        <f>ROUND(E89*U89,2)</f>
        <v>7.52</v>
      </c>
      <c r="W89" s="231"/>
      <c r="X89" s="231" t="s">
        <v>183</v>
      </c>
      <c r="Y89" s="231" t="s">
        <v>184</v>
      </c>
      <c r="Z89" s="210"/>
      <c r="AA89" s="210"/>
      <c r="AB89" s="210"/>
      <c r="AC89" s="210"/>
      <c r="AD89" s="210"/>
      <c r="AE89" s="210"/>
      <c r="AF89" s="210"/>
      <c r="AG89" s="210" t="s">
        <v>185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27"/>
      <c r="B90" s="228"/>
      <c r="C90" s="260" t="s">
        <v>352</v>
      </c>
      <c r="D90" s="233"/>
      <c r="E90" s="234">
        <v>11.054399999999999</v>
      </c>
      <c r="F90" s="231"/>
      <c r="G90" s="231"/>
      <c r="H90" s="231"/>
      <c r="I90" s="231"/>
      <c r="J90" s="231"/>
      <c r="K90" s="231"/>
      <c r="L90" s="231"/>
      <c r="M90" s="231"/>
      <c r="N90" s="230"/>
      <c r="O90" s="230"/>
      <c r="P90" s="230"/>
      <c r="Q90" s="230"/>
      <c r="R90" s="231"/>
      <c r="S90" s="231"/>
      <c r="T90" s="231"/>
      <c r="U90" s="231"/>
      <c r="V90" s="231"/>
      <c r="W90" s="231"/>
      <c r="X90" s="231"/>
      <c r="Y90" s="231"/>
      <c r="Z90" s="210"/>
      <c r="AA90" s="210"/>
      <c r="AB90" s="210"/>
      <c r="AC90" s="210"/>
      <c r="AD90" s="210"/>
      <c r="AE90" s="210"/>
      <c r="AF90" s="210"/>
      <c r="AG90" s="210" t="s">
        <v>187</v>
      </c>
      <c r="AH90" s="210">
        <v>5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44">
        <v>34</v>
      </c>
      <c r="B91" s="245" t="s">
        <v>353</v>
      </c>
      <c r="C91" s="259" t="s">
        <v>354</v>
      </c>
      <c r="D91" s="246" t="s">
        <v>228</v>
      </c>
      <c r="E91" s="247">
        <v>0.96289999999999998</v>
      </c>
      <c r="F91" s="248"/>
      <c r="G91" s="249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21</v>
      </c>
      <c r="M91" s="231">
        <f>G91*(1+L91/100)</f>
        <v>0</v>
      </c>
      <c r="N91" s="230">
        <v>1.0185</v>
      </c>
      <c r="O91" s="230">
        <f>ROUND(E91*N91,2)</f>
        <v>0.98</v>
      </c>
      <c r="P91" s="230">
        <v>0</v>
      </c>
      <c r="Q91" s="230">
        <f>ROUND(E91*P91,2)</f>
        <v>0</v>
      </c>
      <c r="R91" s="231"/>
      <c r="S91" s="231" t="s">
        <v>182</v>
      </c>
      <c r="T91" s="231" t="s">
        <v>182</v>
      </c>
      <c r="U91" s="231">
        <v>15.29</v>
      </c>
      <c r="V91" s="231">
        <f>ROUND(E91*U91,2)</f>
        <v>14.72</v>
      </c>
      <c r="W91" s="231"/>
      <c r="X91" s="231" t="s">
        <v>183</v>
      </c>
      <c r="Y91" s="231" t="s">
        <v>184</v>
      </c>
      <c r="Z91" s="210"/>
      <c r="AA91" s="210"/>
      <c r="AB91" s="210"/>
      <c r="AC91" s="210"/>
      <c r="AD91" s="210"/>
      <c r="AE91" s="210"/>
      <c r="AF91" s="210"/>
      <c r="AG91" s="210" t="s">
        <v>185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2" x14ac:dyDescent="0.2">
      <c r="A92" s="227"/>
      <c r="B92" s="228"/>
      <c r="C92" s="260" t="s">
        <v>355</v>
      </c>
      <c r="D92" s="233"/>
      <c r="E92" s="234">
        <v>0.96289999999999998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0"/>
      <c r="AA92" s="210"/>
      <c r="AB92" s="210"/>
      <c r="AC92" s="210"/>
      <c r="AD92" s="210"/>
      <c r="AE92" s="210"/>
      <c r="AF92" s="210"/>
      <c r="AG92" s="210" t="s">
        <v>187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1" x14ac:dyDescent="0.2">
      <c r="A93" s="244">
        <v>35</v>
      </c>
      <c r="B93" s="245" t="s">
        <v>356</v>
      </c>
      <c r="C93" s="259" t="s">
        <v>357</v>
      </c>
      <c r="D93" s="246" t="s">
        <v>193</v>
      </c>
      <c r="E93" s="247">
        <v>25.86</v>
      </c>
      <c r="F93" s="248"/>
      <c r="G93" s="249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0</v>
      </c>
      <c r="O93" s="230">
        <f>ROUND(E93*N93,2)</f>
        <v>0</v>
      </c>
      <c r="P93" s="230">
        <v>0</v>
      </c>
      <c r="Q93" s="230">
        <f>ROUND(E93*P93,2)</f>
        <v>0</v>
      </c>
      <c r="R93" s="231"/>
      <c r="S93" s="231" t="s">
        <v>224</v>
      </c>
      <c r="T93" s="231" t="s">
        <v>225</v>
      </c>
      <c r="U93" s="231">
        <v>0.13</v>
      </c>
      <c r="V93" s="231">
        <f>ROUND(E93*U93,2)</f>
        <v>3.36</v>
      </c>
      <c r="W93" s="231"/>
      <c r="X93" s="231" t="s">
        <v>183</v>
      </c>
      <c r="Y93" s="231" t="s">
        <v>184</v>
      </c>
      <c r="Z93" s="210"/>
      <c r="AA93" s="210"/>
      <c r="AB93" s="210"/>
      <c r="AC93" s="210"/>
      <c r="AD93" s="210"/>
      <c r="AE93" s="210"/>
      <c r="AF93" s="210"/>
      <c r="AG93" s="210" t="s">
        <v>185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60" t="s">
        <v>346</v>
      </c>
      <c r="D94" s="233"/>
      <c r="E94" s="234">
        <v>25.86</v>
      </c>
      <c r="F94" s="231"/>
      <c r="G94" s="231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0"/>
      <c r="AA94" s="210"/>
      <c r="AB94" s="210"/>
      <c r="AC94" s="210"/>
      <c r="AD94" s="210"/>
      <c r="AE94" s="210"/>
      <c r="AF94" s="210"/>
      <c r="AG94" s="210" t="s">
        <v>187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x14ac:dyDescent="0.2">
      <c r="A95" s="237" t="s">
        <v>177</v>
      </c>
      <c r="B95" s="238" t="s">
        <v>114</v>
      </c>
      <c r="C95" s="258" t="s">
        <v>115</v>
      </c>
      <c r="D95" s="239"/>
      <c r="E95" s="240"/>
      <c r="F95" s="241"/>
      <c r="G95" s="242">
        <f>SUMIF(AG96:AG96,"&lt;&gt;NOR",G96:G96)</f>
        <v>0</v>
      </c>
      <c r="H95" s="236"/>
      <c r="I95" s="236">
        <f>SUM(I96:I96)</f>
        <v>0</v>
      </c>
      <c r="J95" s="236"/>
      <c r="K95" s="236">
        <f>SUM(K96:K96)</f>
        <v>0</v>
      </c>
      <c r="L95" s="236"/>
      <c r="M95" s="236">
        <f>SUM(M96:M96)</f>
        <v>0</v>
      </c>
      <c r="N95" s="235"/>
      <c r="O95" s="235">
        <f>SUM(O96:O96)</f>
        <v>0</v>
      </c>
      <c r="P95" s="235"/>
      <c r="Q95" s="235">
        <f>SUM(Q96:Q96)</f>
        <v>0</v>
      </c>
      <c r="R95" s="236"/>
      <c r="S95" s="236"/>
      <c r="T95" s="236"/>
      <c r="U95" s="236"/>
      <c r="V95" s="236">
        <f>SUM(V96:V96)</f>
        <v>336.03</v>
      </c>
      <c r="W95" s="236"/>
      <c r="X95" s="236"/>
      <c r="Y95" s="236"/>
      <c r="AG95" t="s">
        <v>178</v>
      </c>
    </row>
    <row r="96" spans="1:60" outlineLevel="1" x14ac:dyDescent="0.2">
      <c r="A96" s="251">
        <v>36</v>
      </c>
      <c r="B96" s="252" t="s">
        <v>358</v>
      </c>
      <c r="C96" s="262" t="s">
        <v>359</v>
      </c>
      <c r="D96" s="253" t="s">
        <v>228</v>
      </c>
      <c r="E96" s="254">
        <v>265.84733</v>
      </c>
      <c r="F96" s="255"/>
      <c r="G96" s="256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21</v>
      </c>
      <c r="M96" s="231">
        <f>G96*(1+L96/100)</f>
        <v>0</v>
      </c>
      <c r="N96" s="230">
        <v>0</v>
      </c>
      <c r="O96" s="230">
        <f>ROUND(E96*N96,2)</f>
        <v>0</v>
      </c>
      <c r="P96" s="230">
        <v>0</v>
      </c>
      <c r="Q96" s="230">
        <f>ROUND(E96*P96,2)</f>
        <v>0</v>
      </c>
      <c r="R96" s="231"/>
      <c r="S96" s="231" t="s">
        <v>182</v>
      </c>
      <c r="T96" s="231" t="s">
        <v>182</v>
      </c>
      <c r="U96" s="231">
        <v>1.264</v>
      </c>
      <c r="V96" s="231">
        <f>ROUND(E96*U96,2)</f>
        <v>336.03</v>
      </c>
      <c r="W96" s="231"/>
      <c r="X96" s="231" t="s">
        <v>360</v>
      </c>
      <c r="Y96" s="231" t="s">
        <v>184</v>
      </c>
      <c r="Z96" s="210"/>
      <c r="AA96" s="210"/>
      <c r="AB96" s="210"/>
      <c r="AC96" s="210"/>
      <c r="AD96" s="210"/>
      <c r="AE96" s="210"/>
      <c r="AF96" s="210"/>
      <c r="AG96" s="210" t="s">
        <v>361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37" t="s">
        <v>177</v>
      </c>
      <c r="B97" s="238" t="s">
        <v>122</v>
      </c>
      <c r="C97" s="258" t="s">
        <v>123</v>
      </c>
      <c r="D97" s="239"/>
      <c r="E97" s="240"/>
      <c r="F97" s="241"/>
      <c r="G97" s="242">
        <f>SUMIF(AG98:AG110,"&lt;&gt;NOR",G98:G110)</f>
        <v>0</v>
      </c>
      <c r="H97" s="236"/>
      <c r="I97" s="236">
        <f>SUM(I98:I110)</f>
        <v>0</v>
      </c>
      <c r="J97" s="236"/>
      <c r="K97" s="236">
        <f>SUM(K98:K110)</f>
        <v>0</v>
      </c>
      <c r="L97" s="236"/>
      <c r="M97" s="236">
        <f>SUM(M98:M110)</f>
        <v>0</v>
      </c>
      <c r="N97" s="235"/>
      <c r="O97" s="235">
        <f>SUM(O98:O110)</f>
        <v>0.37</v>
      </c>
      <c r="P97" s="235"/>
      <c r="Q97" s="235">
        <f>SUM(Q98:Q110)</f>
        <v>0</v>
      </c>
      <c r="R97" s="236"/>
      <c r="S97" s="236"/>
      <c r="T97" s="236"/>
      <c r="U97" s="236"/>
      <c r="V97" s="236">
        <f>SUM(V98:V110)</f>
        <v>18.239999999999998</v>
      </c>
      <c r="W97" s="236"/>
      <c r="X97" s="236"/>
      <c r="Y97" s="236"/>
      <c r="AG97" t="s">
        <v>178</v>
      </c>
    </row>
    <row r="98" spans="1:60" ht="33.75" outlineLevel="1" x14ac:dyDescent="0.2">
      <c r="A98" s="244">
        <v>37</v>
      </c>
      <c r="B98" s="245" t="s">
        <v>362</v>
      </c>
      <c r="C98" s="259" t="s">
        <v>363</v>
      </c>
      <c r="D98" s="246" t="s">
        <v>181</v>
      </c>
      <c r="E98" s="247">
        <v>55.271999999999998</v>
      </c>
      <c r="F98" s="248"/>
      <c r="G98" s="249">
        <f>ROUND(E98*F98,2)</f>
        <v>0</v>
      </c>
      <c r="H98" s="232"/>
      <c r="I98" s="231">
        <f>ROUND(E98*H98,2)</f>
        <v>0</v>
      </c>
      <c r="J98" s="232"/>
      <c r="K98" s="231">
        <f>ROUND(E98*J98,2)</f>
        <v>0</v>
      </c>
      <c r="L98" s="231">
        <v>21</v>
      </c>
      <c r="M98" s="231">
        <f>G98*(1+L98/100)</f>
        <v>0</v>
      </c>
      <c r="N98" s="230">
        <v>3.3E-4</v>
      </c>
      <c r="O98" s="230">
        <f>ROUND(E98*N98,2)</f>
        <v>0.02</v>
      </c>
      <c r="P98" s="230">
        <v>0</v>
      </c>
      <c r="Q98" s="230">
        <f>ROUND(E98*P98,2)</f>
        <v>0</v>
      </c>
      <c r="R98" s="231"/>
      <c r="S98" s="231" t="s">
        <v>182</v>
      </c>
      <c r="T98" s="231" t="s">
        <v>182</v>
      </c>
      <c r="U98" s="231">
        <v>0.03</v>
      </c>
      <c r="V98" s="231">
        <f>ROUND(E98*U98,2)</f>
        <v>1.66</v>
      </c>
      <c r="W98" s="231"/>
      <c r="X98" s="231" t="s">
        <v>183</v>
      </c>
      <c r="Y98" s="231" t="s">
        <v>184</v>
      </c>
      <c r="Z98" s="210"/>
      <c r="AA98" s="210"/>
      <c r="AB98" s="210"/>
      <c r="AC98" s="210"/>
      <c r="AD98" s="210"/>
      <c r="AE98" s="210"/>
      <c r="AF98" s="210"/>
      <c r="AG98" s="210" t="s">
        <v>185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27"/>
      <c r="B99" s="228"/>
      <c r="C99" s="260" t="s">
        <v>364</v>
      </c>
      <c r="D99" s="233"/>
      <c r="E99" s="234">
        <v>55.271999999999998</v>
      </c>
      <c r="F99" s="231"/>
      <c r="G99" s="231"/>
      <c r="H99" s="231"/>
      <c r="I99" s="231"/>
      <c r="J99" s="231"/>
      <c r="K99" s="231"/>
      <c r="L99" s="231"/>
      <c r="M99" s="231"/>
      <c r="N99" s="230"/>
      <c r="O99" s="230"/>
      <c r="P99" s="230"/>
      <c r="Q99" s="230"/>
      <c r="R99" s="231"/>
      <c r="S99" s="231"/>
      <c r="T99" s="231"/>
      <c r="U99" s="231"/>
      <c r="V99" s="231"/>
      <c r="W99" s="231"/>
      <c r="X99" s="231"/>
      <c r="Y99" s="231"/>
      <c r="Z99" s="210"/>
      <c r="AA99" s="210"/>
      <c r="AB99" s="210"/>
      <c r="AC99" s="210"/>
      <c r="AD99" s="210"/>
      <c r="AE99" s="210"/>
      <c r="AF99" s="210"/>
      <c r="AG99" s="210" t="s">
        <v>187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33.75" outlineLevel="1" x14ac:dyDescent="0.2">
      <c r="A100" s="244">
        <v>38</v>
      </c>
      <c r="B100" s="245" t="s">
        <v>365</v>
      </c>
      <c r="C100" s="259" t="s">
        <v>366</v>
      </c>
      <c r="D100" s="246" t="s">
        <v>181</v>
      </c>
      <c r="E100" s="247">
        <v>6.5839999999999996</v>
      </c>
      <c r="F100" s="248"/>
      <c r="G100" s="249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21</v>
      </c>
      <c r="M100" s="231">
        <f>G100*(1+L100/100)</f>
        <v>0</v>
      </c>
      <c r="N100" s="230">
        <v>5.1999999999999995E-4</v>
      </c>
      <c r="O100" s="230">
        <f>ROUND(E100*N100,2)</f>
        <v>0</v>
      </c>
      <c r="P100" s="230">
        <v>0</v>
      </c>
      <c r="Q100" s="230">
        <f>ROUND(E100*P100,2)</f>
        <v>0</v>
      </c>
      <c r="R100" s="231"/>
      <c r="S100" s="231" t="s">
        <v>182</v>
      </c>
      <c r="T100" s="231" t="s">
        <v>182</v>
      </c>
      <c r="U100" s="231">
        <v>0.05</v>
      </c>
      <c r="V100" s="231">
        <f>ROUND(E100*U100,2)</f>
        <v>0.33</v>
      </c>
      <c r="W100" s="231"/>
      <c r="X100" s="231" t="s">
        <v>183</v>
      </c>
      <c r="Y100" s="231" t="s">
        <v>184</v>
      </c>
      <c r="Z100" s="210"/>
      <c r="AA100" s="210"/>
      <c r="AB100" s="210"/>
      <c r="AC100" s="210"/>
      <c r="AD100" s="210"/>
      <c r="AE100" s="210"/>
      <c r="AF100" s="210"/>
      <c r="AG100" s="210" t="s">
        <v>185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60" t="s">
        <v>367</v>
      </c>
      <c r="D101" s="233"/>
      <c r="E101" s="234">
        <v>6.5839999999999996</v>
      </c>
      <c r="F101" s="231"/>
      <c r="G101" s="231"/>
      <c r="H101" s="231"/>
      <c r="I101" s="231"/>
      <c r="J101" s="231"/>
      <c r="K101" s="231"/>
      <c r="L101" s="231"/>
      <c r="M101" s="231"/>
      <c r="N101" s="230"/>
      <c r="O101" s="230"/>
      <c r="P101" s="230"/>
      <c r="Q101" s="230"/>
      <c r="R101" s="231"/>
      <c r="S101" s="231"/>
      <c r="T101" s="231"/>
      <c r="U101" s="231"/>
      <c r="V101" s="231"/>
      <c r="W101" s="231"/>
      <c r="X101" s="231"/>
      <c r="Y101" s="231"/>
      <c r="Z101" s="210"/>
      <c r="AA101" s="210"/>
      <c r="AB101" s="210"/>
      <c r="AC101" s="210"/>
      <c r="AD101" s="210"/>
      <c r="AE101" s="210"/>
      <c r="AF101" s="210"/>
      <c r="AG101" s="210" t="s">
        <v>187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33.75" outlineLevel="1" x14ac:dyDescent="0.2">
      <c r="A102" s="244">
        <v>39</v>
      </c>
      <c r="B102" s="245" t="s">
        <v>368</v>
      </c>
      <c r="C102" s="259" t="s">
        <v>369</v>
      </c>
      <c r="D102" s="246" t="s">
        <v>181</v>
      </c>
      <c r="E102" s="247">
        <v>55.271999999999998</v>
      </c>
      <c r="F102" s="248"/>
      <c r="G102" s="249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21</v>
      </c>
      <c r="M102" s="231">
        <f>G102*(1+L102/100)</f>
        <v>0</v>
      </c>
      <c r="N102" s="230">
        <v>5.5900000000000004E-3</v>
      </c>
      <c r="O102" s="230">
        <f>ROUND(E102*N102,2)</f>
        <v>0.31</v>
      </c>
      <c r="P102" s="230">
        <v>0</v>
      </c>
      <c r="Q102" s="230">
        <f>ROUND(E102*P102,2)</f>
        <v>0</v>
      </c>
      <c r="R102" s="231"/>
      <c r="S102" s="231" t="s">
        <v>182</v>
      </c>
      <c r="T102" s="231" t="s">
        <v>182</v>
      </c>
      <c r="U102" s="231">
        <v>0.23</v>
      </c>
      <c r="V102" s="231">
        <f>ROUND(E102*U102,2)</f>
        <v>12.71</v>
      </c>
      <c r="W102" s="231"/>
      <c r="X102" s="231" t="s">
        <v>183</v>
      </c>
      <c r="Y102" s="231" t="s">
        <v>184</v>
      </c>
      <c r="Z102" s="210"/>
      <c r="AA102" s="210"/>
      <c r="AB102" s="210"/>
      <c r="AC102" s="210"/>
      <c r="AD102" s="210"/>
      <c r="AE102" s="210"/>
      <c r="AF102" s="210"/>
      <c r="AG102" s="210" t="s">
        <v>185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2.5" outlineLevel="2" x14ac:dyDescent="0.2">
      <c r="A103" s="227"/>
      <c r="B103" s="228"/>
      <c r="C103" s="261" t="s">
        <v>370</v>
      </c>
      <c r="D103" s="250"/>
      <c r="E103" s="250"/>
      <c r="F103" s="250"/>
      <c r="G103" s="250"/>
      <c r="H103" s="231"/>
      <c r="I103" s="231"/>
      <c r="J103" s="231"/>
      <c r="K103" s="231"/>
      <c r="L103" s="231"/>
      <c r="M103" s="231"/>
      <c r="N103" s="230"/>
      <c r="O103" s="230"/>
      <c r="P103" s="230"/>
      <c r="Q103" s="230"/>
      <c r="R103" s="231"/>
      <c r="S103" s="231"/>
      <c r="T103" s="231"/>
      <c r="U103" s="231"/>
      <c r="V103" s="231"/>
      <c r="W103" s="231"/>
      <c r="X103" s="231"/>
      <c r="Y103" s="231"/>
      <c r="Z103" s="210"/>
      <c r="AA103" s="210"/>
      <c r="AB103" s="210"/>
      <c r="AC103" s="210"/>
      <c r="AD103" s="210"/>
      <c r="AE103" s="210"/>
      <c r="AF103" s="210"/>
      <c r="AG103" s="210" t="s">
        <v>198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57" t="str">
        <f>C103</f>
        <v>Provedení očištění povrchu a natavení jedné vrstvy modifikovaného asfaltového pásu včetně dodávky materiálů.</v>
      </c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27"/>
      <c r="B104" s="228"/>
      <c r="C104" s="260" t="s">
        <v>364</v>
      </c>
      <c r="D104" s="233"/>
      <c r="E104" s="234">
        <v>55.271999999999998</v>
      </c>
      <c r="F104" s="231"/>
      <c r="G104" s="231"/>
      <c r="H104" s="231"/>
      <c r="I104" s="231"/>
      <c r="J104" s="231"/>
      <c r="K104" s="231"/>
      <c r="L104" s="231"/>
      <c r="M104" s="231"/>
      <c r="N104" s="230"/>
      <c r="O104" s="230"/>
      <c r="P104" s="230"/>
      <c r="Q104" s="230"/>
      <c r="R104" s="231"/>
      <c r="S104" s="231"/>
      <c r="T104" s="231"/>
      <c r="U104" s="231"/>
      <c r="V104" s="231"/>
      <c r="W104" s="231"/>
      <c r="X104" s="231"/>
      <c r="Y104" s="231"/>
      <c r="Z104" s="210"/>
      <c r="AA104" s="210"/>
      <c r="AB104" s="210"/>
      <c r="AC104" s="210"/>
      <c r="AD104" s="210"/>
      <c r="AE104" s="210"/>
      <c r="AF104" s="210"/>
      <c r="AG104" s="210" t="s">
        <v>187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33.75" outlineLevel="1" x14ac:dyDescent="0.2">
      <c r="A105" s="244">
        <v>40</v>
      </c>
      <c r="B105" s="245" t="s">
        <v>371</v>
      </c>
      <c r="C105" s="259" t="s">
        <v>372</v>
      </c>
      <c r="D105" s="246" t="s">
        <v>181</v>
      </c>
      <c r="E105" s="247">
        <v>6.5839999999999996</v>
      </c>
      <c r="F105" s="248"/>
      <c r="G105" s="249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5.9800000000000001E-3</v>
      </c>
      <c r="O105" s="230">
        <f>ROUND(E105*N105,2)</f>
        <v>0.04</v>
      </c>
      <c r="P105" s="230">
        <v>0</v>
      </c>
      <c r="Q105" s="230">
        <f>ROUND(E105*P105,2)</f>
        <v>0</v>
      </c>
      <c r="R105" s="231"/>
      <c r="S105" s="231" t="s">
        <v>182</v>
      </c>
      <c r="T105" s="231" t="s">
        <v>182</v>
      </c>
      <c r="U105" s="231">
        <v>0.27</v>
      </c>
      <c r="V105" s="231">
        <f>ROUND(E105*U105,2)</f>
        <v>1.78</v>
      </c>
      <c r="W105" s="231"/>
      <c r="X105" s="231" t="s">
        <v>183</v>
      </c>
      <c r="Y105" s="231" t="s">
        <v>184</v>
      </c>
      <c r="Z105" s="210"/>
      <c r="AA105" s="210"/>
      <c r="AB105" s="210"/>
      <c r="AC105" s="210"/>
      <c r="AD105" s="210"/>
      <c r="AE105" s="210"/>
      <c r="AF105" s="210"/>
      <c r="AG105" s="210" t="s">
        <v>185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60" t="s">
        <v>367</v>
      </c>
      <c r="D106" s="233"/>
      <c r="E106" s="234">
        <v>6.5839999999999996</v>
      </c>
      <c r="F106" s="231"/>
      <c r="G106" s="231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0"/>
      <c r="AA106" s="210"/>
      <c r="AB106" s="210"/>
      <c r="AC106" s="210"/>
      <c r="AD106" s="210"/>
      <c r="AE106" s="210"/>
      <c r="AF106" s="210"/>
      <c r="AG106" s="210" t="s">
        <v>187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22.5" outlineLevel="1" x14ac:dyDescent="0.2">
      <c r="A107" s="244">
        <v>41</v>
      </c>
      <c r="B107" s="245" t="s">
        <v>373</v>
      </c>
      <c r="C107" s="259" t="s">
        <v>374</v>
      </c>
      <c r="D107" s="246" t="s">
        <v>302</v>
      </c>
      <c r="E107" s="247">
        <v>1</v>
      </c>
      <c r="F107" s="248"/>
      <c r="G107" s="249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21</v>
      </c>
      <c r="M107" s="231">
        <f>G107*(1+L107/100)</f>
        <v>0</v>
      </c>
      <c r="N107" s="230">
        <v>2.9E-4</v>
      </c>
      <c r="O107" s="230">
        <f>ROUND(E107*N107,2)</f>
        <v>0</v>
      </c>
      <c r="P107" s="230">
        <v>0</v>
      </c>
      <c r="Q107" s="230">
        <f>ROUND(E107*P107,2)</f>
        <v>0</v>
      </c>
      <c r="R107" s="231"/>
      <c r="S107" s="231" t="s">
        <v>182</v>
      </c>
      <c r="T107" s="231" t="s">
        <v>182</v>
      </c>
      <c r="U107" s="231">
        <v>1.18</v>
      </c>
      <c r="V107" s="231">
        <f>ROUND(E107*U107,2)</f>
        <v>1.18</v>
      </c>
      <c r="W107" s="231"/>
      <c r="X107" s="231" t="s">
        <v>183</v>
      </c>
      <c r="Y107" s="231" t="s">
        <v>184</v>
      </c>
      <c r="Z107" s="210"/>
      <c r="AA107" s="210"/>
      <c r="AB107" s="210"/>
      <c r="AC107" s="210"/>
      <c r="AD107" s="210"/>
      <c r="AE107" s="210"/>
      <c r="AF107" s="210"/>
      <c r="AG107" s="210" t="s">
        <v>185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60" t="s">
        <v>89</v>
      </c>
      <c r="D108" s="233"/>
      <c r="E108" s="234">
        <v>1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0"/>
      <c r="AA108" s="210"/>
      <c r="AB108" s="210"/>
      <c r="AC108" s="210"/>
      <c r="AD108" s="210"/>
      <c r="AE108" s="210"/>
      <c r="AF108" s="210"/>
      <c r="AG108" s="210" t="s">
        <v>187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2.5" outlineLevel="1" x14ac:dyDescent="0.2">
      <c r="A109" s="251">
        <v>42</v>
      </c>
      <c r="B109" s="252" t="s">
        <v>375</v>
      </c>
      <c r="C109" s="262" t="s">
        <v>376</v>
      </c>
      <c r="D109" s="253" t="s">
        <v>377</v>
      </c>
      <c r="E109" s="254">
        <v>1</v>
      </c>
      <c r="F109" s="255"/>
      <c r="G109" s="256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0</v>
      </c>
      <c r="O109" s="230">
        <f>ROUND(E109*N109,2)</f>
        <v>0</v>
      </c>
      <c r="P109" s="230">
        <v>0</v>
      </c>
      <c r="Q109" s="230">
        <f>ROUND(E109*P109,2)</f>
        <v>0</v>
      </c>
      <c r="R109" s="231"/>
      <c r="S109" s="231" t="s">
        <v>224</v>
      </c>
      <c r="T109" s="231" t="s">
        <v>225</v>
      </c>
      <c r="U109" s="231">
        <v>0</v>
      </c>
      <c r="V109" s="231">
        <f>ROUND(E109*U109,2)</f>
        <v>0</v>
      </c>
      <c r="W109" s="231"/>
      <c r="X109" s="231" t="s">
        <v>378</v>
      </c>
      <c r="Y109" s="231" t="s">
        <v>184</v>
      </c>
      <c r="Z109" s="210"/>
      <c r="AA109" s="210"/>
      <c r="AB109" s="210"/>
      <c r="AC109" s="210"/>
      <c r="AD109" s="210"/>
      <c r="AE109" s="210"/>
      <c r="AF109" s="210"/>
      <c r="AG109" s="210" t="s">
        <v>379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51">
        <v>43</v>
      </c>
      <c r="B110" s="252" t="s">
        <v>380</v>
      </c>
      <c r="C110" s="262" t="s">
        <v>381</v>
      </c>
      <c r="D110" s="253" t="s">
        <v>228</v>
      </c>
      <c r="E110" s="254">
        <v>0.37030000000000002</v>
      </c>
      <c r="F110" s="255"/>
      <c r="G110" s="256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21</v>
      </c>
      <c r="M110" s="231">
        <f>G110*(1+L110/100)</f>
        <v>0</v>
      </c>
      <c r="N110" s="230">
        <v>0</v>
      </c>
      <c r="O110" s="230">
        <f>ROUND(E110*N110,2)</f>
        <v>0</v>
      </c>
      <c r="P110" s="230">
        <v>0</v>
      </c>
      <c r="Q110" s="230">
        <f>ROUND(E110*P110,2)</f>
        <v>0</v>
      </c>
      <c r="R110" s="231"/>
      <c r="S110" s="231" t="s">
        <v>182</v>
      </c>
      <c r="T110" s="231" t="s">
        <v>182</v>
      </c>
      <c r="U110" s="231">
        <v>1.5669999999999999</v>
      </c>
      <c r="V110" s="231">
        <f>ROUND(E110*U110,2)</f>
        <v>0.57999999999999996</v>
      </c>
      <c r="W110" s="231"/>
      <c r="X110" s="231" t="s">
        <v>360</v>
      </c>
      <c r="Y110" s="231" t="s">
        <v>184</v>
      </c>
      <c r="Z110" s="210"/>
      <c r="AA110" s="210"/>
      <c r="AB110" s="210"/>
      <c r="AC110" s="210"/>
      <c r="AD110" s="210"/>
      <c r="AE110" s="210"/>
      <c r="AF110" s="210"/>
      <c r="AG110" s="210" t="s">
        <v>361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x14ac:dyDescent="0.2">
      <c r="A111" s="237" t="s">
        <v>177</v>
      </c>
      <c r="B111" s="238" t="s">
        <v>126</v>
      </c>
      <c r="C111" s="258" t="s">
        <v>127</v>
      </c>
      <c r="D111" s="239"/>
      <c r="E111" s="240"/>
      <c r="F111" s="241"/>
      <c r="G111" s="242">
        <f>SUMIF(AG112:AG120,"&lt;&gt;NOR",G112:G120)</f>
        <v>0</v>
      </c>
      <c r="H111" s="236"/>
      <c r="I111" s="236">
        <f>SUM(I112:I120)</f>
        <v>0</v>
      </c>
      <c r="J111" s="236"/>
      <c r="K111" s="236">
        <f>SUM(K112:K120)</f>
        <v>0</v>
      </c>
      <c r="L111" s="236"/>
      <c r="M111" s="236">
        <f>SUM(M112:M120)</f>
        <v>0</v>
      </c>
      <c r="N111" s="235"/>
      <c r="O111" s="235">
        <f>SUM(O112:O120)</f>
        <v>0.06</v>
      </c>
      <c r="P111" s="235"/>
      <c r="Q111" s="235">
        <f>SUM(Q112:Q120)</f>
        <v>0</v>
      </c>
      <c r="R111" s="236"/>
      <c r="S111" s="236"/>
      <c r="T111" s="236"/>
      <c r="U111" s="236"/>
      <c r="V111" s="236">
        <f>SUM(V112:V120)</f>
        <v>6.3599999999999994</v>
      </c>
      <c r="W111" s="236"/>
      <c r="X111" s="236"/>
      <c r="Y111" s="236"/>
      <c r="AG111" t="s">
        <v>178</v>
      </c>
    </row>
    <row r="112" spans="1:60" ht="22.5" outlineLevel="1" x14ac:dyDescent="0.2">
      <c r="A112" s="244">
        <v>44</v>
      </c>
      <c r="B112" s="245" t="s">
        <v>382</v>
      </c>
      <c r="C112" s="259" t="s">
        <v>383</v>
      </c>
      <c r="D112" s="246" t="s">
        <v>181</v>
      </c>
      <c r="E112" s="247">
        <v>55.271999999999998</v>
      </c>
      <c r="F112" s="248"/>
      <c r="G112" s="249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21</v>
      </c>
      <c r="M112" s="231">
        <f>G112*(1+L112/100)</f>
        <v>0</v>
      </c>
      <c r="N112" s="230">
        <v>0</v>
      </c>
      <c r="O112" s="230">
        <f>ROUND(E112*N112,2)</f>
        <v>0</v>
      </c>
      <c r="P112" s="230">
        <v>0</v>
      </c>
      <c r="Q112" s="230">
        <f>ROUND(E112*P112,2)</f>
        <v>0</v>
      </c>
      <c r="R112" s="231"/>
      <c r="S112" s="231" t="s">
        <v>182</v>
      </c>
      <c r="T112" s="231" t="s">
        <v>182</v>
      </c>
      <c r="U112" s="231">
        <v>0.08</v>
      </c>
      <c r="V112" s="231">
        <f>ROUND(E112*U112,2)</f>
        <v>4.42</v>
      </c>
      <c r="W112" s="231"/>
      <c r="X112" s="231" t="s">
        <v>183</v>
      </c>
      <c r="Y112" s="231" t="s">
        <v>184</v>
      </c>
      <c r="Z112" s="210"/>
      <c r="AA112" s="210"/>
      <c r="AB112" s="210"/>
      <c r="AC112" s="210"/>
      <c r="AD112" s="210"/>
      <c r="AE112" s="210"/>
      <c r="AF112" s="210"/>
      <c r="AG112" s="210" t="s">
        <v>185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27"/>
      <c r="B113" s="228"/>
      <c r="C113" s="260" t="s">
        <v>364</v>
      </c>
      <c r="D113" s="233"/>
      <c r="E113" s="234">
        <v>55.271999999999998</v>
      </c>
      <c r="F113" s="231"/>
      <c r="G113" s="231"/>
      <c r="H113" s="231"/>
      <c r="I113" s="231"/>
      <c r="J113" s="231"/>
      <c r="K113" s="231"/>
      <c r="L113" s="231"/>
      <c r="M113" s="231"/>
      <c r="N113" s="230"/>
      <c r="O113" s="230"/>
      <c r="P113" s="230"/>
      <c r="Q113" s="230"/>
      <c r="R113" s="231"/>
      <c r="S113" s="231"/>
      <c r="T113" s="231"/>
      <c r="U113" s="231"/>
      <c r="V113" s="231"/>
      <c r="W113" s="231"/>
      <c r="X113" s="231"/>
      <c r="Y113" s="231"/>
      <c r="Z113" s="210"/>
      <c r="AA113" s="210"/>
      <c r="AB113" s="210"/>
      <c r="AC113" s="210"/>
      <c r="AD113" s="210"/>
      <c r="AE113" s="210"/>
      <c r="AF113" s="210"/>
      <c r="AG113" s="210" t="s">
        <v>187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2.5" outlineLevel="1" x14ac:dyDescent="0.2">
      <c r="A114" s="244">
        <v>45</v>
      </c>
      <c r="B114" s="245" t="s">
        <v>384</v>
      </c>
      <c r="C114" s="259" t="s">
        <v>385</v>
      </c>
      <c r="D114" s="246" t="s">
        <v>181</v>
      </c>
      <c r="E114" s="247">
        <v>6.5839999999999996</v>
      </c>
      <c r="F114" s="248"/>
      <c r="G114" s="249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21</v>
      </c>
      <c r="M114" s="231">
        <f>G114*(1+L114/100)</f>
        <v>0</v>
      </c>
      <c r="N114" s="230">
        <v>2.9399999999999999E-3</v>
      </c>
      <c r="O114" s="230">
        <f>ROUND(E114*N114,2)</f>
        <v>0.02</v>
      </c>
      <c r="P114" s="230">
        <v>0</v>
      </c>
      <c r="Q114" s="230">
        <f>ROUND(E114*P114,2)</f>
        <v>0</v>
      </c>
      <c r="R114" s="231"/>
      <c r="S114" s="231" t="s">
        <v>182</v>
      </c>
      <c r="T114" s="231" t="s">
        <v>182</v>
      </c>
      <c r="U114" s="231">
        <v>0.28000000000000003</v>
      </c>
      <c r="V114" s="231">
        <f>ROUND(E114*U114,2)</f>
        <v>1.84</v>
      </c>
      <c r="W114" s="231"/>
      <c r="X114" s="231" t="s">
        <v>183</v>
      </c>
      <c r="Y114" s="231" t="s">
        <v>184</v>
      </c>
      <c r="Z114" s="210"/>
      <c r="AA114" s="210"/>
      <c r="AB114" s="210"/>
      <c r="AC114" s="210"/>
      <c r="AD114" s="210"/>
      <c r="AE114" s="210"/>
      <c r="AF114" s="210"/>
      <c r="AG114" s="210" t="s">
        <v>185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2.5" outlineLevel="2" x14ac:dyDescent="0.2">
      <c r="A115" s="227"/>
      <c r="B115" s="228"/>
      <c r="C115" s="261" t="s">
        <v>386</v>
      </c>
      <c r="D115" s="250"/>
      <c r="E115" s="250"/>
      <c r="F115" s="250"/>
      <c r="G115" s="250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0"/>
      <c r="AA115" s="210"/>
      <c r="AB115" s="210"/>
      <c r="AC115" s="210"/>
      <c r="AD115" s="210"/>
      <c r="AE115" s="210"/>
      <c r="AF115" s="210"/>
      <c r="AG115" s="210" t="s">
        <v>198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57" t="str">
        <f>C115</f>
        <v>Očištění povrchu stěny od prachu, nařezání izolačních desek na požadovaný rozměr, nanesení lepicího tmelu, osazení desek.</v>
      </c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27"/>
      <c r="B116" s="228"/>
      <c r="C116" s="260" t="s">
        <v>367</v>
      </c>
      <c r="D116" s="233"/>
      <c r="E116" s="234">
        <v>6.5839999999999996</v>
      </c>
      <c r="F116" s="231"/>
      <c r="G116" s="231"/>
      <c r="H116" s="231"/>
      <c r="I116" s="231"/>
      <c r="J116" s="231"/>
      <c r="K116" s="231"/>
      <c r="L116" s="231"/>
      <c r="M116" s="231"/>
      <c r="N116" s="230"/>
      <c r="O116" s="230"/>
      <c r="P116" s="230"/>
      <c r="Q116" s="230"/>
      <c r="R116" s="231"/>
      <c r="S116" s="231"/>
      <c r="T116" s="231"/>
      <c r="U116" s="231"/>
      <c r="V116" s="231"/>
      <c r="W116" s="231"/>
      <c r="X116" s="231"/>
      <c r="Y116" s="231"/>
      <c r="Z116" s="210"/>
      <c r="AA116" s="210"/>
      <c r="AB116" s="210"/>
      <c r="AC116" s="210"/>
      <c r="AD116" s="210"/>
      <c r="AE116" s="210"/>
      <c r="AF116" s="210"/>
      <c r="AG116" s="210" t="s">
        <v>187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44">
        <v>46</v>
      </c>
      <c r="B117" s="245" t="s">
        <v>387</v>
      </c>
      <c r="C117" s="259" t="s">
        <v>388</v>
      </c>
      <c r="D117" s="246" t="s">
        <v>202</v>
      </c>
      <c r="E117" s="247">
        <v>1.36083</v>
      </c>
      <c r="F117" s="248"/>
      <c r="G117" s="249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0.03</v>
      </c>
      <c r="O117" s="230">
        <f>ROUND(E117*N117,2)</f>
        <v>0.04</v>
      </c>
      <c r="P117" s="230">
        <v>0</v>
      </c>
      <c r="Q117" s="230">
        <f>ROUND(E117*P117,2)</f>
        <v>0</v>
      </c>
      <c r="R117" s="231" t="s">
        <v>389</v>
      </c>
      <c r="S117" s="231" t="s">
        <v>182</v>
      </c>
      <c r="T117" s="231" t="s">
        <v>182</v>
      </c>
      <c r="U117" s="231">
        <v>0</v>
      </c>
      <c r="V117" s="231">
        <f>ROUND(E117*U117,2)</f>
        <v>0</v>
      </c>
      <c r="W117" s="231"/>
      <c r="X117" s="231" t="s">
        <v>378</v>
      </c>
      <c r="Y117" s="231" t="s">
        <v>184</v>
      </c>
      <c r="Z117" s="210"/>
      <c r="AA117" s="210"/>
      <c r="AB117" s="210"/>
      <c r="AC117" s="210"/>
      <c r="AD117" s="210"/>
      <c r="AE117" s="210"/>
      <c r="AF117" s="210"/>
      <c r="AG117" s="210" t="s">
        <v>379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27"/>
      <c r="B118" s="228"/>
      <c r="C118" s="260" t="s">
        <v>390</v>
      </c>
      <c r="D118" s="233"/>
      <c r="E118" s="234">
        <v>1.23712</v>
      </c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0"/>
      <c r="AA118" s="210"/>
      <c r="AB118" s="210"/>
      <c r="AC118" s="210"/>
      <c r="AD118" s="210"/>
      <c r="AE118" s="210"/>
      <c r="AF118" s="210"/>
      <c r="AG118" s="210" t="s">
        <v>187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73" t="s">
        <v>391</v>
      </c>
      <c r="D119" s="270"/>
      <c r="E119" s="271">
        <v>0.12371</v>
      </c>
      <c r="F119" s="231"/>
      <c r="G119" s="231"/>
      <c r="H119" s="231"/>
      <c r="I119" s="231"/>
      <c r="J119" s="231"/>
      <c r="K119" s="231"/>
      <c r="L119" s="231"/>
      <c r="M119" s="231"/>
      <c r="N119" s="230"/>
      <c r="O119" s="230"/>
      <c r="P119" s="230"/>
      <c r="Q119" s="230"/>
      <c r="R119" s="231"/>
      <c r="S119" s="231"/>
      <c r="T119" s="231"/>
      <c r="U119" s="231"/>
      <c r="V119" s="231"/>
      <c r="W119" s="231"/>
      <c r="X119" s="231"/>
      <c r="Y119" s="231"/>
      <c r="Z119" s="210"/>
      <c r="AA119" s="210"/>
      <c r="AB119" s="210"/>
      <c r="AC119" s="210"/>
      <c r="AD119" s="210"/>
      <c r="AE119" s="210"/>
      <c r="AF119" s="210"/>
      <c r="AG119" s="210" t="s">
        <v>187</v>
      </c>
      <c r="AH119" s="210">
        <v>4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51">
        <v>47</v>
      </c>
      <c r="B120" s="252" t="s">
        <v>392</v>
      </c>
      <c r="C120" s="262" t="s">
        <v>393</v>
      </c>
      <c r="D120" s="253" t="s">
        <v>228</v>
      </c>
      <c r="E120" s="254">
        <v>6.0179999999999997E-2</v>
      </c>
      <c r="F120" s="255"/>
      <c r="G120" s="256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21</v>
      </c>
      <c r="M120" s="231">
        <f>G120*(1+L120/100)</f>
        <v>0</v>
      </c>
      <c r="N120" s="230">
        <v>0</v>
      </c>
      <c r="O120" s="230">
        <f>ROUND(E120*N120,2)</f>
        <v>0</v>
      </c>
      <c r="P120" s="230">
        <v>0</v>
      </c>
      <c r="Q120" s="230">
        <f>ROUND(E120*P120,2)</f>
        <v>0</v>
      </c>
      <c r="R120" s="231"/>
      <c r="S120" s="231" t="s">
        <v>182</v>
      </c>
      <c r="T120" s="231" t="s">
        <v>182</v>
      </c>
      <c r="U120" s="231">
        <v>1.74</v>
      </c>
      <c r="V120" s="231">
        <f>ROUND(E120*U120,2)</f>
        <v>0.1</v>
      </c>
      <c r="W120" s="231"/>
      <c r="X120" s="231" t="s">
        <v>360</v>
      </c>
      <c r="Y120" s="231" t="s">
        <v>184</v>
      </c>
      <c r="Z120" s="210"/>
      <c r="AA120" s="210"/>
      <c r="AB120" s="210"/>
      <c r="AC120" s="210"/>
      <c r="AD120" s="210"/>
      <c r="AE120" s="210"/>
      <c r="AF120" s="210"/>
      <c r="AG120" s="210" t="s">
        <v>361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x14ac:dyDescent="0.2">
      <c r="A121" s="237" t="s">
        <v>177</v>
      </c>
      <c r="B121" s="238" t="s">
        <v>128</v>
      </c>
      <c r="C121" s="258" t="s">
        <v>129</v>
      </c>
      <c r="D121" s="239"/>
      <c r="E121" s="240"/>
      <c r="F121" s="241"/>
      <c r="G121" s="242">
        <f>SUMIF(AG122:AG130,"&lt;&gt;NOR",G122:G130)</f>
        <v>0</v>
      </c>
      <c r="H121" s="236"/>
      <c r="I121" s="236">
        <f>SUM(I122:I130)</f>
        <v>0</v>
      </c>
      <c r="J121" s="236"/>
      <c r="K121" s="236">
        <f>SUM(K122:K130)</f>
        <v>0</v>
      </c>
      <c r="L121" s="236"/>
      <c r="M121" s="236">
        <f>SUM(M122:M130)</f>
        <v>0</v>
      </c>
      <c r="N121" s="235"/>
      <c r="O121" s="235">
        <f>SUM(O122:O130)</f>
        <v>0.02</v>
      </c>
      <c r="P121" s="235"/>
      <c r="Q121" s="235">
        <f>SUM(Q122:Q130)</f>
        <v>0</v>
      </c>
      <c r="R121" s="236"/>
      <c r="S121" s="236"/>
      <c r="T121" s="236"/>
      <c r="U121" s="236"/>
      <c r="V121" s="236">
        <f>SUM(V122:V130)</f>
        <v>5.7200000000000006</v>
      </c>
      <c r="W121" s="236"/>
      <c r="X121" s="236"/>
      <c r="Y121" s="236"/>
      <c r="AG121" t="s">
        <v>178</v>
      </c>
    </row>
    <row r="122" spans="1:60" outlineLevel="1" x14ac:dyDescent="0.2">
      <c r="A122" s="244">
        <v>48</v>
      </c>
      <c r="B122" s="245" t="s">
        <v>394</v>
      </c>
      <c r="C122" s="259" t="s">
        <v>395</v>
      </c>
      <c r="D122" s="246" t="s">
        <v>193</v>
      </c>
      <c r="E122" s="247">
        <v>4</v>
      </c>
      <c r="F122" s="248"/>
      <c r="G122" s="249">
        <f>ROUND(E122*F122,2)</f>
        <v>0</v>
      </c>
      <c r="H122" s="232"/>
      <c r="I122" s="231">
        <f>ROUND(E122*H122,2)</f>
        <v>0</v>
      </c>
      <c r="J122" s="232"/>
      <c r="K122" s="231">
        <f>ROUND(E122*J122,2)</f>
        <v>0</v>
      </c>
      <c r="L122" s="231">
        <v>21</v>
      </c>
      <c r="M122" s="231">
        <f>G122*(1+L122/100)</f>
        <v>0</v>
      </c>
      <c r="N122" s="230">
        <v>2.0999999999999999E-3</v>
      </c>
      <c r="O122" s="230">
        <f>ROUND(E122*N122,2)</f>
        <v>0.01</v>
      </c>
      <c r="P122" s="230">
        <v>0</v>
      </c>
      <c r="Q122" s="230">
        <f>ROUND(E122*P122,2)</f>
        <v>0</v>
      </c>
      <c r="R122" s="231"/>
      <c r="S122" s="231" t="s">
        <v>182</v>
      </c>
      <c r="T122" s="231" t="s">
        <v>182</v>
      </c>
      <c r="U122" s="231">
        <v>0.8</v>
      </c>
      <c r="V122" s="231">
        <f>ROUND(E122*U122,2)</f>
        <v>3.2</v>
      </c>
      <c r="W122" s="231"/>
      <c r="X122" s="231" t="s">
        <v>183</v>
      </c>
      <c r="Y122" s="231" t="s">
        <v>184</v>
      </c>
      <c r="Z122" s="210"/>
      <c r="AA122" s="210"/>
      <c r="AB122" s="210"/>
      <c r="AC122" s="210"/>
      <c r="AD122" s="210"/>
      <c r="AE122" s="210"/>
      <c r="AF122" s="210"/>
      <c r="AG122" s="210" t="s">
        <v>185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27"/>
      <c r="B123" s="228"/>
      <c r="C123" s="261" t="s">
        <v>396</v>
      </c>
      <c r="D123" s="250"/>
      <c r="E123" s="250"/>
      <c r="F123" s="250"/>
      <c r="G123" s="250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0"/>
      <c r="AA123" s="210"/>
      <c r="AB123" s="210"/>
      <c r="AC123" s="210"/>
      <c r="AD123" s="210"/>
      <c r="AE123" s="210"/>
      <c r="AF123" s="210"/>
      <c r="AG123" s="210" t="s">
        <v>198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27"/>
      <c r="B124" s="228"/>
      <c r="C124" s="260" t="s">
        <v>397</v>
      </c>
      <c r="D124" s="233"/>
      <c r="E124" s="234">
        <v>4</v>
      </c>
      <c r="F124" s="231"/>
      <c r="G124" s="231"/>
      <c r="H124" s="231"/>
      <c r="I124" s="231"/>
      <c r="J124" s="231"/>
      <c r="K124" s="231"/>
      <c r="L124" s="231"/>
      <c r="M124" s="231"/>
      <c r="N124" s="230"/>
      <c r="O124" s="230"/>
      <c r="P124" s="230"/>
      <c r="Q124" s="230"/>
      <c r="R124" s="231"/>
      <c r="S124" s="231"/>
      <c r="T124" s="231"/>
      <c r="U124" s="231"/>
      <c r="V124" s="231"/>
      <c r="W124" s="231"/>
      <c r="X124" s="231"/>
      <c r="Y124" s="231"/>
      <c r="Z124" s="210"/>
      <c r="AA124" s="210"/>
      <c r="AB124" s="210"/>
      <c r="AC124" s="210"/>
      <c r="AD124" s="210"/>
      <c r="AE124" s="210"/>
      <c r="AF124" s="210"/>
      <c r="AG124" s="210" t="s">
        <v>187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4">
        <v>49</v>
      </c>
      <c r="B125" s="245" t="s">
        <v>398</v>
      </c>
      <c r="C125" s="259" t="s">
        <v>399</v>
      </c>
      <c r="D125" s="246" t="s">
        <v>193</v>
      </c>
      <c r="E125" s="247">
        <v>7</v>
      </c>
      <c r="F125" s="248"/>
      <c r="G125" s="249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21</v>
      </c>
      <c r="M125" s="231">
        <f>G125*(1+L125/100)</f>
        <v>0</v>
      </c>
      <c r="N125" s="230">
        <v>1.7700000000000001E-3</v>
      </c>
      <c r="O125" s="230">
        <f>ROUND(E125*N125,2)</f>
        <v>0.01</v>
      </c>
      <c r="P125" s="230">
        <v>0</v>
      </c>
      <c r="Q125" s="230">
        <f>ROUND(E125*P125,2)</f>
        <v>0</v>
      </c>
      <c r="R125" s="231"/>
      <c r="S125" s="231" t="s">
        <v>182</v>
      </c>
      <c r="T125" s="231" t="s">
        <v>182</v>
      </c>
      <c r="U125" s="231">
        <v>0.35589999999999999</v>
      </c>
      <c r="V125" s="231">
        <f>ROUND(E125*U125,2)</f>
        <v>2.4900000000000002</v>
      </c>
      <c r="W125" s="231"/>
      <c r="X125" s="231" t="s">
        <v>183</v>
      </c>
      <c r="Y125" s="231" t="s">
        <v>184</v>
      </c>
      <c r="Z125" s="210"/>
      <c r="AA125" s="210"/>
      <c r="AB125" s="210"/>
      <c r="AC125" s="210"/>
      <c r="AD125" s="210"/>
      <c r="AE125" s="210"/>
      <c r="AF125" s="210"/>
      <c r="AG125" s="210" t="s">
        <v>185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27"/>
      <c r="B126" s="228"/>
      <c r="C126" s="261" t="s">
        <v>400</v>
      </c>
      <c r="D126" s="250"/>
      <c r="E126" s="250"/>
      <c r="F126" s="250"/>
      <c r="G126" s="250"/>
      <c r="H126" s="231"/>
      <c r="I126" s="231"/>
      <c r="J126" s="231"/>
      <c r="K126" s="231"/>
      <c r="L126" s="231"/>
      <c r="M126" s="231"/>
      <c r="N126" s="230"/>
      <c r="O126" s="230"/>
      <c r="P126" s="230"/>
      <c r="Q126" s="230"/>
      <c r="R126" s="231"/>
      <c r="S126" s="231"/>
      <c r="T126" s="231"/>
      <c r="U126" s="231"/>
      <c r="V126" s="231"/>
      <c r="W126" s="231"/>
      <c r="X126" s="231"/>
      <c r="Y126" s="231"/>
      <c r="Z126" s="210"/>
      <c r="AA126" s="210"/>
      <c r="AB126" s="210"/>
      <c r="AC126" s="210"/>
      <c r="AD126" s="210"/>
      <c r="AE126" s="210"/>
      <c r="AF126" s="210"/>
      <c r="AG126" s="210" t="s">
        <v>198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27"/>
      <c r="B127" s="228"/>
      <c r="C127" s="274" t="s">
        <v>401</v>
      </c>
      <c r="D127" s="272"/>
      <c r="E127" s="272"/>
      <c r="F127" s="272"/>
      <c r="G127" s="272"/>
      <c r="H127" s="231"/>
      <c r="I127" s="231"/>
      <c r="J127" s="231"/>
      <c r="K127" s="231"/>
      <c r="L127" s="231"/>
      <c r="M127" s="231"/>
      <c r="N127" s="230"/>
      <c r="O127" s="230"/>
      <c r="P127" s="230"/>
      <c r="Q127" s="230"/>
      <c r="R127" s="231"/>
      <c r="S127" s="231"/>
      <c r="T127" s="231"/>
      <c r="U127" s="231"/>
      <c r="V127" s="231"/>
      <c r="W127" s="231"/>
      <c r="X127" s="231"/>
      <c r="Y127" s="231"/>
      <c r="Z127" s="210"/>
      <c r="AA127" s="210"/>
      <c r="AB127" s="210"/>
      <c r="AC127" s="210"/>
      <c r="AD127" s="210"/>
      <c r="AE127" s="210"/>
      <c r="AF127" s="210"/>
      <c r="AG127" s="210" t="s">
        <v>198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27"/>
      <c r="B128" s="228"/>
      <c r="C128" s="260" t="s">
        <v>402</v>
      </c>
      <c r="D128" s="233"/>
      <c r="E128" s="234">
        <v>7</v>
      </c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0"/>
      <c r="AA128" s="210"/>
      <c r="AB128" s="210"/>
      <c r="AC128" s="210"/>
      <c r="AD128" s="210"/>
      <c r="AE128" s="210"/>
      <c r="AF128" s="210"/>
      <c r="AG128" s="210" t="s">
        <v>187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2.5" outlineLevel="1" x14ac:dyDescent="0.2">
      <c r="A129" s="251">
        <v>50</v>
      </c>
      <c r="B129" s="252" t="s">
        <v>403</v>
      </c>
      <c r="C129" s="262" t="s">
        <v>404</v>
      </c>
      <c r="D129" s="253" t="s">
        <v>377</v>
      </c>
      <c r="E129" s="254">
        <v>1</v>
      </c>
      <c r="F129" s="255"/>
      <c r="G129" s="256">
        <f>ROUND(E129*F129,2)</f>
        <v>0</v>
      </c>
      <c r="H129" s="232"/>
      <c r="I129" s="231">
        <f>ROUND(E129*H129,2)</f>
        <v>0</v>
      </c>
      <c r="J129" s="232"/>
      <c r="K129" s="231">
        <f>ROUND(E129*J129,2)</f>
        <v>0</v>
      </c>
      <c r="L129" s="231">
        <v>21</v>
      </c>
      <c r="M129" s="231">
        <f>G129*(1+L129/100)</f>
        <v>0</v>
      </c>
      <c r="N129" s="230">
        <v>0</v>
      </c>
      <c r="O129" s="230">
        <f>ROUND(E129*N129,2)</f>
        <v>0</v>
      </c>
      <c r="P129" s="230">
        <v>0</v>
      </c>
      <c r="Q129" s="230">
        <f>ROUND(E129*P129,2)</f>
        <v>0</v>
      </c>
      <c r="R129" s="231"/>
      <c r="S129" s="231" t="s">
        <v>224</v>
      </c>
      <c r="T129" s="231" t="s">
        <v>225</v>
      </c>
      <c r="U129" s="231">
        <v>0</v>
      </c>
      <c r="V129" s="231">
        <f>ROUND(E129*U129,2)</f>
        <v>0</v>
      </c>
      <c r="W129" s="231"/>
      <c r="X129" s="231" t="s">
        <v>183</v>
      </c>
      <c r="Y129" s="231" t="s">
        <v>184</v>
      </c>
      <c r="Z129" s="210"/>
      <c r="AA129" s="210"/>
      <c r="AB129" s="210"/>
      <c r="AC129" s="210"/>
      <c r="AD129" s="210"/>
      <c r="AE129" s="210"/>
      <c r="AF129" s="210"/>
      <c r="AG129" s="210" t="s">
        <v>185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51">
        <v>51</v>
      </c>
      <c r="B130" s="252" t="s">
        <v>405</v>
      </c>
      <c r="C130" s="262" t="s">
        <v>406</v>
      </c>
      <c r="D130" s="253" t="s">
        <v>228</v>
      </c>
      <c r="E130" s="254">
        <v>2.0789999999999999E-2</v>
      </c>
      <c r="F130" s="255"/>
      <c r="G130" s="256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21</v>
      </c>
      <c r="M130" s="231">
        <f>G130*(1+L130/100)</f>
        <v>0</v>
      </c>
      <c r="N130" s="230">
        <v>0</v>
      </c>
      <c r="O130" s="230">
        <f>ROUND(E130*N130,2)</f>
        <v>0</v>
      </c>
      <c r="P130" s="230">
        <v>0</v>
      </c>
      <c r="Q130" s="230">
        <f>ROUND(E130*P130,2)</f>
        <v>0</v>
      </c>
      <c r="R130" s="231"/>
      <c r="S130" s="231" t="s">
        <v>182</v>
      </c>
      <c r="T130" s="231" t="s">
        <v>182</v>
      </c>
      <c r="U130" s="231">
        <v>1.47</v>
      </c>
      <c r="V130" s="231">
        <f>ROUND(E130*U130,2)</f>
        <v>0.03</v>
      </c>
      <c r="W130" s="231"/>
      <c r="X130" s="231" t="s">
        <v>360</v>
      </c>
      <c r="Y130" s="231" t="s">
        <v>184</v>
      </c>
      <c r="Z130" s="210"/>
      <c r="AA130" s="210"/>
      <c r="AB130" s="210"/>
      <c r="AC130" s="210"/>
      <c r="AD130" s="210"/>
      <c r="AE130" s="210"/>
      <c r="AF130" s="210"/>
      <c r="AG130" s="210" t="s">
        <v>361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2">
      <c r="A131" s="237" t="s">
        <v>177</v>
      </c>
      <c r="B131" s="238" t="s">
        <v>136</v>
      </c>
      <c r="C131" s="258" t="s">
        <v>137</v>
      </c>
      <c r="D131" s="239"/>
      <c r="E131" s="240"/>
      <c r="F131" s="241"/>
      <c r="G131" s="242">
        <f>SUMIF(AG132:AG132,"&lt;&gt;NOR",G132:G132)</f>
        <v>0</v>
      </c>
      <c r="H131" s="236"/>
      <c r="I131" s="236">
        <f>SUM(I132:I132)</f>
        <v>0</v>
      </c>
      <c r="J131" s="236"/>
      <c r="K131" s="236">
        <f>SUM(K132:K132)</f>
        <v>0</v>
      </c>
      <c r="L131" s="236"/>
      <c r="M131" s="236">
        <f>SUM(M132:M132)</f>
        <v>0</v>
      </c>
      <c r="N131" s="235"/>
      <c r="O131" s="235">
        <f>SUM(O132:O132)</f>
        <v>0</v>
      </c>
      <c r="P131" s="235"/>
      <c r="Q131" s="235">
        <f>SUM(Q132:Q132)</f>
        <v>0</v>
      </c>
      <c r="R131" s="236"/>
      <c r="S131" s="236"/>
      <c r="T131" s="236"/>
      <c r="U131" s="236"/>
      <c r="V131" s="236">
        <f>SUM(V132:V132)</f>
        <v>0</v>
      </c>
      <c r="W131" s="236"/>
      <c r="X131" s="236"/>
      <c r="Y131" s="236"/>
      <c r="AG131" t="s">
        <v>178</v>
      </c>
    </row>
    <row r="132" spans="1:60" ht="22.5" outlineLevel="1" x14ac:dyDescent="0.2">
      <c r="A132" s="251">
        <v>52</v>
      </c>
      <c r="B132" s="252" t="s">
        <v>407</v>
      </c>
      <c r="C132" s="262" t="s">
        <v>408</v>
      </c>
      <c r="D132" s="253" t="s">
        <v>377</v>
      </c>
      <c r="E132" s="254">
        <v>2</v>
      </c>
      <c r="F132" s="255"/>
      <c r="G132" s="256">
        <f>ROUND(E132*F132,2)</f>
        <v>0</v>
      </c>
      <c r="H132" s="232"/>
      <c r="I132" s="231">
        <f>ROUND(E132*H132,2)</f>
        <v>0</v>
      </c>
      <c r="J132" s="232"/>
      <c r="K132" s="231">
        <f>ROUND(E132*J132,2)</f>
        <v>0</v>
      </c>
      <c r="L132" s="231">
        <v>21</v>
      </c>
      <c r="M132" s="231">
        <f>G132*(1+L132/100)</f>
        <v>0</v>
      </c>
      <c r="N132" s="230">
        <v>0</v>
      </c>
      <c r="O132" s="230">
        <f>ROUND(E132*N132,2)</f>
        <v>0</v>
      </c>
      <c r="P132" s="230">
        <v>0</v>
      </c>
      <c r="Q132" s="230">
        <f>ROUND(E132*P132,2)</f>
        <v>0</v>
      </c>
      <c r="R132" s="231"/>
      <c r="S132" s="231" t="s">
        <v>224</v>
      </c>
      <c r="T132" s="231" t="s">
        <v>225</v>
      </c>
      <c r="U132" s="231">
        <v>0</v>
      </c>
      <c r="V132" s="231">
        <f>ROUND(E132*U132,2)</f>
        <v>0</v>
      </c>
      <c r="W132" s="231"/>
      <c r="X132" s="231" t="s">
        <v>183</v>
      </c>
      <c r="Y132" s="231" t="s">
        <v>184</v>
      </c>
      <c r="Z132" s="210"/>
      <c r="AA132" s="210"/>
      <c r="AB132" s="210"/>
      <c r="AC132" s="210"/>
      <c r="AD132" s="210"/>
      <c r="AE132" s="210"/>
      <c r="AF132" s="210"/>
      <c r="AG132" s="210" t="s">
        <v>185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x14ac:dyDescent="0.2">
      <c r="A133" s="237" t="s">
        <v>177</v>
      </c>
      <c r="B133" s="238" t="s">
        <v>149</v>
      </c>
      <c r="C133" s="258" t="s">
        <v>29</v>
      </c>
      <c r="D133" s="239"/>
      <c r="E133" s="240"/>
      <c r="F133" s="241"/>
      <c r="G133" s="242">
        <f>SUMIF(AG134:AG142,"&lt;&gt;NOR",G134:G142)</f>
        <v>0</v>
      </c>
      <c r="H133" s="236"/>
      <c r="I133" s="236">
        <f>SUM(I134:I142)</f>
        <v>0</v>
      </c>
      <c r="J133" s="236"/>
      <c r="K133" s="236">
        <f>SUM(K134:K142)</f>
        <v>0</v>
      </c>
      <c r="L133" s="236"/>
      <c r="M133" s="236">
        <f>SUM(M134:M142)</f>
        <v>0</v>
      </c>
      <c r="N133" s="235"/>
      <c r="O133" s="235">
        <f>SUM(O134:O142)</f>
        <v>0</v>
      </c>
      <c r="P133" s="235"/>
      <c r="Q133" s="235">
        <f>SUM(Q134:Q142)</f>
        <v>0</v>
      </c>
      <c r="R133" s="236"/>
      <c r="S133" s="236"/>
      <c r="T133" s="236"/>
      <c r="U133" s="236"/>
      <c r="V133" s="236">
        <f>SUM(V134:V142)</f>
        <v>0</v>
      </c>
      <c r="W133" s="236"/>
      <c r="X133" s="236"/>
      <c r="Y133" s="236"/>
      <c r="AG133" t="s">
        <v>178</v>
      </c>
    </row>
    <row r="134" spans="1:60" outlineLevel="1" x14ac:dyDescent="0.2">
      <c r="A134" s="244">
        <v>53</v>
      </c>
      <c r="B134" s="245" t="s">
        <v>409</v>
      </c>
      <c r="C134" s="259" t="s">
        <v>410</v>
      </c>
      <c r="D134" s="246" t="s">
        <v>411</v>
      </c>
      <c r="E134" s="247">
        <v>1</v>
      </c>
      <c r="F134" s="248"/>
      <c r="G134" s="249">
        <f>ROUND(E134*F134,2)</f>
        <v>0</v>
      </c>
      <c r="H134" s="232"/>
      <c r="I134" s="231">
        <f>ROUND(E134*H134,2)</f>
        <v>0</v>
      </c>
      <c r="J134" s="232"/>
      <c r="K134" s="231">
        <f>ROUND(E134*J134,2)</f>
        <v>0</v>
      </c>
      <c r="L134" s="231">
        <v>21</v>
      </c>
      <c r="M134" s="231">
        <f>G134*(1+L134/100)</f>
        <v>0</v>
      </c>
      <c r="N134" s="230">
        <v>0</v>
      </c>
      <c r="O134" s="230">
        <f>ROUND(E134*N134,2)</f>
        <v>0</v>
      </c>
      <c r="P134" s="230">
        <v>0</v>
      </c>
      <c r="Q134" s="230">
        <f>ROUND(E134*P134,2)</f>
        <v>0</v>
      </c>
      <c r="R134" s="231"/>
      <c r="S134" s="231" t="s">
        <v>182</v>
      </c>
      <c r="T134" s="231" t="s">
        <v>225</v>
      </c>
      <c r="U134" s="231">
        <v>0</v>
      </c>
      <c r="V134" s="231">
        <f>ROUND(E134*U134,2)</f>
        <v>0</v>
      </c>
      <c r="W134" s="231"/>
      <c r="X134" s="231" t="s">
        <v>412</v>
      </c>
      <c r="Y134" s="231" t="s">
        <v>184</v>
      </c>
      <c r="Z134" s="210"/>
      <c r="AA134" s="210"/>
      <c r="AB134" s="210"/>
      <c r="AC134" s="210"/>
      <c r="AD134" s="210"/>
      <c r="AE134" s="210"/>
      <c r="AF134" s="210"/>
      <c r="AG134" s="210" t="s">
        <v>413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27"/>
      <c r="B135" s="228"/>
      <c r="C135" s="261" t="s">
        <v>427</v>
      </c>
      <c r="D135" s="250"/>
      <c r="E135" s="250"/>
      <c r="F135" s="250"/>
      <c r="G135" s="250"/>
      <c r="H135" s="231"/>
      <c r="I135" s="231"/>
      <c r="J135" s="231"/>
      <c r="K135" s="231"/>
      <c r="L135" s="231"/>
      <c r="M135" s="231"/>
      <c r="N135" s="230"/>
      <c r="O135" s="230"/>
      <c r="P135" s="230"/>
      <c r="Q135" s="230"/>
      <c r="R135" s="231"/>
      <c r="S135" s="231"/>
      <c r="T135" s="231"/>
      <c r="U135" s="231"/>
      <c r="V135" s="231"/>
      <c r="W135" s="231"/>
      <c r="X135" s="231"/>
      <c r="Y135" s="231"/>
      <c r="Z135" s="210"/>
      <c r="AA135" s="210"/>
      <c r="AB135" s="210"/>
      <c r="AC135" s="210"/>
      <c r="AD135" s="210"/>
      <c r="AE135" s="210"/>
      <c r="AF135" s="210"/>
      <c r="AG135" s="210" t="s">
        <v>198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3" x14ac:dyDescent="0.2">
      <c r="A136" s="227"/>
      <c r="B136" s="228"/>
      <c r="C136" s="274" t="s">
        <v>414</v>
      </c>
      <c r="D136" s="272"/>
      <c r="E136" s="272"/>
      <c r="F136" s="272"/>
      <c r="G136" s="272"/>
      <c r="H136" s="231"/>
      <c r="I136" s="231"/>
      <c r="J136" s="231"/>
      <c r="K136" s="231"/>
      <c r="L136" s="231"/>
      <c r="M136" s="231"/>
      <c r="N136" s="230"/>
      <c r="O136" s="230"/>
      <c r="P136" s="230"/>
      <c r="Q136" s="230"/>
      <c r="R136" s="231"/>
      <c r="S136" s="231"/>
      <c r="T136" s="231"/>
      <c r="U136" s="231"/>
      <c r="V136" s="231"/>
      <c r="W136" s="231"/>
      <c r="X136" s="231"/>
      <c r="Y136" s="231"/>
      <c r="Z136" s="210"/>
      <c r="AA136" s="210"/>
      <c r="AB136" s="210"/>
      <c r="AC136" s="210"/>
      <c r="AD136" s="210"/>
      <c r="AE136" s="210"/>
      <c r="AF136" s="210"/>
      <c r="AG136" s="210" t="s">
        <v>198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57" t="str">
        <f>C136</f>
        <v>Vyhotovení protokolu o vytyčení stavby se seznamem souřadnic vytyčených bodů a jejich polohopisnými (S-JTSK) a výškopisnými (Bpv) hodnotami.</v>
      </c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44">
        <v>54</v>
      </c>
      <c r="B137" s="245" t="s">
        <v>415</v>
      </c>
      <c r="C137" s="259" t="s">
        <v>416</v>
      </c>
      <c r="D137" s="246" t="s">
        <v>411</v>
      </c>
      <c r="E137" s="247">
        <v>1</v>
      </c>
      <c r="F137" s="248"/>
      <c r="G137" s="249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21</v>
      </c>
      <c r="M137" s="231">
        <f>G137*(1+L137/100)</f>
        <v>0</v>
      </c>
      <c r="N137" s="230">
        <v>0</v>
      </c>
      <c r="O137" s="230">
        <f>ROUND(E137*N137,2)</f>
        <v>0</v>
      </c>
      <c r="P137" s="230">
        <v>0</v>
      </c>
      <c r="Q137" s="230">
        <f>ROUND(E137*P137,2)</f>
        <v>0</v>
      </c>
      <c r="R137" s="231"/>
      <c r="S137" s="231" t="s">
        <v>182</v>
      </c>
      <c r="T137" s="231" t="s">
        <v>225</v>
      </c>
      <c r="U137" s="231">
        <v>0</v>
      </c>
      <c r="V137" s="231">
        <f>ROUND(E137*U137,2)</f>
        <v>0</v>
      </c>
      <c r="W137" s="231"/>
      <c r="X137" s="231" t="s">
        <v>412</v>
      </c>
      <c r="Y137" s="231" t="s">
        <v>184</v>
      </c>
      <c r="Z137" s="210"/>
      <c r="AA137" s="210"/>
      <c r="AB137" s="210"/>
      <c r="AC137" s="210"/>
      <c r="AD137" s="210"/>
      <c r="AE137" s="210"/>
      <c r="AF137" s="210"/>
      <c r="AG137" s="210" t="s">
        <v>413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2" x14ac:dyDescent="0.2">
      <c r="A138" s="227"/>
      <c r="B138" s="228"/>
      <c r="C138" s="261" t="s">
        <v>417</v>
      </c>
      <c r="D138" s="250"/>
      <c r="E138" s="250"/>
      <c r="F138" s="250"/>
      <c r="G138" s="250"/>
      <c r="H138" s="231"/>
      <c r="I138" s="231"/>
      <c r="J138" s="231"/>
      <c r="K138" s="231"/>
      <c r="L138" s="231"/>
      <c r="M138" s="231"/>
      <c r="N138" s="230"/>
      <c r="O138" s="230"/>
      <c r="P138" s="230"/>
      <c r="Q138" s="230"/>
      <c r="R138" s="231"/>
      <c r="S138" s="231"/>
      <c r="T138" s="231"/>
      <c r="U138" s="231"/>
      <c r="V138" s="231"/>
      <c r="W138" s="231"/>
      <c r="X138" s="231"/>
      <c r="Y138" s="231"/>
      <c r="Z138" s="210"/>
      <c r="AA138" s="210"/>
      <c r="AB138" s="210"/>
      <c r="AC138" s="210"/>
      <c r="AD138" s="210"/>
      <c r="AE138" s="210"/>
      <c r="AF138" s="210"/>
      <c r="AG138" s="210" t="s">
        <v>198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57" t="str">
        <f>C138</f>
        <v>Zaměření a vytýčení stávajících inženýrských sítí v místě stavby z hlediska jejich ochrany při provádění stavby.</v>
      </c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44">
        <v>55</v>
      </c>
      <c r="B139" s="245" t="s">
        <v>418</v>
      </c>
      <c r="C139" s="259" t="s">
        <v>419</v>
      </c>
      <c r="D139" s="246" t="s">
        <v>411</v>
      </c>
      <c r="E139" s="247">
        <v>1</v>
      </c>
      <c r="F139" s="248"/>
      <c r="G139" s="249">
        <f>ROUND(E139*F139,2)</f>
        <v>0</v>
      </c>
      <c r="H139" s="232"/>
      <c r="I139" s="231">
        <f>ROUND(E139*H139,2)</f>
        <v>0</v>
      </c>
      <c r="J139" s="232"/>
      <c r="K139" s="231">
        <f>ROUND(E139*J139,2)</f>
        <v>0</v>
      </c>
      <c r="L139" s="231">
        <v>21</v>
      </c>
      <c r="M139" s="231">
        <f>G139*(1+L139/100)</f>
        <v>0</v>
      </c>
      <c r="N139" s="230">
        <v>0</v>
      </c>
      <c r="O139" s="230">
        <f>ROUND(E139*N139,2)</f>
        <v>0</v>
      </c>
      <c r="P139" s="230">
        <v>0</v>
      </c>
      <c r="Q139" s="230">
        <f>ROUND(E139*P139,2)</f>
        <v>0</v>
      </c>
      <c r="R139" s="231"/>
      <c r="S139" s="231" t="s">
        <v>182</v>
      </c>
      <c r="T139" s="231" t="s">
        <v>225</v>
      </c>
      <c r="U139" s="231">
        <v>0</v>
      </c>
      <c r="V139" s="231">
        <f>ROUND(E139*U139,2)</f>
        <v>0</v>
      </c>
      <c r="W139" s="231"/>
      <c r="X139" s="231" t="s">
        <v>412</v>
      </c>
      <c r="Y139" s="231" t="s">
        <v>184</v>
      </c>
      <c r="Z139" s="210"/>
      <c r="AA139" s="210"/>
      <c r="AB139" s="210"/>
      <c r="AC139" s="210"/>
      <c r="AD139" s="210"/>
      <c r="AE139" s="210"/>
      <c r="AF139" s="210"/>
      <c r="AG139" s="210" t="s">
        <v>413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2">
      <c r="A140" s="227"/>
      <c r="B140" s="228"/>
      <c r="C140" s="261" t="s">
        <v>420</v>
      </c>
      <c r="D140" s="250"/>
      <c r="E140" s="250"/>
      <c r="F140" s="250"/>
      <c r="G140" s="250"/>
      <c r="H140" s="231"/>
      <c r="I140" s="231"/>
      <c r="J140" s="231"/>
      <c r="K140" s="231"/>
      <c r="L140" s="231"/>
      <c r="M140" s="231"/>
      <c r="N140" s="230"/>
      <c r="O140" s="230"/>
      <c r="P140" s="230"/>
      <c r="Q140" s="230"/>
      <c r="R140" s="231"/>
      <c r="S140" s="231"/>
      <c r="T140" s="231"/>
      <c r="U140" s="231"/>
      <c r="V140" s="231"/>
      <c r="W140" s="231"/>
      <c r="X140" s="231"/>
      <c r="Y140" s="231"/>
      <c r="Z140" s="210"/>
      <c r="AA140" s="210"/>
      <c r="AB140" s="210"/>
      <c r="AC140" s="210"/>
      <c r="AD140" s="210"/>
      <c r="AE140" s="210"/>
      <c r="AF140" s="210"/>
      <c r="AG140" s="210" t="s">
        <v>198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44">
        <v>56</v>
      </c>
      <c r="B141" s="245" t="s">
        <v>421</v>
      </c>
      <c r="C141" s="259" t="s">
        <v>422</v>
      </c>
      <c r="D141" s="246" t="s">
        <v>411</v>
      </c>
      <c r="E141" s="247">
        <v>1</v>
      </c>
      <c r="F141" s="248"/>
      <c r="G141" s="249">
        <f>ROUND(E141*F141,2)</f>
        <v>0</v>
      </c>
      <c r="H141" s="232"/>
      <c r="I141" s="231">
        <f>ROUND(E141*H141,2)</f>
        <v>0</v>
      </c>
      <c r="J141" s="232"/>
      <c r="K141" s="231">
        <f>ROUND(E141*J141,2)</f>
        <v>0</v>
      </c>
      <c r="L141" s="231">
        <v>21</v>
      </c>
      <c r="M141" s="231">
        <f>G141*(1+L141/100)</f>
        <v>0</v>
      </c>
      <c r="N141" s="230">
        <v>0</v>
      </c>
      <c r="O141" s="230">
        <f>ROUND(E141*N141,2)</f>
        <v>0</v>
      </c>
      <c r="P141" s="230">
        <v>0</v>
      </c>
      <c r="Q141" s="230">
        <f>ROUND(E141*P141,2)</f>
        <v>0</v>
      </c>
      <c r="R141" s="231"/>
      <c r="S141" s="231" t="s">
        <v>182</v>
      </c>
      <c r="T141" s="231" t="s">
        <v>225</v>
      </c>
      <c r="U141" s="231">
        <v>0</v>
      </c>
      <c r="V141" s="231">
        <f>ROUND(E141*U141,2)</f>
        <v>0</v>
      </c>
      <c r="W141" s="231"/>
      <c r="X141" s="231" t="s">
        <v>412</v>
      </c>
      <c r="Y141" s="231" t="s">
        <v>184</v>
      </c>
      <c r="Z141" s="210"/>
      <c r="AA141" s="210"/>
      <c r="AB141" s="210"/>
      <c r="AC141" s="210"/>
      <c r="AD141" s="210"/>
      <c r="AE141" s="210"/>
      <c r="AF141" s="210"/>
      <c r="AG141" s="210" t="s">
        <v>413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27"/>
      <c r="B142" s="228"/>
      <c r="C142" s="261" t="s">
        <v>423</v>
      </c>
      <c r="D142" s="250"/>
      <c r="E142" s="250"/>
      <c r="F142" s="250"/>
      <c r="G142" s="250"/>
      <c r="H142" s="231"/>
      <c r="I142" s="231"/>
      <c r="J142" s="231"/>
      <c r="K142" s="231"/>
      <c r="L142" s="231"/>
      <c r="M142" s="231"/>
      <c r="N142" s="230"/>
      <c r="O142" s="230"/>
      <c r="P142" s="230"/>
      <c r="Q142" s="230"/>
      <c r="R142" s="231"/>
      <c r="S142" s="231"/>
      <c r="T142" s="231"/>
      <c r="U142" s="231"/>
      <c r="V142" s="231"/>
      <c r="W142" s="231"/>
      <c r="X142" s="231"/>
      <c r="Y142" s="231"/>
      <c r="Z142" s="210"/>
      <c r="AA142" s="210"/>
      <c r="AB142" s="210"/>
      <c r="AC142" s="210"/>
      <c r="AD142" s="210"/>
      <c r="AE142" s="210"/>
      <c r="AF142" s="210"/>
      <c r="AG142" s="210" t="s">
        <v>198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x14ac:dyDescent="0.2">
      <c r="A143" s="237" t="s">
        <v>177</v>
      </c>
      <c r="B143" s="238" t="s">
        <v>150</v>
      </c>
      <c r="C143" s="258" t="s">
        <v>30</v>
      </c>
      <c r="D143" s="239"/>
      <c r="E143" s="240"/>
      <c r="F143" s="241"/>
      <c r="G143" s="242">
        <f>SUMIF(AG144:AG145,"&lt;&gt;NOR",G144:G145)</f>
        <v>0</v>
      </c>
      <c r="H143" s="236"/>
      <c r="I143" s="236">
        <f>SUM(I144:I145)</f>
        <v>0</v>
      </c>
      <c r="J143" s="236"/>
      <c r="K143" s="236">
        <f>SUM(K144:K145)</f>
        <v>0</v>
      </c>
      <c r="L143" s="236"/>
      <c r="M143" s="236">
        <f>SUM(M144:M145)</f>
        <v>0</v>
      </c>
      <c r="N143" s="235"/>
      <c r="O143" s="235">
        <f>SUM(O144:O145)</f>
        <v>0</v>
      </c>
      <c r="P143" s="235"/>
      <c r="Q143" s="235">
        <f>SUM(Q144:Q145)</f>
        <v>0</v>
      </c>
      <c r="R143" s="236"/>
      <c r="S143" s="236"/>
      <c r="T143" s="236"/>
      <c r="U143" s="236"/>
      <c r="V143" s="236">
        <f>SUM(V144:V145)</f>
        <v>0</v>
      </c>
      <c r="W143" s="236"/>
      <c r="X143" s="236"/>
      <c r="Y143" s="236"/>
      <c r="AG143" t="s">
        <v>178</v>
      </c>
    </row>
    <row r="144" spans="1:60" outlineLevel="1" x14ac:dyDescent="0.2">
      <c r="A144" s="244">
        <v>57</v>
      </c>
      <c r="B144" s="245" t="s">
        <v>424</v>
      </c>
      <c r="C144" s="259" t="s">
        <v>425</v>
      </c>
      <c r="D144" s="246" t="s">
        <v>411</v>
      </c>
      <c r="E144" s="247">
        <v>1</v>
      </c>
      <c r="F144" s="248"/>
      <c r="G144" s="249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0</v>
      </c>
      <c r="O144" s="230">
        <f>ROUND(E144*N144,2)</f>
        <v>0</v>
      </c>
      <c r="P144" s="230">
        <v>0</v>
      </c>
      <c r="Q144" s="230">
        <f>ROUND(E144*P144,2)</f>
        <v>0</v>
      </c>
      <c r="R144" s="231"/>
      <c r="S144" s="231" t="s">
        <v>182</v>
      </c>
      <c r="T144" s="231" t="s">
        <v>225</v>
      </c>
      <c r="U144" s="231">
        <v>0</v>
      </c>
      <c r="V144" s="231">
        <f>ROUND(E144*U144,2)</f>
        <v>0</v>
      </c>
      <c r="W144" s="231"/>
      <c r="X144" s="231" t="s">
        <v>412</v>
      </c>
      <c r="Y144" s="231" t="s">
        <v>184</v>
      </c>
      <c r="Z144" s="210"/>
      <c r="AA144" s="210"/>
      <c r="AB144" s="210"/>
      <c r="AC144" s="210"/>
      <c r="AD144" s="210"/>
      <c r="AE144" s="210"/>
      <c r="AF144" s="210"/>
      <c r="AG144" s="210" t="s">
        <v>413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ht="45" outlineLevel="2" x14ac:dyDescent="0.2">
      <c r="A145" s="227"/>
      <c r="B145" s="228"/>
      <c r="C145" s="261" t="s">
        <v>426</v>
      </c>
      <c r="D145" s="250"/>
      <c r="E145" s="250"/>
      <c r="F145" s="250"/>
      <c r="G145" s="250"/>
      <c r="H145" s="231"/>
      <c r="I145" s="231"/>
      <c r="J145" s="231"/>
      <c r="K145" s="231"/>
      <c r="L145" s="231"/>
      <c r="M145" s="231"/>
      <c r="N145" s="230"/>
      <c r="O145" s="230"/>
      <c r="P145" s="230"/>
      <c r="Q145" s="230"/>
      <c r="R145" s="231"/>
      <c r="S145" s="231"/>
      <c r="T145" s="231"/>
      <c r="U145" s="231"/>
      <c r="V145" s="231"/>
      <c r="W145" s="231"/>
      <c r="X145" s="231"/>
      <c r="Y145" s="231"/>
      <c r="Z145" s="210"/>
      <c r="AA145" s="210"/>
      <c r="AB145" s="210"/>
      <c r="AC145" s="210"/>
      <c r="AD145" s="210"/>
      <c r="AE145" s="210"/>
      <c r="AF145" s="210"/>
      <c r="AG145" s="210" t="s">
        <v>198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57" t="str">
        <f>C145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45" s="210"/>
      <c r="BC145" s="210"/>
      <c r="BD145" s="210"/>
      <c r="BE145" s="210"/>
      <c r="BF145" s="210"/>
      <c r="BG145" s="210"/>
      <c r="BH145" s="210"/>
    </row>
    <row r="146" spans="1:60" x14ac:dyDescent="0.2">
      <c r="A146" s="3"/>
      <c r="B146" s="4"/>
      <c r="C146" s="263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v>15</v>
      </c>
      <c r="AF146">
        <v>21</v>
      </c>
      <c r="AG146" t="s">
        <v>163</v>
      </c>
    </row>
    <row r="147" spans="1:60" x14ac:dyDescent="0.2">
      <c r="A147" s="213"/>
      <c r="B147" s="214" t="s">
        <v>31</v>
      </c>
      <c r="C147" s="264"/>
      <c r="D147" s="215"/>
      <c r="E147" s="216"/>
      <c r="F147" s="216"/>
      <c r="G147" s="243">
        <f>G8+G27+G57+G71+G81+G95+G97+G111+G121+G131+G133+G143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AE147">
        <f>SUMIF(L7:L145,AE146,G7:G145)</f>
        <v>0</v>
      </c>
      <c r="AF147">
        <f>SUMIF(L7:L145,AF146,G7:G145)</f>
        <v>0</v>
      </c>
      <c r="AG147" t="s">
        <v>241</v>
      </c>
    </row>
    <row r="148" spans="1:60" x14ac:dyDescent="0.2">
      <c r="A148" s="3"/>
      <c r="B148" s="4"/>
      <c r="C148" s="263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60" x14ac:dyDescent="0.2">
      <c r="A149" s="3"/>
      <c r="B149" s="4"/>
      <c r="C149" s="263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60" x14ac:dyDescent="0.2">
      <c r="A150" s="217" t="s">
        <v>242</v>
      </c>
      <c r="B150" s="217"/>
      <c r="C150" s="265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60" x14ac:dyDescent="0.2">
      <c r="A151" s="218"/>
      <c r="B151" s="219"/>
      <c r="C151" s="266"/>
      <c r="D151" s="219"/>
      <c r="E151" s="219"/>
      <c r="F151" s="219"/>
      <c r="G151" s="220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AG151" t="s">
        <v>243</v>
      </c>
    </row>
    <row r="152" spans="1:60" x14ac:dyDescent="0.2">
      <c r="A152" s="221"/>
      <c r="B152" s="222"/>
      <c r="C152" s="267"/>
      <c r="D152" s="222"/>
      <c r="E152" s="222"/>
      <c r="F152" s="222"/>
      <c r="G152" s="22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60" x14ac:dyDescent="0.2">
      <c r="A153" s="221"/>
      <c r="B153" s="222"/>
      <c r="C153" s="267"/>
      <c r="D153" s="222"/>
      <c r="E153" s="222"/>
      <c r="F153" s="222"/>
      <c r="G153" s="22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60" x14ac:dyDescent="0.2">
      <c r="A154" s="221"/>
      <c r="B154" s="222"/>
      <c r="C154" s="267"/>
      <c r="D154" s="222"/>
      <c r="E154" s="222"/>
      <c r="F154" s="222"/>
      <c r="G154" s="22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60" x14ac:dyDescent="0.2">
      <c r="A155" s="224"/>
      <c r="B155" s="225"/>
      <c r="C155" s="268"/>
      <c r="D155" s="225"/>
      <c r="E155" s="225"/>
      <c r="F155" s="225"/>
      <c r="G155" s="226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60" x14ac:dyDescent="0.2">
      <c r="A156" s="3"/>
      <c r="B156" s="4"/>
      <c r="C156" s="263"/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">
      <c r="C157" s="269"/>
      <c r="D157" s="10"/>
      <c r="AG157" t="s">
        <v>244</v>
      </c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22">
    <mergeCell ref="C135:G135"/>
    <mergeCell ref="C136:G136"/>
    <mergeCell ref="C138:G138"/>
    <mergeCell ref="C140:G140"/>
    <mergeCell ref="C142:G142"/>
    <mergeCell ref="C145:G145"/>
    <mergeCell ref="C83:G83"/>
    <mergeCell ref="C103:G103"/>
    <mergeCell ref="C115:G115"/>
    <mergeCell ref="C123:G123"/>
    <mergeCell ref="C126:G126"/>
    <mergeCell ref="C127:G127"/>
    <mergeCell ref="A1:G1"/>
    <mergeCell ref="C2:G2"/>
    <mergeCell ref="C3:G3"/>
    <mergeCell ref="C4:G4"/>
    <mergeCell ref="A150:C150"/>
    <mergeCell ref="A151:G155"/>
    <mergeCell ref="C23:G23"/>
    <mergeCell ref="C39:G39"/>
    <mergeCell ref="C50:G50"/>
    <mergeCell ref="C59:G59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400F1-ED2B-4FA5-A940-0ADD8ABD039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49</v>
      </c>
      <c r="C3" s="199" t="s">
        <v>50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52</v>
      </c>
      <c r="C4" s="202" t="s">
        <v>53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96</v>
      </c>
      <c r="C8" s="258" t="s">
        <v>97</v>
      </c>
      <c r="D8" s="239"/>
      <c r="E8" s="240"/>
      <c r="F8" s="241"/>
      <c r="G8" s="242">
        <f>SUMIF(AG9:AG14,"&lt;&gt;NOR",G9:G14)</f>
        <v>0</v>
      </c>
      <c r="H8" s="236"/>
      <c r="I8" s="236">
        <f>SUM(I9:I14)</f>
        <v>0</v>
      </c>
      <c r="J8" s="236"/>
      <c r="K8" s="236">
        <f>SUM(K9:K14)</f>
        <v>0</v>
      </c>
      <c r="L8" s="236"/>
      <c r="M8" s="236">
        <f>SUM(M9:M14)</f>
        <v>0</v>
      </c>
      <c r="N8" s="235"/>
      <c r="O8" s="235">
        <f>SUM(O9:O14)</f>
        <v>0.4</v>
      </c>
      <c r="P8" s="235"/>
      <c r="Q8" s="235">
        <f>SUM(Q9:Q14)</f>
        <v>0</v>
      </c>
      <c r="R8" s="236"/>
      <c r="S8" s="236"/>
      <c r="T8" s="236"/>
      <c r="U8" s="236"/>
      <c r="V8" s="236">
        <f>SUM(V9:V14)</f>
        <v>1.51</v>
      </c>
      <c r="W8" s="236"/>
      <c r="X8" s="236"/>
      <c r="Y8" s="236"/>
      <c r="AG8" t="s">
        <v>178</v>
      </c>
    </row>
    <row r="9" spans="1:60" outlineLevel="1" x14ac:dyDescent="0.2">
      <c r="A9" s="244">
        <v>1</v>
      </c>
      <c r="B9" s="245" t="s">
        <v>428</v>
      </c>
      <c r="C9" s="259" t="s">
        <v>429</v>
      </c>
      <c r="D9" s="246" t="s">
        <v>202</v>
      </c>
      <c r="E9" s="247">
        <v>0.15312999999999999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2.5251100000000002</v>
      </c>
      <c r="O9" s="230">
        <f>ROUND(E9*N9,2)</f>
        <v>0.39</v>
      </c>
      <c r="P9" s="230">
        <v>0</v>
      </c>
      <c r="Q9" s="230">
        <f>ROUND(E9*P9,2)</f>
        <v>0</v>
      </c>
      <c r="R9" s="231"/>
      <c r="S9" s="231" t="s">
        <v>224</v>
      </c>
      <c r="T9" s="231" t="s">
        <v>182</v>
      </c>
      <c r="U9" s="231">
        <v>1.45</v>
      </c>
      <c r="V9" s="231">
        <f>ROUND(E9*U9,2)</f>
        <v>0.22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0" t="s">
        <v>430</v>
      </c>
      <c r="D10" s="233"/>
      <c r="E10" s="234">
        <v>0.15312999999999999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187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2</v>
      </c>
      <c r="B11" s="245" t="s">
        <v>431</v>
      </c>
      <c r="C11" s="259" t="s">
        <v>432</v>
      </c>
      <c r="D11" s="246" t="s">
        <v>181</v>
      </c>
      <c r="E11" s="247">
        <v>1.25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7.8200000000000006E-3</v>
      </c>
      <c r="O11" s="230">
        <f>ROUND(E11*N11,2)</f>
        <v>0.01</v>
      </c>
      <c r="P11" s="230">
        <v>0</v>
      </c>
      <c r="Q11" s="230">
        <f>ROUND(E11*P11,2)</f>
        <v>0</v>
      </c>
      <c r="R11" s="231"/>
      <c r="S11" s="231" t="s">
        <v>224</v>
      </c>
      <c r="T11" s="231" t="s">
        <v>182</v>
      </c>
      <c r="U11" s="231">
        <v>0.79</v>
      </c>
      <c r="V11" s="231">
        <f>ROUND(E11*U11,2)</f>
        <v>0.99</v>
      </c>
      <c r="W11" s="231"/>
      <c r="X11" s="231" t="s">
        <v>183</v>
      </c>
      <c r="Y11" s="231" t="s">
        <v>184</v>
      </c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60" t="s">
        <v>433</v>
      </c>
      <c r="D12" s="233"/>
      <c r="E12" s="234">
        <v>1.25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187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434</v>
      </c>
      <c r="C13" s="259" t="s">
        <v>435</v>
      </c>
      <c r="D13" s="246" t="s">
        <v>181</v>
      </c>
      <c r="E13" s="247">
        <v>1.25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224</v>
      </c>
      <c r="T13" s="231" t="s">
        <v>182</v>
      </c>
      <c r="U13" s="231">
        <v>0.24</v>
      </c>
      <c r="V13" s="231">
        <f>ROUND(E13*U13,2)</f>
        <v>0.3</v>
      </c>
      <c r="W13" s="231"/>
      <c r="X13" s="231" t="s">
        <v>183</v>
      </c>
      <c r="Y13" s="231" t="s">
        <v>184</v>
      </c>
      <c r="Z13" s="210"/>
      <c r="AA13" s="210"/>
      <c r="AB13" s="210"/>
      <c r="AC13" s="210"/>
      <c r="AD13" s="210"/>
      <c r="AE13" s="210"/>
      <c r="AF13" s="210"/>
      <c r="AG13" s="210" t="s">
        <v>185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0" t="s">
        <v>436</v>
      </c>
      <c r="D14" s="233"/>
      <c r="E14" s="234">
        <v>1.25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>
        <v>5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37" t="s">
        <v>177</v>
      </c>
      <c r="B15" s="238" t="s">
        <v>100</v>
      </c>
      <c r="C15" s="258" t="s">
        <v>101</v>
      </c>
      <c r="D15" s="239"/>
      <c r="E15" s="240"/>
      <c r="F15" s="241"/>
      <c r="G15" s="242">
        <f>SUMIF(AG16:AG20,"&lt;&gt;NOR",G16:G20)</f>
        <v>0</v>
      </c>
      <c r="H15" s="236"/>
      <c r="I15" s="236">
        <f>SUM(I16:I20)</f>
        <v>0</v>
      </c>
      <c r="J15" s="236"/>
      <c r="K15" s="236">
        <f>SUM(K16:K20)</f>
        <v>0</v>
      </c>
      <c r="L15" s="236"/>
      <c r="M15" s="236">
        <f>SUM(M16:M20)</f>
        <v>0</v>
      </c>
      <c r="N15" s="235"/>
      <c r="O15" s="235">
        <f>SUM(O16:O20)</f>
        <v>0.16</v>
      </c>
      <c r="P15" s="235"/>
      <c r="Q15" s="235">
        <f>SUM(Q16:Q20)</f>
        <v>0</v>
      </c>
      <c r="R15" s="236"/>
      <c r="S15" s="236"/>
      <c r="T15" s="236"/>
      <c r="U15" s="236"/>
      <c r="V15" s="236">
        <f>SUM(V16:V20)</f>
        <v>13.74</v>
      </c>
      <c r="W15" s="236"/>
      <c r="X15" s="236"/>
      <c r="Y15" s="236"/>
      <c r="AG15" t="s">
        <v>178</v>
      </c>
    </row>
    <row r="16" spans="1:60" ht="22.5" outlineLevel="1" x14ac:dyDescent="0.2">
      <c r="A16" s="244">
        <v>4</v>
      </c>
      <c r="B16" s="245" t="s">
        <v>437</v>
      </c>
      <c r="C16" s="259" t="s">
        <v>438</v>
      </c>
      <c r="D16" s="246" t="s">
        <v>181</v>
      </c>
      <c r="E16" s="247">
        <v>49.32</v>
      </c>
      <c r="F16" s="248"/>
      <c r="G16" s="249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2.63E-3</v>
      </c>
      <c r="O16" s="230">
        <f>ROUND(E16*N16,2)</f>
        <v>0.13</v>
      </c>
      <c r="P16" s="230">
        <v>0</v>
      </c>
      <c r="Q16" s="230">
        <f>ROUND(E16*P16,2)</f>
        <v>0</v>
      </c>
      <c r="R16" s="231"/>
      <c r="S16" s="231" t="s">
        <v>224</v>
      </c>
      <c r="T16" s="231" t="s">
        <v>225</v>
      </c>
      <c r="U16" s="231">
        <v>0.22</v>
      </c>
      <c r="V16" s="231">
        <f>ROUND(E16*U16,2)</f>
        <v>10.85</v>
      </c>
      <c r="W16" s="231"/>
      <c r="X16" s="231" t="s">
        <v>183</v>
      </c>
      <c r="Y16" s="231" t="s">
        <v>184</v>
      </c>
      <c r="Z16" s="210"/>
      <c r="AA16" s="210"/>
      <c r="AB16" s="210"/>
      <c r="AC16" s="210"/>
      <c r="AD16" s="210"/>
      <c r="AE16" s="210"/>
      <c r="AF16" s="210"/>
      <c r="AG16" s="210" t="s">
        <v>185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60" t="s">
        <v>439</v>
      </c>
      <c r="D17" s="233"/>
      <c r="E17" s="234">
        <v>1.216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60" t="s">
        <v>440</v>
      </c>
      <c r="D18" s="233"/>
      <c r="E18" s="234">
        <v>48.103999999999999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4">
        <v>5</v>
      </c>
      <c r="B19" s="245" t="s">
        <v>441</v>
      </c>
      <c r="C19" s="259" t="s">
        <v>442</v>
      </c>
      <c r="D19" s="246" t="s">
        <v>181</v>
      </c>
      <c r="E19" s="247">
        <v>13.12</v>
      </c>
      <c r="F19" s="248"/>
      <c r="G19" s="249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2.63E-3</v>
      </c>
      <c r="O19" s="230">
        <f>ROUND(E19*N19,2)</f>
        <v>0.03</v>
      </c>
      <c r="P19" s="230">
        <v>0</v>
      </c>
      <c r="Q19" s="230">
        <f>ROUND(E19*P19,2)</f>
        <v>0</v>
      </c>
      <c r="R19" s="231"/>
      <c r="S19" s="231" t="s">
        <v>224</v>
      </c>
      <c r="T19" s="231" t="s">
        <v>225</v>
      </c>
      <c r="U19" s="231">
        <v>0.22</v>
      </c>
      <c r="V19" s="231">
        <f>ROUND(E19*U19,2)</f>
        <v>2.89</v>
      </c>
      <c r="W19" s="231"/>
      <c r="X19" s="231" t="s">
        <v>183</v>
      </c>
      <c r="Y19" s="231" t="s">
        <v>184</v>
      </c>
      <c r="Z19" s="210"/>
      <c r="AA19" s="210"/>
      <c r="AB19" s="210"/>
      <c r="AC19" s="210"/>
      <c r="AD19" s="210"/>
      <c r="AE19" s="210"/>
      <c r="AF19" s="210"/>
      <c r="AG19" s="210" t="s">
        <v>185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60" t="s">
        <v>443</v>
      </c>
      <c r="D20" s="233"/>
      <c r="E20" s="234">
        <v>13.12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187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37" t="s">
        <v>177</v>
      </c>
      <c r="B21" s="238" t="s">
        <v>108</v>
      </c>
      <c r="C21" s="258" t="s">
        <v>109</v>
      </c>
      <c r="D21" s="239"/>
      <c r="E21" s="240"/>
      <c r="F21" s="241"/>
      <c r="G21" s="242">
        <f>SUMIF(AG22:AG33,"&lt;&gt;NOR",G22:G33)</f>
        <v>0</v>
      </c>
      <c r="H21" s="236"/>
      <c r="I21" s="236">
        <f>SUM(I22:I33)</f>
        <v>0</v>
      </c>
      <c r="J21" s="236"/>
      <c r="K21" s="236">
        <f>SUM(K22:K33)</f>
        <v>0</v>
      </c>
      <c r="L21" s="236"/>
      <c r="M21" s="236">
        <f>SUM(M22:M33)</f>
        <v>0</v>
      </c>
      <c r="N21" s="235"/>
      <c r="O21" s="235">
        <f>SUM(O22:O33)</f>
        <v>3.97</v>
      </c>
      <c r="P21" s="235"/>
      <c r="Q21" s="235">
        <f>SUM(Q22:Q33)</f>
        <v>0</v>
      </c>
      <c r="R21" s="236"/>
      <c r="S21" s="236"/>
      <c r="T21" s="236"/>
      <c r="U21" s="236"/>
      <c r="V21" s="236">
        <f>SUM(V22:V33)</f>
        <v>55.18</v>
      </c>
      <c r="W21" s="236"/>
      <c r="X21" s="236"/>
      <c r="Y21" s="236"/>
      <c r="AG21" t="s">
        <v>178</v>
      </c>
    </row>
    <row r="22" spans="1:60" outlineLevel="1" x14ac:dyDescent="0.2">
      <c r="A22" s="244">
        <v>6</v>
      </c>
      <c r="B22" s="245" t="s">
        <v>444</v>
      </c>
      <c r="C22" s="259" t="s">
        <v>445</v>
      </c>
      <c r="D22" s="246" t="s">
        <v>181</v>
      </c>
      <c r="E22" s="247">
        <v>216</v>
      </c>
      <c r="F22" s="248"/>
      <c r="G22" s="249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1.8380000000000001E-2</v>
      </c>
      <c r="O22" s="230">
        <f>ROUND(E22*N22,2)</f>
        <v>3.97</v>
      </c>
      <c r="P22" s="230">
        <v>0</v>
      </c>
      <c r="Q22" s="230">
        <f>ROUND(E22*P22,2)</f>
        <v>0</v>
      </c>
      <c r="R22" s="231"/>
      <c r="S22" s="231" t="s">
        <v>182</v>
      </c>
      <c r="T22" s="231" t="s">
        <v>182</v>
      </c>
      <c r="U22" s="231">
        <v>0.13</v>
      </c>
      <c r="V22" s="231">
        <f>ROUND(E22*U22,2)</f>
        <v>28.08</v>
      </c>
      <c r="W22" s="231"/>
      <c r="X22" s="231" t="s">
        <v>183</v>
      </c>
      <c r="Y22" s="231" t="s">
        <v>184</v>
      </c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61" t="s">
        <v>446</v>
      </c>
      <c r="D23" s="250"/>
      <c r="E23" s="250"/>
      <c r="F23" s="250"/>
      <c r="G23" s="250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198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60" t="s">
        <v>447</v>
      </c>
      <c r="D24" s="233"/>
      <c r="E24" s="234">
        <v>216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4">
        <v>7</v>
      </c>
      <c r="B25" s="245" t="s">
        <v>448</v>
      </c>
      <c r="C25" s="259" t="s">
        <v>449</v>
      </c>
      <c r="D25" s="246" t="s">
        <v>181</v>
      </c>
      <c r="E25" s="247">
        <v>2100</v>
      </c>
      <c r="F25" s="248"/>
      <c r="G25" s="249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182</v>
      </c>
      <c r="T25" s="231" t="s">
        <v>182</v>
      </c>
      <c r="U25" s="231">
        <v>0</v>
      </c>
      <c r="V25" s="231">
        <f>ROUND(E25*U25,2)</f>
        <v>0</v>
      </c>
      <c r="W25" s="231"/>
      <c r="X25" s="231" t="s">
        <v>183</v>
      </c>
      <c r="Y25" s="231" t="s">
        <v>184</v>
      </c>
      <c r="Z25" s="210"/>
      <c r="AA25" s="210"/>
      <c r="AB25" s="210"/>
      <c r="AC25" s="210"/>
      <c r="AD25" s="210"/>
      <c r="AE25" s="210"/>
      <c r="AF25" s="210"/>
      <c r="AG25" s="210" t="s">
        <v>185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60" t="s">
        <v>450</v>
      </c>
      <c r="D26" s="233"/>
      <c r="E26" s="234">
        <v>2100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0"/>
      <c r="AA26" s="210"/>
      <c r="AB26" s="210"/>
      <c r="AC26" s="210"/>
      <c r="AD26" s="210"/>
      <c r="AE26" s="210"/>
      <c r="AF26" s="210"/>
      <c r="AG26" s="210" t="s">
        <v>187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4">
        <v>8</v>
      </c>
      <c r="B27" s="245" t="s">
        <v>451</v>
      </c>
      <c r="C27" s="259" t="s">
        <v>452</v>
      </c>
      <c r="D27" s="246" t="s">
        <v>181</v>
      </c>
      <c r="E27" s="247">
        <v>216</v>
      </c>
      <c r="F27" s="248"/>
      <c r="G27" s="249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182</v>
      </c>
      <c r="T27" s="231" t="s">
        <v>182</v>
      </c>
      <c r="U27" s="231">
        <v>0.1</v>
      </c>
      <c r="V27" s="231">
        <f>ROUND(E27*U27,2)</f>
        <v>21.6</v>
      </c>
      <c r="W27" s="231"/>
      <c r="X27" s="231" t="s">
        <v>183</v>
      </c>
      <c r="Y27" s="231" t="s">
        <v>184</v>
      </c>
      <c r="Z27" s="210"/>
      <c r="AA27" s="210"/>
      <c r="AB27" s="210"/>
      <c r="AC27" s="210"/>
      <c r="AD27" s="210"/>
      <c r="AE27" s="210"/>
      <c r="AF27" s="210"/>
      <c r="AG27" s="210" t="s">
        <v>185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60" t="s">
        <v>453</v>
      </c>
      <c r="D28" s="233"/>
      <c r="E28" s="234">
        <v>216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0"/>
      <c r="AA28" s="210"/>
      <c r="AB28" s="210"/>
      <c r="AC28" s="210"/>
      <c r="AD28" s="210"/>
      <c r="AE28" s="210"/>
      <c r="AF28" s="210"/>
      <c r="AG28" s="210" t="s">
        <v>187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51">
        <v>9</v>
      </c>
      <c r="B29" s="252" t="s">
        <v>454</v>
      </c>
      <c r="C29" s="262" t="s">
        <v>455</v>
      </c>
      <c r="D29" s="253" t="s">
        <v>456</v>
      </c>
      <c r="E29" s="254">
        <v>2</v>
      </c>
      <c r="F29" s="255"/>
      <c r="G29" s="256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182</v>
      </c>
      <c r="T29" s="231" t="s">
        <v>182</v>
      </c>
      <c r="U29" s="231">
        <v>1.6</v>
      </c>
      <c r="V29" s="231">
        <f>ROUND(E29*U29,2)</f>
        <v>3.2</v>
      </c>
      <c r="W29" s="231"/>
      <c r="X29" s="231" t="s">
        <v>183</v>
      </c>
      <c r="Y29" s="231" t="s">
        <v>184</v>
      </c>
      <c r="Z29" s="210"/>
      <c r="AA29" s="210"/>
      <c r="AB29" s="210"/>
      <c r="AC29" s="210"/>
      <c r="AD29" s="210"/>
      <c r="AE29" s="210"/>
      <c r="AF29" s="210"/>
      <c r="AG29" s="210" t="s">
        <v>185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44">
        <v>10</v>
      </c>
      <c r="B30" s="245" t="s">
        <v>457</v>
      </c>
      <c r="C30" s="259" t="s">
        <v>458</v>
      </c>
      <c r="D30" s="246" t="s">
        <v>459</v>
      </c>
      <c r="E30" s="247">
        <v>60</v>
      </c>
      <c r="F30" s="248"/>
      <c r="G30" s="249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182</v>
      </c>
      <c r="T30" s="231" t="s">
        <v>182</v>
      </c>
      <c r="U30" s="231">
        <v>0</v>
      </c>
      <c r="V30" s="231">
        <f>ROUND(E30*U30,2)</f>
        <v>0</v>
      </c>
      <c r="W30" s="231"/>
      <c r="X30" s="231" t="s">
        <v>183</v>
      </c>
      <c r="Y30" s="231" t="s">
        <v>184</v>
      </c>
      <c r="Z30" s="210"/>
      <c r="AA30" s="210"/>
      <c r="AB30" s="210"/>
      <c r="AC30" s="210"/>
      <c r="AD30" s="210"/>
      <c r="AE30" s="210"/>
      <c r="AF30" s="210"/>
      <c r="AG30" s="210" t="s">
        <v>185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60" t="s">
        <v>460</v>
      </c>
      <c r="D31" s="233"/>
      <c r="E31" s="234">
        <v>60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0"/>
      <c r="AA31" s="210"/>
      <c r="AB31" s="210"/>
      <c r="AC31" s="210"/>
      <c r="AD31" s="210"/>
      <c r="AE31" s="210"/>
      <c r="AF31" s="210"/>
      <c r="AG31" s="210" t="s">
        <v>187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1">
        <v>11</v>
      </c>
      <c r="B32" s="252" t="s">
        <v>461</v>
      </c>
      <c r="C32" s="262" t="s">
        <v>462</v>
      </c>
      <c r="D32" s="253" t="s">
        <v>463</v>
      </c>
      <c r="E32" s="254">
        <v>2</v>
      </c>
      <c r="F32" s="255"/>
      <c r="G32" s="256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182</v>
      </c>
      <c r="T32" s="231" t="s">
        <v>182</v>
      </c>
      <c r="U32" s="231">
        <v>0</v>
      </c>
      <c r="V32" s="231">
        <f>ROUND(E32*U32,2)</f>
        <v>0</v>
      </c>
      <c r="W32" s="231"/>
      <c r="X32" s="231" t="s">
        <v>183</v>
      </c>
      <c r="Y32" s="231" t="s">
        <v>184</v>
      </c>
      <c r="Z32" s="210"/>
      <c r="AA32" s="210"/>
      <c r="AB32" s="210"/>
      <c r="AC32" s="210"/>
      <c r="AD32" s="210"/>
      <c r="AE32" s="210"/>
      <c r="AF32" s="210"/>
      <c r="AG32" s="210" t="s">
        <v>185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51">
        <v>12</v>
      </c>
      <c r="B33" s="252" t="s">
        <v>464</v>
      </c>
      <c r="C33" s="262" t="s">
        <v>465</v>
      </c>
      <c r="D33" s="253" t="s">
        <v>456</v>
      </c>
      <c r="E33" s="254">
        <v>2</v>
      </c>
      <c r="F33" s="255"/>
      <c r="G33" s="256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182</v>
      </c>
      <c r="T33" s="231" t="s">
        <v>182</v>
      </c>
      <c r="U33" s="231">
        <v>1.1499999999999999</v>
      </c>
      <c r="V33" s="231">
        <f>ROUND(E33*U33,2)</f>
        <v>2.2999999999999998</v>
      </c>
      <c r="W33" s="231"/>
      <c r="X33" s="231" t="s">
        <v>183</v>
      </c>
      <c r="Y33" s="231" t="s">
        <v>184</v>
      </c>
      <c r="Z33" s="210"/>
      <c r="AA33" s="210"/>
      <c r="AB33" s="210"/>
      <c r="AC33" s="210"/>
      <c r="AD33" s="210"/>
      <c r="AE33" s="210"/>
      <c r="AF33" s="210"/>
      <c r="AG33" s="210" t="s">
        <v>185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37" t="s">
        <v>177</v>
      </c>
      <c r="B34" s="238" t="s">
        <v>112</v>
      </c>
      <c r="C34" s="258" t="s">
        <v>113</v>
      </c>
      <c r="D34" s="239"/>
      <c r="E34" s="240"/>
      <c r="F34" s="241"/>
      <c r="G34" s="242">
        <f>SUMIF(AG35:AG37,"&lt;&gt;NOR",G35:G37)</f>
        <v>0</v>
      </c>
      <c r="H34" s="236"/>
      <c r="I34" s="236">
        <f>SUM(I35:I37)</f>
        <v>0</v>
      </c>
      <c r="J34" s="236"/>
      <c r="K34" s="236">
        <f>SUM(K35:K37)</f>
        <v>0</v>
      </c>
      <c r="L34" s="236"/>
      <c r="M34" s="236">
        <f>SUM(M35:M37)</f>
        <v>0</v>
      </c>
      <c r="N34" s="235"/>
      <c r="O34" s="235">
        <f>SUM(O35:O37)</f>
        <v>0</v>
      </c>
      <c r="P34" s="235"/>
      <c r="Q34" s="235">
        <f>SUM(Q35:Q37)</f>
        <v>0.49</v>
      </c>
      <c r="R34" s="236"/>
      <c r="S34" s="236"/>
      <c r="T34" s="236"/>
      <c r="U34" s="236"/>
      <c r="V34" s="236">
        <f>SUM(V35:V37)</f>
        <v>5.9</v>
      </c>
      <c r="W34" s="236"/>
      <c r="X34" s="236"/>
      <c r="Y34" s="236"/>
      <c r="AG34" t="s">
        <v>178</v>
      </c>
    </row>
    <row r="35" spans="1:60" outlineLevel="1" x14ac:dyDescent="0.2">
      <c r="A35" s="244">
        <v>13</v>
      </c>
      <c r="B35" s="245" t="s">
        <v>466</v>
      </c>
      <c r="C35" s="259" t="s">
        <v>467</v>
      </c>
      <c r="D35" s="246" t="s">
        <v>302</v>
      </c>
      <c r="E35" s="247">
        <v>5</v>
      </c>
      <c r="F35" s="248"/>
      <c r="G35" s="249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9.1E-4</v>
      </c>
      <c r="O35" s="230">
        <f>ROUND(E35*N35,2)</f>
        <v>0</v>
      </c>
      <c r="P35" s="230">
        <v>9.7000000000000003E-2</v>
      </c>
      <c r="Q35" s="230">
        <f>ROUND(E35*P35,2)</f>
        <v>0.49</v>
      </c>
      <c r="R35" s="231"/>
      <c r="S35" s="231" t="s">
        <v>182</v>
      </c>
      <c r="T35" s="231" t="s">
        <v>182</v>
      </c>
      <c r="U35" s="231">
        <v>1.18</v>
      </c>
      <c r="V35" s="231">
        <f>ROUND(E35*U35,2)</f>
        <v>5.9</v>
      </c>
      <c r="W35" s="231"/>
      <c r="X35" s="231" t="s">
        <v>183</v>
      </c>
      <c r="Y35" s="231" t="s">
        <v>184</v>
      </c>
      <c r="Z35" s="210"/>
      <c r="AA35" s="210"/>
      <c r="AB35" s="210"/>
      <c r="AC35" s="210"/>
      <c r="AD35" s="210"/>
      <c r="AE35" s="210"/>
      <c r="AF35" s="210"/>
      <c r="AG35" s="210" t="s">
        <v>185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61" t="s">
        <v>468</v>
      </c>
      <c r="D36" s="250"/>
      <c r="E36" s="250"/>
      <c r="F36" s="250"/>
      <c r="G36" s="250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0"/>
      <c r="AA36" s="210"/>
      <c r="AB36" s="210"/>
      <c r="AC36" s="210"/>
      <c r="AD36" s="210"/>
      <c r="AE36" s="210"/>
      <c r="AF36" s="210"/>
      <c r="AG36" s="210" t="s">
        <v>198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60" t="s">
        <v>98</v>
      </c>
      <c r="D37" s="233"/>
      <c r="E37" s="234">
        <v>5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187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37" t="s">
        <v>177</v>
      </c>
      <c r="B38" s="238" t="s">
        <v>114</v>
      </c>
      <c r="C38" s="258" t="s">
        <v>115</v>
      </c>
      <c r="D38" s="239"/>
      <c r="E38" s="240"/>
      <c r="F38" s="241"/>
      <c r="G38" s="242">
        <f>SUMIF(AG39:AG39,"&lt;&gt;NOR",G39:G39)</f>
        <v>0</v>
      </c>
      <c r="H38" s="236"/>
      <c r="I38" s="236">
        <f>SUM(I39:I39)</f>
        <v>0</v>
      </c>
      <c r="J38" s="236"/>
      <c r="K38" s="236">
        <f>SUM(K39:K39)</f>
        <v>0</v>
      </c>
      <c r="L38" s="236"/>
      <c r="M38" s="236">
        <f>SUM(M39:M39)</f>
        <v>0</v>
      </c>
      <c r="N38" s="235"/>
      <c r="O38" s="235">
        <f>SUM(O39:O39)</f>
        <v>0</v>
      </c>
      <c r="P38" s="235"/>
      <c r="Q38" s="235">
        <f>SUM(Q39:Q39)</f>
        <v>0</v>
      </c>
      <c r="R38" s="236"/>
      <c r="S38" s="236"/>
      <c r="T38" s="236"/>
      <c r="U38" s="236"/>
      <c r="V38" s="236">
        <f>SUM(V39:V39)</f>
        <v>0.44</v>
      </c>
      <c r="W38" s="236"/>
      <c r="X38" s="236"/>
      <c r="Y38" s="236"/>
      <c r="AG38" t="s">
        <v>178</v>
      </c>
    </row>
    <row r="39" spans="1:60" outlineLevel="1" x14ac:dyDescent="0.2">
      <c r="A39" s="251">
        <v>14</v>
      </c>
      <c r="B39" s="252" t="s">
        <v>469</v>
      </c>
      <c r="C39" s="262" t="s">
        <v>470</v>
      </c>
      <c r="D39" s="253" t="s">
        <v>228</v>
      </c>
      <c r="E39" s="254">
        <v>4.5352899999999998</v>
      </c>
      <c r="F39" s="255"/>
      <c r="G39" s="256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182</v>
      </c>
      <c r="T39" s="231" t="s">
        <v>182</v>
      </c>
      <c r="U39" s="231">
        <v>9.7000000000000003E-2</v>
      </c>
      <c r="V39" s="231">
        <f>ROUND(E39*U39,2)</f>
        <v>0.44</v>
      </c>
      <c r="W39" s="231"/>
      <c r="X39" s="231" t="s">
        <v>360</v>
      </c>
      <c r="Y39" s="231" t="s">
        <v>184</v>
      </c>
      <c r="Z39" s="210"/>
      <c r="AA39" s="210"/>
      <c r="AB39" s="210"/>
      <c r="AC39" s="210"/>
      <c r="AD39" s="210"/>
      <c r="AE39" s="210"/>
      <c r="AF39" s="210"/>
      <c r="AG39" s="210" t="s">
        <v>361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37" t="s">
        <v>177</v>
      </c>
      <c r="B40" s="238" t="s">
        <v>124</v>
      </c>
      <c r="C40" s="258" t="s">
        <v>125</v>
      </c>
      <c r="D40" s="239"/>
      <c r="E40" s="240"/>
      <c r="F40" s="241"/>
      <c r="G40" s="242">
        <f>SUMIF(AG41:AG62,"&lt;&gt;NOR",G41:G62)</f>
        <v>0</v>
      </c>
      <c r="H40" s="236"/>
      <c r="I40" s="236">
        <f>SUM(I41:I62)</f>
        <v>0</v>
      </c>
      <c r="J40" s="236"/>
      <c r="K40" s="236">
        <f>SUM(K41:K62)</f>
        <v>0</v>
      </c>
      <c r="L40" s="236"/>
      <c r="M40" s="236">
        <f>SUM(M41:M62)</f>
        <v>0</v>
      </c>
      <c r="N40" s="235"/>
      <c r="O40" s="235">
        <f>SUM(O41:O62)</f>
        <v>0.59000000000000008</v>
      </c>
      <c r="P40" s="235"/>
      <c r="Q40" s="235">
        <f>SUM(Q41:Q62)</f>
        <v>0</v>
      </c>
      <c r="R40" s="236"/>
      <c r="S40" s="236"/>
      <c r="T40" s="236"/>
      <c r="U40" s="236"/>
      <c r="V40" s="236">
        <f>SUM(V41:V62)</f>
        <v>52.220000000000006</v>
      </c>
      <c r="W40" s="236"/>
      <c r="X40" s="236"/>
      <c r="Y40" s="236"/>
      <c r="AG40" t="s">
        <v>178</v>
      </c>
    </row>
    <row r="41" spans="1:60" ht="33.75" outlineLevel="1" x14ac:dyDescent="0.2">
      <c r="A41" s="244">
        <v>15</v>
      </c>
      <c r="B41" s="245" t="s">
        <v>471</v>
      </c>
      <c r="C41" s="259" t="s">
        <v>472</v>
      </c>
      <c r="D41" s="246" t="s">
        <v>181</v>
      </c>
      <c r="E41" s="247">
        <v>17</v>
      </c>
      <c r="F41" s="248"/>
      <c r="G41" s="249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4.0299999999999997E-3</v>
      </c>
      <c r="O41" s="230">
        <f>ROUND(E41*N41,2)</f>
        <v>7.0000000000000007E-2</v>
      </c>
      <c r="P41" s="230">
        <v>0</v>
      </c>
      <c r="Q41" s="230">
        <f>ROUND(E41*P41,2)</f>
        <v>0</v>
      </c>
      <c r="R41" s="231"/>
      <c r="S41" s="231" t="s">
        <v>182</v>
      </c>
      <c r="T41" s="231" t="s">
        <v>182</v>
      </c>
      <c r="U41" s="231">
        <v>0.21</v>
      </c>
      <c r="V41" s="231">
        <f>ROUND(E41*U41,2)</f>
        <v>3.57</v>
      </c>
      <c r="W41" s="231"/>
      <c r="X41" s="231" t="s">
        <v>183</v>
      </c>
      <c r="Y41" s="231" t="s">
        <v>184</v>
      </c>
      <c r="Z41" s="210"/>
      <c r="AA41" s="210"/>
      <c r="AB41" s="210"/>
      <c r="AC41" s="210"/>
      <c r="AD41" s="210"/>
      <c r="AE41" s="210"/>
      <c r="AF41" s="210"/>
      <c r="AG41" s="210" t="s">
        <v>185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0" t="s">
        <v>473</v>
      </c>
      <c r="D42" s="233"/>
      <c r="E42" s="234">
        <v>17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187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4">
        <v>16</v>
      </c>
      <c r="B43" s="245" t="s">
        <v>474</v>
      </c>
      <c r="C43" s="259" t="s">
        <v>475</v>
      </c>
      <c r="D43" s="246" t="s">
        <v>193</v>
      </c>
      <c r="E43" s="247">
        <v>15.2</v>
      </c>
      <c r="F43" s="248"/>
      <c r="G43" s="249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5.8E-4</v>
      </c>
      <c r="O43" s="230">
        <f>ROUND(E43*N43,2)</f>
        <v>0.01</v>
      </c>
      <c r="P43" s="230">
        <v>0</v>
      </c>
      <c r="Q43" s="230">
        <f>ROUND(E43*P43,2)</f>
        <v>0</v>
      </c>
      <c r="R43" s="231"/>
      <c r="S43" s="231" t="s">
        <v>182</v>
      </c>
      <c r="T43" s="231" t="s">
        <v>182</v>
      </c>
      <c r="U43" s="231">
        <v>0.19</v>
      </c>
      <c r="V43" s="231">
        <f>ROUND(E43*U43,2)</f>
        <v>2.89</v>
      </c>
      <c r="W43" s="231"/>
      <c r="X43" s="231" t="s">
        <v>183</v>
      </c>
      <c r="Y43" s="231" t="s">
        <v>184</v>
      </c>
      <c r="Z43" s="210"/>
      <c r="AA43" s="210"/>
      <c r="AB43" s="210"/>
      <c r="AC43" s="210"/>
      <c r="AD43" s="210"/>
      <c r="AE43" s="210"/>
      <c r="AF43" s="210"/>
      <c r="AG43" s="210" t="s">
        <v>185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27"/>
      <c r="B44" s="228"/>
      <c r="C44" s="261" t="s">
        <v>476</v>
      </c>
      <c r="D44" s="250"/>
      <c r="E44" s="250"/>
      <c r="F44" s="250"/>
      <c r="G44" s="250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0"/>
      <c r="AA44" s="210"/>
      <c r="AB44" s="210"/>
      <c r="AC44" s="210"/>
      <c r="AD44" s="210"/>
      <c r="AE44" s="210"/>
      <c r="AF44" s="210"/>
      <c r="AG44" s="210" t="s">
        <v>198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60" t="s">
        <v>477</v>
      </c>
      <c r="D45" s="233"/>
      <c r="E45" s="234">
        <v>15.2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0"/>
      <c r="AA45" s="210"/>
      <c r="AB45" s="210"/>
      <c r="AC45" s="210"/>
      <c r="AD45" s="210"/>
      <c r="AE45" s="210"/>
      <c r="AF45" s="210"/>
      <c r="AG45" s="210" t="s">
        <v>187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4">
        <v>17</v>
      </c>
      <c r="B46" s="245" t="s">
        <v>478</v>
      </c>
      <c r="C46" s="259" t="s">
        <v>479</v>
      </c>
      <c r="D46" s="246" t="s">
        <v>193</v>
      </c>
      <c r="E46" s="247">
        <v>3.2</v>
      </c>
      <c r="F46" s="248"/>
      <c r="G46" s="249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7.6000000000000004E-4</v>
      </c>
      <c r="O46" s="230">
        <f>ROUND(E46*N46,2)</f>
        <v>0</v>
      </c>
      <c r="P46" s="230">
        <v>0</v>
      </c>
      <c r="Q46" s="230">
        <f>ROUND(E46*P46,2)</f>
        <v>0</v>
      </c>
      <c r="R46" s="231"/>
      <c r="S46" s="231" t="s">
        <v>182</v>
      </c>
      <c r="T46" s="231" t="s">
        <v>182</v>
      </c>
      <c r="U46" s="231">
        <v>0.19</v>
      </c>
      <c r="V46" s="231">
        <f>ROUND(E46*U46,2)</f>
        <v>0.61</v>
      </c>
      <c r="W46" s="231"/>
      <c r="X46" s="231" t="s">
        <v>183</v>
      </c>
      <c r="Y46" s="231" t="s">
        <v>184</v>
      </c>
      <c r="Z46" s="210"/>
      <c r="AA46" s="210"/>
      <c r="AB46" s="210"/>
      <c r="AC46" s="210"/>
      <c r="AD46" s="210"/>
      <c r="AE46" s="210"/>
      <c r="AF46" s="210"/>
      <c r="AG46" s="210" t="s">
        <v>185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61" t="s">
        <v>480</v>
      </c>
      <c r="D47" s="250"/>
      <c r="E47" s="250"/>
      <c r="F47" s="250"/>
      <c r="G47" s="250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0"/>
      <c r="AA47" s="210"/>
      <c r="AB47" s="210"/>
      <c r="AC47" s="210"/>
      <c r="AD47" s="210"/>
      <c r="AE47" s="210"/>
      <c r="AF47" s="210"/>
      <c r="AG47" s="210" t="s">
        <v>198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60" t="s">
        <v>481</v>
      </c>
      <c r="D48" s="233"/>
      <c r="E48" s="234">
        <v>3.2</v>
      </c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0"/>
      <c r="AA48" s="210"/>
      <c r="AB48" s="210"/>
      <c r="AC48" s="210"/>
      <c r="AD48" s="210"/>
      <c r="AE48" s="210"/>
      <c r="AF48" s="210"/>
      <c r="AG48" s="210" t="s">
        <v>187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44">
        <v>18</v>
      </c>
      <c r="B49" s="245" t="s">
        <v>482</v>
      </c>
      <c r="C49" s="259" t="s">
        <v>483</v>
      </c>
      <c r="D49" s="246" t="s">
        <v>193</v>
      </c>
      <c r="E49" s="247">
        <v>18.2</v>
      </c>
      <c r="F49" s="248"/>
      <c r="G49" s="249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7.6000000000000004E-4</v>
      </c>
      <c r="O49" s="230">
        <f>ROUND(E49*N49,2)</f>
        <v>0.01</v>
      </c>
      <c r="P49" s="230">
        <v>0</v>
      </c>
      <c r="Q49" s="230">
        <f>ROUND(E49*P49,2)</f>
        <v>0</v>
      </c>
      <c r="R49" s="231"/>
      <c r="S49" s="231" t="s">
        <v>182</v>
      </c>
      <c r="T49" s="231" t="s">
        <v>182</v>
      </c>
      <c r="U49" s="231">
        <v>0.19</v>
      </c>
      <c r="V49" s="231">
        <f>ROUND(E49*U49,2)</f>
        <v>3.46</v>
      </c>
      <c r="W49" s="231"/>
      <c r="X49" s="231" t="s">
        <v>183</v>
      </c>
      <c r="Y49" s="231" t="s">
        <v>184</v>
      </c>
      <c r="Z49" s="210"/>
      <c r="AA49" s="210"/>
      <c r="AB49" s="210"/>
      <c r="AC49" s="210"/>
      <c r="AD49" s="210"/>
      <c r="AE49" s="210"/>
      <c r="AF49" s="210"/>
      <c r="AG49" s="210" t="s">
        <v>185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61" t="s">
        <v>480</v>
      </c>
      <c r="D50" s="250"/>
      <c r="E50" s="250"/>
      <c r="F50" s="250"/>
      <c r="G50" s="250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0"/>
      <c r="AA50" s="210"/>
      <c r="AB50" s="210"/>
      <c r="AC50" s="210"/>
      <c r="AD50" s="210"/>
      <c r="AE50" s="210"/>
      <c r="AF50" s="210"/>
      <c r="AG50" s="210" t="s">
        <v>198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0" t="s">
        <v>484</v>
      </c>
      <c r="D51" s="233"/>
      <c r="E51" s="234">
        <v>18.2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187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33.75" outlineLevel="1" x14ac:dyDescent="0.2">
      <c r="A52" s="244">
        <v>19</v>
      </c>
      <c r="B52" s="245" t="s">
        <v>485</v>
      </c>
      <c r="C52" s="259" t="s">
        <v>486</v>
      </c>
      <c r="D52" s="246" t="s">
        <v>181</v>
      </c>
      <c r="E52" s="247">
        <v>17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1.6900000000000001E-3</v>
      </c>
      <c r="O52" s="230">
        <f>ROUND(E52*N52,2)</f>
        <v>0.03</v>
      </c>
      <c r="P52" s="230">
        <v>0</v>
      </c>
      <c r="Q52" s="230">
        <f>ROUND(E52*P52,2)</f>
        <v>0</v>
      </c>
      <c r="R52" s="231"/>
      <c r="S52" s="231" t="s">
        <v>182</v>
      </c>
      <c r="T52" s="231" t="s">
        <v>182</v>
      </c>
      <c r="U52" s="231">
        <v>0.95</v>
      </c>
      <c r="V52" s="231">
        <f>ROUND(E52*U52,2)</f>
        <v>16.149999999999999</v>
      </c>
      <c r="W52" s="231"/>
      <c r="X52" s="231" t="s">
        <v>183</v>
      </c>
      <c r="Y52" s="231" t="s">
        <v>184</v>
      </c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1" t="s">
        <v>487</v>
      </c>
      <c r="D53" s="250"/>
      <c r="E53" s="250"/>
      <c r="F53" s="250"/>
      <c r="G53" s="250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198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60" t="s">
        <v>473</v>
      </c>
      <c r="D54" s="233"/>
      <c r="E54" s="234">
        <v>17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0"/>
      <c r="AA54" s="210"/>
      <c r="AB54" s="210"/>
      <c r="AC54" s="210"/>
      <c r="AD54" s="210"/>
      <c r="AE54" s="210"/>
      <c r="AF54" s="210"/>
      <c r="AG54" s="210" t="s">
        <v>187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44">
        <v>20</v>
      </c>
      <c r="B55" s="245" t="s">
        <v>488</v>
      </c>
      <c r="C55" s="259" t="s">
        <v>489</v>
      </c>
      <c r="D55" s="246" t="s">
        <v>326</v>
      </c>
      <c r="E55" s="247">
        <v>11.8</v>
      </c>
      <c r="F55" s="248"/>
      <c r="G55" s="249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0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224</v>
      </c>
      <c r="T55" s="231" t="s">
        <v>225</v>
      </c>
      <c r="U55" s="231">
        <v>0</v>
      </c>
      <c r="V55" s="231">
        <f>ROUND(E55*U55,2)</f>
        <v>0</v>
      </c>
      <c r="W55" s="231"/>
      <c r="X55" s="231" t="s">
        <v>183</v>
      </c>
      <c r="Y55" s="231" t="s">
        <v>184</v>
      </c>
      <c r="Z55" s="210"/>
      <c r="AA55" s="210"/>
      <c r="AB55" s="210"/>
      <c r="AC55" s="210"/>
      <c r="AD55" s="210"/>
      <c r="AE55" s="210"/>
      <c r="AF55" s="210"/>
      <c r="AG55" s="210" t="s">
        <v>185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60" t="s">
        <v>320</v>
      </c>
      <c r="D56" s="233"/>
      <c r="E56" s="234">
        <v>11.8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187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44">
        <v>21</v>
      </c>
      <c r="B57" s="245" t="s">
        <v>490</v>
      </c>
      <c r="C57" s="259" t="s">
        <v>491</v>
      </c>
      <c r="D57" s="246" t="s">
        <v>181</v>
      </c>
      <c r="E57" s="247">
        <v>114</v>
      </c>
      <c r="F57" s="248"/>
      <c r="G57" s="249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21</v>
      </c>
      <c r="M57" s="231">
        <f>G57*(1+L57/100)</f>
        <v>0</v>
      </c>
      <c r="N57" s="230">
        <v>4.0299999999999997E-3</v>
      </c>
      <c r="O57" s="230">
        <f>ROUND(E57*N57,2)</f>
        <v>0.46</v>
      </c>
      <c r="P57" s="230">
        <v>0</v>
      </c>
      <c r="Q57" s="230">
        <f>ROUND(E57*P57,2)</f>
        <v>0</v>
      </c>
      <c r="R57" s="231"/>
      <c r="S57" s="231" t="s">
        <v>224</v>
      </c>
      <c r="T57" s="231" t="s">
        <v>225</v>
      </c>
      <c r="U57" s="231">
        <v>0.21</v>
      </c>
      <c r="V57" s="231">
        <f>ROUND(E57*U57,2)</f>
        <v>23.94</v>
      </c>
      <c r="W57" s="231"/>
      <c r="X57" s="231" t="s">
        <v>183</v>
      </c>
      <c r="Y57" s="231" t="s">
        <v>184</v>
      </c>
      <c r="Z57" s="210"/>
      <c r="AA57" s="210"/>
      <c r="AB57" s="210"/>
      <c r="AC57" s="210"/>
      <c r="AD57" s="210"/>
      <c r="AE57" s="210"/>
      <c r="AF57" s="210"/>
      <c r="AG57" s="210" t="s">
        <v>185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2" x14ac:dyDescent="0.2">
      <c r="A58" s="227"/>
      <c r="B58" s="228"/>
      <c r="C58" s="260" t="s">
        <v>492</v>
      </c>
      <c r="D58" s="233"/>
      <c r="E58" s="234">
        <v>114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0"/>
      <c r="AA58" s="210"/>
      <c r="AB58" s="210"/>
      <c r="AC58" s="210"/>
      <c r="AD58" s="210"/>
      <c r="AE58" s="210"/>
      <c r="AF58" s="210"/>
      <c r="AG58" s="210" t="s">
        <v>187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44">
        <v>22</v>
      </c>
      <c r="B59" s="245" t="s">
        <v>493</v>
      </c>
      <c r="C59" s="259" t="s">
        <v>494</v>
      </c>
      <c r="D59" s="246" t="s">
        <v>193</v>
      </c>
      <c r="E59" s="247">
        <v>6.34</v>
      </c>
      <c r="F59" s="248"/>
      <c r="G59" s="249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21</v>
      </c>
      <c r="M59" s="231">
        <f>G59*(1+L59/100)</f>
        <v>0</v>
      </c>
      <c r="N59" s="230">
        <v>1.8400000000000001E-3</v>
      </c>
      <c r="O59" s="230">
        <f>ROUND(E59*N59,2)</f>
        <v>0.01</v>
      </c>
      <c r="P59" s="230">
        <v>0</v>
      </c>
      <c r="Q59" s="230">
        <f>ROUND(E59*P59,2)</f>
        <v>0</v>
      </c>
      <c r="R59" s="231"/>
      <c r="S59" s="231" t="s">
        <v>224</v>
      </c>
      <c r="T59" s="231" t="s">
        <v>182</v>
      </c>
      <c r="U59" s="231">
        <v>0.252</v>
      </c>
      <c r="V59" s="231">
        <f>ROUND(E59*U59,2)</f>
        <v>1.6</v>
      </c>
      <c r="W59" s="231"/>
      <c r="X59" s="231" t="s">
        <v>183</v>
      </c>
      <c r="Y59" s="231" t="s">
        <v>184</v>
      </c>
      <c r="Z59" s="210"/>
      <c r="AA59" s="210"/>
      <c r="AB59" s="210"/>
      <c r="AC59" s="210"/>
      <c r="AD59" s="210"/>
      <c r="AE59" s="210"/>
      <c r="AF59" s="210"/>
      <c r="AG59" s="210" t="s">
        <v>185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27"/>
      <c r="B60" s="228"/>
      <c r="C60" s="261" t="s">
        <v>495</v>
      </c>
      <c r="D60" s="250"/>
      <c r="E60" s="250"/>
      <c r="F60" s="250"/>
      <c r="G60" s="250"/>
      <c r="H60" s="231"/>
      <c r="I60" s="231"/>
      <c r="J60" s="231"/>
      <c r="K60" s="231"/>
      <c r="L60" s="231"/>
      <c r="M60" s="231"/>
      <c r="N60" s="230"/>
      <c r="O60" s="230"/>
      <c r="P60" s="230"/>
      <c r="Q60" s="230"/>
      <c r="R60" s="231"/>
      <c r="S60" s="231"/>
      <c r="T60" s="231"/>
      <c r="U60" s="231"/>
      <c r="V60" s="231"/>
      <c r="W60" s="231"/>
      <c r="X60" s="231"/>
      <c r="Y60" s="231"/>
      <c r="Z60" s="210"/>
      <c r="AA60" s="210"/>
      <c r="AB60" s="210"/>
      <c r="AC60" s="210"/>
      <c r="AD60" s="210"/>
      <c r="AE60" s="210"/>
      <c r="AF60" s="210"/>
      <c r="AG60" s="210" t="s">
        <v>198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60" t="s">
        <v>496</v>
      </c>
      <c r="D61" s="233"/>
      <c r="E61" s="234">
        <v>6.34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0"/>
      <c r="AA61" s="210"/>
      <c r="AB61" s="210"/>
      <c r="AC61" s="210"/>
      <c r="AD61" s="210"/>
      <c r="AE61" s="210"/>
      <c r="AF61" s="210"/>
      <c r="AG61" s="210" t="s">
        <v>187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27">
        <v>23</v>
      </c>
      <c r="B62" s="228" t="s">
        <v>497</v>
      </c>
      <c r="C62" s="276" t="s">
        <v>498</v>
      </c>
      <c r="D62" s="229" t="s">
        <v>0</v>
      </c>
      <c r="E62" s="275"/>
      <c r="F62" s="232"/>
      <c r="G62" s="231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0</v>
      </c>
      <c r="O62" s="230">
        <f>ROUND(E62*N62,2)</f>
        <v>0</v>
      </c>
      <c r="P62" s="230">
        <v>0</v>
      </c>
      <c r="Q62" s="230">
        <f>ROUND(E62*P62,2)</f>
        <v>0</v>
      </c>
      <c r="R62" s="231"/>
      <c r="S62" s="231" t="s">
        <v>182</v>
      </c>
      <c r="T62" s="231" t="s">
        <v>182</v>
      </c>
      <c r="U62" s="231">
        <v>0</v>
      </c>
      <c r="V62" s="231">
        <f>ROUND(E62*U62,2)</f>
        <v>0</v>
      </c>
      <c r="W62" s="231"/>
      <c r="X62" s="231" t="s">
        <v>360</v>
      </c>
      <c r="Y62" s="231" t="s">
        <v>184</v>
      </c>
      <c r="Z62" s="210"/>
      <c r="AA62" s="210"/>
      <c r="AB62" s="210"/>
      <c r="AC62" s="210"/>
      <c r="AD62" s="210"/>
      <c r="AE62" s="210"/>
      <c r="AF62" s="210"/>
      <c r="AG62" s="210" t="s">
        <v>361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37" t="s">
        <v>177</v>
      </c>
      <c r="B63" s="238" t="s">
        <v>126</v>
      </c>
      <c r="C63" s="258" t="s">
        <v>127</v>
      </c>
      <c r="D63" s="239"/>
      <c r="E63" s="240"/>
      <c r="F63" s="241"/>
      <c r="G63" s="242">
        <f>SUMIF(AG64:AG70,"&lt;&gt;NOR",G64:G70)</f>
        <v>0</v>
      </c>
      <c r="H63" s="236"/>
      <c r="I63" s="236">
        <f>SUM(I64:I70)</f>
        <v>0</v>
      </c>
      <c r="J63" s="236"/>
      <c r="K63" s="236">
        <f>SUM(K64:K70)</f>
        <v>0</v>
      </c>
      <c r="L63" s="236"/>
      <c r="M63" s="236">
        <f>SUM(M64:M70)</f>
        <v>0</v>
      </c>
      <c r="N63" s="235"/>
      <c r="O63" s="235">
        <f>SUM(O64:O70)</f>
        <v>0.03</v>
      </c>
      <c r="P63" s="235"/>
      <c r="Q63" s="235">
        <f>SUM(Q64:Q70)</f>
        <v>0</v>
      </c>
      <c r="R63" s="236"/>
      <c r="S63" s="236"/>
      <c r="T63" s="236"/>
      <c r="U63" s="236"/>
      <c r="V63" s="236">
        <f>SUM(V64:V70)</f>
        <v>1.93</v>
      </c>
      <c r="W63" s="236"/>
      <c r="X63" s="236"/>
      <c r="Y63" s="236"/>
      <c r="AG63" t="s">
        <v>178</v>
      </c>
    </row>
    <row r="64" spans="1:60" outlineLevel="1" x14ac:dyDescent="0.2">
      <c r="A64" s="244">
        <v>24</v>
      </c>
      <c r="B64" s="245" t="s">
        <v>499</v>
      </c>
      <c r="C64" s="259" t="s">
        <v>500</v>
      </c>
      <c r="D64" s="246" t="s">
        <v>181</v>
      </c>
      <c r="E64" s="247">
        <v>12.08</v>
      </c>
      <c r="F64" s="248"/>
      <c r="G64" s="249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3.3E-4</v>
      </c>
      <c r="O64" s="230">
        <f>ROUND(E64*N64,2)</f>
        <v>0</v>
      </c>
      <c r="P64" s="230">
        <v>0</v>
      </c>
      <c r="Q64" s="230">
        <f>ROUND(E64*P64,2)</f>
        <v>0</v>
      </c>
      <c r="R64" s="231"/>
      <c r="S64" s="231" t="s">
        <v>182</v>
      </c>
      <c r="T64" s="231" t="s">
        <v>182</v>
      </c>
      <c r="U64" s="231">
        <v>0.16</v>
      </c>
      <c r="V64" s="231">
        <f>ROUND(E64*U64,2)</f>
        <v>1.93</v>
      </c>
      <c r="W64" s="231"/>
      <c r="X64" s="231" t="s">
        <v>183</v>
      </c>
      <c r="Y64" s="231" t="s">
        <v>184</v>
      </c>
      <c r="Z64" s="210"/>
      <c r="AA64" s="210"/>
      <c r="AB64" s="210"/>
      <c r="AC64" s="210"/>
      <c r="AD64" s="210"/>
      <c r="AE64" s="210"/>
      <c r="AF64" s="210"/>
      <c r="AG64" s="210" t="s">
        <v>185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1" t="s">
        <v>501</v>
      </c>
      <c r="D65" s="250"/>
      <c r="E65" s="250"/>
      <c r="F65" s="250"/>
      <c r="G65" s="250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0"/>
      <c r="AA65" s="210"/>
      <c r="AB65" s="210"/>
      <c r="AC65" s="210"/>
      <c r="AD65" s="210"/>
      <c r="AE65" s="210"/>
      <c r="AF65" s="210"/>
      <c r="AG65" s="210" t="s">
        <v>198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60" t="s">
        <v>502</v>
      </c>
      <c r="D66" s="233"/>
      <c r="E66" s="234">
        <v>12.08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0"/>
      <c r="AA66" s="210"/>
      <c r="AB66" s="210"/>
      <c r="AC66" s="210"/>
      <c r="AD66" s="210"/>
      <c r="AE66" s="210"/>
      <c r="AF66" s="210"/>
      <c r="AG66" s="210" t="s">
        <v>187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4">
        <v>25</v>
      </c>
      <c r="B67" s="245" t="s">
        <v>503</v>
      </c>
      <c r="C67" s="259" t="s">
        <v>504</v>
      </c>
      <c r="D67" s="246" t="s">
        <v>202</v>
      </c>
      <c r="E67" s="247">
        <v>1.59456</v>
      </c>
      <c r="F67" s="248"/>
      <c r="G67" s="249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0.02</v>
      </c>
      <c r="O67" s="230">
        <f>ROUND(E67*N67,2)</f>
        <v>0.03</v>
      </c>
      <c r="P67" s="230">
        <v>0</v>
      </c>
      <c r="Q67" s="230">
        <f>ROUND(E67*P67,2)</f>
        <v>0</v>
      </c>
      <c r="R67" s="231" t="s">
        <v>389</v>
      </c>
      <c r="S67" s="231" t="s">
        <v>182</v>
      </c>
      <c r="T67" s="231" t="s">
        <v>182</v>
      </c>
      <c r="U67" s="231">
        <v>0</v>
      </c>
      <c r="V67" s="231">
        <f>ROUND(E67*U67,2)</f>
        <v>0</v>
      </c>
      <c r="W67" s="231"/>
      <c r="X67" s="231" t="s">
        <v>378</v>
      </c>
      <c r="Y67" s="231" t="s">
        <v>184</v>
      </c>
      <c r="Z67" s="210"/>
      <c r="AA67" s="210"/>
      <c r="AB67" s="210"/>
      <c r="AC67" s="210"/>
      <c r="AD67" s="210"/>
      <c r="AE67" s="210"/>
      <c r="AF67" s="210"/>
      <c r="AG67" s="210" t="s">
        <v>379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60" t="s">
        <v>505</v>
      </c>
      <c r="D68" s="233"/>
      <c r="E68" s="234">
        <v>1.4496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0"/>
      <c r="AA68" s="210"/>
      <c r="AB68" s="210"/>
      <c r="AC68" s="210"/>
      <c r="AD68" s="210"/>
      <c r="AE68" s="210"/>
      <c r="AF68" s="210"/>
      <c r="AG68" s="210" t="s">
        <v>187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73" t="s">
        <v>391</v>
      </c>
      <c r="D69" s="270"/>
      <c r="E69" s="271">
        <v>0.14496000000000001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0"/>
      <c r="AA69" s="210"/>
      <c r="AB69" s="210"/>
      <c r="AC69" s="210"/>
      <c r="AD69" s="210"/>
      <c r="AE69" s="210"/>
      <c r="AF69" s="210"/>
      <c r="AG69" s="210" t="s">
        <v>187</v>
      </c>
      <c r="AH69" s="210">
        <v>4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27">
        <v>26</v>
      </c>
      <c r="B70" s="228" t="s">
        <v>506</v>
      </c>
      <c r="C70" s="276" t="s">
        <v>393</v>
      </c>
      <c r="D70" s="229" t="s">
        <v>0</v>
      </c>
      <c r="E70" s="275"/>
      <c r="F70" s="232"/>
      <c r="G70" s="231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182</v>
      </c>
      <c r="T70" s="231" t="s">
        <v>182</v>
      </c>
      <c r="U70" s="231">
        <v>0</v>
      </c>
      <c r="V70" s="231">
        <f>ROUND(E70*U70,2)</f>
        <v>0</v>
      </c>
      <c r="W70" s="231"/>
      <c r="X70" s="231" t="s">
        <v>360</v>
      </c>
      <c r="Y70" s="231" t="s">
        <v>184</v>
      </c>
      <c r="Z70" s="210"/>
      <c r="AA70" s="210"/>
      <c r="AB70" s="210"/>
      <c r="AC70" s="210"/>
      <c r="AD70" s="210"/>
      <c r="AE70" s="210"/>
      <c r="AF70" s="210"/>
      <c r="AG70" s="210" t="s">
        <v>361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">
      <c r="A71" s="237" t="s">
        <v>177</v>
      </c>
      <c r="B71" s="238" t="s">
        <v>128</v>
      </c>
      <c r="C71" s="258" t="s">
        <v>129</v>
      </c>
      <c r="D71" s="239"/>
      <c r="E71" s="240"/>
      <c r="F71" s="241"/>
      <c r="G71" s="242">
        <f>SUMIF(AG72:AG81,"&lt;&gt;NOR",G72:G81)</f>
        <v>0</v>
      </c>
      <c r="H71" s="236"/>
      <c r="I71" s="236">
        <f>SUM(I72:I81)</f>
        <v>0</v>
      </c>
      <c r="J71" s="236"/>
      <c r="K71" s="236">
        <f>SUM(K72:K81)</f>
        <v>0</v>
      </c>
      <c r="L71" s="236"/>
      <c r="M71" s="236">
        <f>SUM(M72:M81)</f>
        <v>0</v>
      </c>
      <c r="N71" s="235"/>
      <c r="O71" s="235">
        <f>SUM(O72:O81)</f>
        <v>0.01</v>
      </c>
      <c r="P71" s="235"/>
      <c r="Q71" s="235">
        <f>SUM(Q72:Q81)</f>
        <v>0</v>
      </c>
      <c r="R71" s="236"/>
      <c r="S71" s="236"/>
      <c r="T71" s="236"/>
      <c r="U71" s="236"/>
      <c r="V71" s="236">
        <f>SUM(V72:V81)</f>
        <v>6.25</v>
      </c>
      <c r="W71" s="236"/>
      <c r="X71" s="236"/>
      <c r="Y71" s="236"/>
      <c r="AG71" t="s">
        <v>178</v>
      </c>
    </row>
    <row r="72" spans="1:60" outlineLevel="1" x14ac:dyDescent="0.2">
      <c r="A72" s="244">
        <v>27</v>
      </c>
      <c r="B72" s="245" t="s">
        <v>507</v>
      </c>
      <c r="C72" s="259" t="s">
        <v>508</v>
      </c>
      <c r="D72" s="246" t="s">
        <v>193</v>
      </c>
      <c r="E72" s="247">
        <v>2</v>
      </c>
      <c r="F72" s="248"/>
      <c r="G72" s="249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7.3999999999999999E-4</v>
      </c>
      <c r="O72" s="230">
        <f>ROUND(E72*N72,2)</f>
        <v>0</v>
      </c>
      <c r="P72" s="230">
        <v>0</v>
      </c>
      <c r="Q72" s="230">
        <f>ROUND(E72*P72,2)</f>
        <v>0</v>
      </c>
      <c r="R72" s="231"/>
      <c r="S72" s="231" t="s">
        <v>182</v>
      </c>
      <c r="T72" s="231" t="s">
        <v>182</v>
      </c>
      <c r="U72" s="231">
        <v>0.66820000000000002</v>
      </c>
      <c r="V72" s="231">
        <f>ROUND(E72*U72,2)</f>
        <v>1.34</v>
      </c>
      <c r="W72" s="231"/>
      <c r="X72" s="231" t="s">
        <v>183</v>
      </c>
      <c r="Y72" s="231" t="s">
        <v>184</v>
      </c>
      <c r="Z72" s="210"/>
      <c r="AA72" s="210"/>
      <c r="AB72" s="210"/>
      <c r="AC72" s="210"/>
      <c r="AD72" s="210"/>
      <c r="AE72" s="210"/>
      <c r="AF72" s="210"/>
      <c r="AG72" s="210" t="s">
        <v>185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27"/>
      <c r="B73" s="228"/>
      <c r="C73" s="261" t="s">
        <v>400</v>
      </c>
      <c r="D73" s="250"/>
      <c r="E73" s="250"/>
      <c r="F73" s="250"/>
      <c r="G73" s="250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0"/>
      <c r="AA73" s="210"/>
      <c r="AB73" s="210"/>
      <c r="AC73" s="210"/>
      <c r="AD73" s="210"/>
      <c r="AE73" s="210"/>
      <c r="AF73" s="210"/>
      <c r="AG73" s="210" t="s">
        <v>198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74" t="s">
        <v>401</v>
      </c>
      <c r="D74" s="272"/>
      <c r="E74" s="272"/>
      <c r="F74" s="272"/>
      <c r="G74" s="272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198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60" t="s">
        <v>509</v>
      </c>
      <c r="D75" s="233"/>
      <c r="E75" s="234">
        <v>2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0"/>
      <c r="AA75" s="210"/>
      <c r="AB75" s="210"/>
      <c r="AC75" s="210"/>
      <c r="AD75" s="210"/>
      <c r="AE75" s="210"/>
      <c r="AF75" s="210"/>
      <c r="AG75" s="210" t="s">
        <v>187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4">
        <v>28</v>
      </c>
      <c r="B76" s="245" t="s">
        <v>510</v>
      </c>
      <c r="C76" s="259" t="s">
        <v>511</v>
      </c>
      <c r="D76" s="246" t="s">
        <v>193</v>
      </c>
      <c r="E76" s="247">
        <v>7</v>
      </c>
      <c r="F76" s="248"/>
      <c r="G76" s="249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6.9999999999999999E-4</v>
      </c>
      <c r="O76" s="230">
        <f>ROUND(E76*N76,2)</f>
        <v>0</v>
      </c>
      <c r="P76" s="230">
        <v>0</v>
      </c>
      <c r="Q76" s="230">
        <f>ROUND(E76*P76,2)</f>
        <v>0</v>
      </c>
      <c r="R76" s="231"/>
      <c r="S76" s="231" t="s">
        <v>182</v>
      </c>
      <c r="T76" s="231" t="s">
        <v>182</v>
      </c>
      <c r="U76" s="231">
        <v>0.36399999999999999</v>
      </c>
      <c r="V76" s="231">
        <f>ROUND(E76*U76,2)</f>
        <v>2.5499999999999998</v>
      </c>
      <c r="W76" s="231"/>
      <c r="X76" s="231" t="s">
        <v>183</v>
      </c>
      <c r="Y76" s="231" t="s">
        <v>184</v>
      </c>
      <c r="Z76" s="210"/>
      <c r="AA76" s="210"/>
      <c r="AB76" s="210"/>
      <c r="AC76" s="210"/>
      <c r="AD76" s="210"/>
      <c r="AE76" s="210"/>
      <c r="AF76" s="210"/>
      <c r="AG76" s="210" t="s">
        <v>185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61" t="s">
        <v>400</v>
      </c>
      <c r="D77" s="250"/>
      <c r="E77" s="250"/>
      <c r="F77" s="250"/>
      <c r="G77" s="250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198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74" t="s">
        <v>401</v>
      </c>
      <c r="D78" s="272"/>
      <c r="E78" s="272"/>
      <c r="F78" s="272"/>
      <c r="G78" s="272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0"/>
      <c r="AA78" s="210"/>
      <c r="AB78" s="210"/>
      <c r="AC78" s="210"/>
      <c r="AD78" s="210"/>
      <c r="AE78" s="210"/>
      <c r="AF78" s="210"/>
      <c r="AG78" s="210" t="s">
        <v>198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27"/>
      <c r="B79" s="228"/>
      <c r="C79" s="260" t="s">
        <v>512</v>
      </c>
      <c r="D79" s="233"/>
      <c r="E79" s="234">
        <v>7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0"/>
      <c r="AA79" s="210"/>
      <c r="AB79" s="210"/>
      <c r="AC79" s="210"/>
      <c r="AD79" s="210"/>
      <c r="AE79" s="210"/>
      <c r="AF79" s="210"/>
      <c r="AG79" s="210" t="s">
        <v>187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2.5" outlineLevel="1" x14ac:dyDescent="0.2">
      <c r="A80" s="244">
        <v>29</v>
      </c>
      <c r="B80" s="245" t="s">
        <v>513</v>
      </c>
      <c r="C80" s="259" t="s">
        <v>514</v>
      </c>
      <c r="D80" s="246" t="s">
        <v>302</v>
      </c>
      <c r="E80" s="247">
        <v>2</v>
      </c>
      <c r="F80" s="248"/>
      <c r="G80" s="249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2.7799999999999999E-3</v>
      </c>
      <c r="O80" s="230">
        <f>ROUND(E80*N80,2)</f>
        <v>0.01</v>
      </c>
      <c r="P80" s="230">
        <v>0</v>
      </c>
      <c r="Q80" s="230">
        <f>ROUND(E80*P80,2)</f>
        <v>0</v>
      </c>
      <c r="R80" s="231"/>
      <c r="S80" s="231" t="s">
        <v>182</v>
      </c>
      <c r="T80" s="231" t="s">
        <v>182</v>
      </c>
      <c r="U80" s="231">
        <v>1.18</v>
      </c>
      <c r="V80" s="231">
        <f>ROUND(E80*U80,2)</f>
        <v>2.36</v>
      </c>
      <c r="W80" s="231"/>
      <c r="X80" s="231" t="s">
        <v>183</v>
      </c>
      <c r="Y80" s="231" t="s">
        <v>184</v>
      </c>
      <c r="Z80" s="210"/>
      <c r="AA80" s="210"/>
      <c r="AB80" s="210"/>
      <c r="AC80" s="210"/>
      <c r="AD80" s="210"/>
      <c r="AE80" s="210"/>
      <c r="AF80" s="210"/>
      <c r="AG80" s="210" t="s">
        <v>185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27">
        <v>30</v>
      </c>
      <c r="B81" s="228" t="s">
        <v>515</v>
      </c>
      <c r="C81" s="276" t="s">
        <v>406</v>
      </c>
      <c r="D81" s="229" t="s">
        <v>0</v>
      </c>
      <c r="E81" s="275"/>
      <c r="F81" s="232"/>
      <c r="G81" s="231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0</v>
      </c>
      <c r="O81" s="230">
        <f>ROUND(E81*N81,2)</f>
        <v>0</v>
      </c>
      <c r="P81" s="230">
        <v>0</v>
      </c>
      <c r="Q81" s="230">
        <f>ROUND(E81*P81,2)</f>
        <v>0</v>
      </c>
      <c r="R81" s="231"/>
      <c r="S81" s="231" t="s">
        <v>182</v>
      </c>
      <c r="T81" s="231" t="s">
        <v>182</v>
      </c>
      <c r="U81" s="231">
        <v>0</v>
      </c>
      <c r="V81" s="231">
        <f>ROUND(E81*U81,2)</f>
        <v>0</v>
      </c>
      <c r="W81" s="231"/>
      <c r="X81" s="231" t="s">
        <v>360</v>
      </c>
      <c r="Y81" s="231" t="s">
        <v>184</v>
      </c>
      <c r="Z81" s="210"/>
      <c r="AA81" s="210"/>
      <c r="AB81" s="210"/>
      <c r="AC81" s="210"/>
      <c r="AD81" s="210"/>
      <c r="AE81" s="210"/>
      <c r="AF81" s="210"/>
      <c r="AG81" s="210" t="s">
        <v>361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2">
      <c r="A82" s="237" t="s">
        <v>177</v>
      </c>
      <c r="B82" s="238" t="s">
        <v>130</v>
      </c>
      <c r="C82" s="258" t="s">
        <v>131</v>
      </c>
      <c r="D82" s="239"/>
      <c r="E82" s="240"/>
      <c r="F82" s="241"/>
      <c r="G82" s="242">
        <f>SUMIF(AG83:AG119,"&lt;&gt;NOR",G83:G119)</f>
        <v>0</v>
      </c>
      <c r="H82" s="236"/>
      <c r="I82" s="236">
        <f>SUM(I83:I119)</f>
        <v>0</v>
      </c>
      <c r="J82" s="236"/>
      <c r="K82" s="236">
        <f>SUM(K83:K119)</f>
        <v>0</v>
      </c>
      <c r="L82" s="236"/>
      <c r="M82" s="236">
        <f>SUM(M83:M119)</f>
        <v>0</v>
      </c>
      <c r="N82" s="235"/>
      <c r="O82" s="235">
        <f>SUM(O83:O119)</f>
        <v>6.2399999999999993</v>
      </c>
      <c r="P82" s="235"/>
      <c r="Q82" s="235">
        <f>SUM(Q83:Q119)</f>
        <v>0</v>
      </c>
      <c r="R82" s="236"/>
      <c r="S82" s="236"/>
      <c r="T82" s="236"/>
      <c r="U82" s="236"/>
      <c r="V82" s="236">
        <f>SUM(V83:V119)</f>
        <v>311.89999999999998</v>
      </c>
      <c r="W82" s="236"/>
      <c r="X82" s="236"/>
      <c r="Y82" s="236"/>
      <c r="AG82" t="s">
        <v>178</v>
      </c>
    </row>
    <row r="83" spans="1:60" ht="22.5" outlineLevel="1" x14ac:dyDescent="0.2">
      <c r="A83" s="244">
        <v>31</v>
      </c>
      <c r="B83" s="245" t="s">
        <v>516</v>
      </c>
      <c r="C83" s="259" t="s">
        <v>517</v>
      </c>
      <c r="D83" s="246" t="s">
        <v>181</v>
      </c>
      <c r="E83" s="247">
        <v>114</v>
      </c>
      <c r="F83" s="248"/>
      <c r="G83" s="249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1.452E-2</v>
      </c>
      <c r="O83" s="230">
        <f>ROUND(E83*N83,2)</f>
        <v>1.66</v>
      </c>
      <c r="P83" s="230">
        <v>0</v>
      </c>
      <c r="Q83" s="230">
        <f>ROUND(E83*P83,2)</f>
        <v>0</v>
      </c>
      <c r="R83" s="231"/>
      <c r="S83" s="231" t="s">
        <v>182</v>
      </c>
      <c r="T83" s="231" t="s">
        <v>182</v>
      </c>
      <c r="U83" s="231">
        <v>0.27</v>
      </c>
      <c r="V83" s="231">
        <f>ROUND(E83*U83,2)</f>
        <v>30.78</v>
      </c>
      <c r="W83" s="231"/>
      <c r="X83" s="231" t="s">
        <v>183</v>
      </c>
      <c r="Y83" s="231" t="s">
        <v>184</v>
      </c>
      <c r="Z83" s="210"/>
      <c r="AA83" s="210"/>
      <c r="AB83" s="210"/>
      <c r="AC83" s="210"/>
      <c r="AD83" s="210"/>
      <c r="AE83" s="210"/>
      <c r="AF83" s="210"/>
      <c r="AG83" s="210" t="s">
        <v>185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2" x14ac:dyDescent="0.2">
      <c r="A84" s="227"/>
      <c r="B84" s="228"/>
      <c r="C84" s="260" t="s">
        <v>492</v>
      </c>
      <c r="D84" s="233"/>
      <c r="E84" s="234">
        <v>114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0"/>
      <c r="AA84" s="210"/>
      <c r="AB84" s="210"/>
      <c r="AC84" s="210"/>
      <c r="AD84" s="210"/>
      <c r="AE84" s="210"/>
      <c r="AF84" s="210"/>
      <c r="AG84" s="210" t="s">
        <v>187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1" x14ac:dyDescent="0.2">
      <c r="A85" s="244">
        <v>32</v>
      </c>
      <c r="B85" s="245" t="s">
        <v>518</v>
      </c>
      <c r="C85" s="259" t="s">
        <v>519</v>
      </c>
      <c r="D85" s="246" t="s">
        <v>181</v>
      </c>
      <c r="E85" s="247">
        <v>115.05</v>
      </c>
      <c r="F85" s="248"/>
      <c r="G85" s="249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21</v>
      </c>
      <c r="M85" s="231">
        <f>G85*(1+L85/100)</f>
        <v>0</v>
      </c>
      <c r="N85" s="230">
        <v>0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182</v>
      </c>
      <c r="T85" s="231" t="s">
        <v>182</v>
      </c>
      <c r="U85" s="231">
        <v>0.28999999999999998</v>
      </c>
      <c r="V85" s="231">
        <f>ROUND(E85*U85,2)</f>
        <v>33.36</v>
      </c>
      <c r="W85" s="231"/>
      <c r="X85" s="231" t="s">
        <v>183</v>
      </c>
      <c r="Y85" s="231" t="s">
        <v>184</v>
      </c>
      <c r="Z85" s="210"/>
      <c r="AA85" s="210"/>
      <c r="AB85" s="210"/>
      <c r="AC85" s="210"/>
      <c r="AD85" s="210"/>
      <c r="AE85" s="210"/>
      <c r="AF85" s="210"/>
      <c r="AG85" s="210" t="s">
        <v>185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33.75" outlineLevel="2" x14ac:dyDescent="0.2">
      <c r="A86" s="227"/>
      <c r="B86" s="228"/>
      <c r="C86" s="260" t="s">
        <v>520</v>
      </c>
      <c r="D86" s="233"/>
      <c r="E86" s="234">
        <v>109.05</v>
      </c>
      <c r="F86" s="231"/>
      <c r="G86" s="231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0"/>
      <c r="AA86" s="210"/>
      <c r="AB86" s="210"/>
      <c r="AC86" s="210"/>
      <c r="AD86" s="210"/>
      <c r="AE86" s="210"/>
      <c r="AF86" s="210"/>
      <c r="AG86" s="210" t="s">
        <v>187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27"/>
      <c r="B87" s="228"/>
      <c r="C87" s="260" t="s">
        <v>521</v>
      </c>
      <c r="D87" s="233"/>
      <c r="E87" s="234">
        <v>6</v>
      </c>
      <c r="F87" s="231"/>
      <c r="G87" s="231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0"/>
      <c r="AA87" s="210"/>
      <c r="AB87" s="210"/>
      <c r="AC87" s="210"/>
      <c r="AD87" s="210"/>
      <c r="AE87" s="210"/>
      <c r="AF87" s="210"/>
      <c r="AG87" s="210" t="s">
        <v>187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2.5" outlineLevel="1" x14ac:dyDescent="0.2">
      <c r="A88" s="244">
        <v>33</v>
      </c>
      <c r="B88" s="245" t="s">
        <v>518</v>
      </c>
      <c r="C88" s="259" t="s">
        <v>519</v>
      </c>
      <c r="D88" s="246" t="s">
        <v>181</v>
      </c>
      <c r="E88" s="247">
        <v>12</v>
      </c>
      <c r="F88" s="248"/>
      <c r="G88" s="249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182</v>
      </c>
      <c r="T88" s="231" t="s">
        <v>182</v>
      </c>
      <c r="U88" s="231">
        <v>0.28999999999999998</v>
      </c>
      <c r="V88" s="231">
        <f>ROUND(E88*U88,2)</f>
        <v>3.48</v>
      </c>
      <c r="W88" s="231"/>
      <c r="X88" s="231" t="s">
        <v>183</v>
      </c>
      <c r="Y88" s="231" t="s">
        <v>184</v>
      </c>
      <c r="Z88" s="210"/>
      <c r="AA88" s="210"/>
      <c r="AB88" s="210"/>
      <c r="AC88" s="210"/>
      <c r="AD88" s="210"/>
      <c r="AE88" s="210"/>
      <c r="AF88" s="210"/>
      <c r="AG88" s="210" t="s">
        <v>185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27"/>
      <c r="B89" s="228"/>
      <c r="C89" s="260" t="s">
        <v>522</v>
      </c>
      <c r="D89" s="233"/>
      <c r="E89" s="234">
        <v>12</v>
      </c>
      <c r="F89" s="231"/>
      <c r="G89" s="231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0"/>
      <c r="AA89" s="210"/>
      <c r="AB89" s="210"/>
      <c r="AC89" s="210"/>
      <c r="AD89" s="210"/>
      <c r="AE89" s="210"/>
      <c r="AF89" s="210"/>
      <c r="AG89" s="210" t="s">
        <v>187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1" x14ac:dyDescent="0.2">
      <c r="A90" s="244">
        <v>34</v>
      </c>
      <c r="B90" s="245" t="s">
        <v>523</v>
      </c>
      <c r="C90" s="259" t="s">
        <v>524</v>
      </c>
      <c r="D90" s="246" t="s">
        <v>181</v>
      </c>
      <c r="E90" s="247">
        <v>108</v>
      </c>
      <c r="F90" s="248"/>
      <c r="G90" s="249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1.5499999999999999E-3</v>
      </c>
      <c r="O90" s="230">
        <f>ROUND(E90*N90,2)</f>
        <v>0.17</v>
      </c>
      <c r="P90" s="230">
        <v>0</v>
      </c>
      <c r="Q90" s="230">
        <f>ROUND(E90*P90,2)</f>
        <v>0</v>
      </c>
      <c r="R90" s="231"/>
      <c r="S90" s="231" t="s">
        <v>182</v>
      </c>
      <c r="T90" s="231" t="s">
        <v>182</v>
      </c>
      <c r="U90" s="231">
        <v>0.1</v>
      </c>
      <c r="V90" s="231">
        <f>ROUND(E90*U90,2)</f>
        <v>10.8</v>
      </c>
      <c r="W90" s="231"/>
      <c r="X90" s="231" t="s">
        <v>183</v>
      </c>
      <c r="Y90" s="231" t="s">
        <v>184</v>
      </c>
      <c r="Z90" s="210"/>
      <c r="AA90" s="210"/>
      <c r="AB90" s="210"/>
      <c r="AC90" s="210"/>
      <c r="AD90" s="210"/>
      <c r="AE90" s="210"/>
      <c r="AF90" s="210"/>
      <c r="AG90" s="210" t="s">
        <v>185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2.5" outlineLevel="2" x14ac:dyDescent="0.2">
      <c r="A91" s="227"/>
      <c r="B91" s="228"/>
      <c r="C91" s="260" t="s">
        <v>525</v>
      </c>
      <c r="D91" s="233"/>
      <c r="E91" s="234">
        <v>108</v>
      </c>
      <c r="F91" s="231"/>
      <c r="G91" s="231"/>
      <c r="H91" s="231"/>
      <c r="I91" s="231"/>
      <c r="J91" s="231"/>
      <c r="K91" s="231"/>
      <c r="L91" s="231"/>
      <c r="M91" s="231"/>
      <c r="N91" s="230"/>
      <c r="O91" s="230"/>
      <c r="P91" s="230"/>
      <c r="Q91" s="230"/>
      <c r="R91" s="231"/>
      <c r="S91" s="231"/>
      <c r="T91" s="231"/>
      <c r="U91" s="231"/>
      <c r="V91" s="231"/>
      <c r="W91" s="231"/>
      <c r="X91" s="231"/>
      <c r="Y91" s="231"/>
      <c r="Z91" s="210"/>
      <c r="AA91" s="210"/>
      <c r="AB91" s="210"/>
      <c r="AC91" s="210"/>
      <c r="AD91" s="210"/>
      <c r="AE91" s="210"/>
      <c r="AF91" s="210"/>
      <c r="AG91" s="210" t="s">
        <v>187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33.75" outlineLevel="1" x14ac:dyDescent="0.2">
      <c r="A92" s="244">
        <v>35</v>
      </c>
      <c r="B92" s="245" t="s">
        <v>526</v>
      </c>
      <c r="C92" s="259" t="s">
        <v>527</v>
      </c>
      <c r="D92" s="246" t="s">
        <v>181</v>
      </c>
      <c r="E92" s="247">
        <v>1.1200000000000001</v>
      </c>
      <c r="F92" s="248"/>
      <c r="G92" s="249">
        <f>ROUND(E92*F92,2)</f>
        <v>0</v>
      </c>
      <c r="H92" s="232"/>
      <c r="I92" s="231">
        <f>ROUND(E92*H92,2)</f>
        <v>0</v>
      </c>
      <c r="J92" s="232"/>
      <c r="K92" s="231">
        <f>ROUND(E92*J92,2)</f>
        <v>0</v>
      </c>
      <c r="L92" s="231">
        <v>21</v>
      </c>
      <c r="M92" s="231">
        <f>G92*(1+L92/100)</f>
        <v>0</v>
      </c>
      <c r="N92" s="230">
        <v>9.8099999999999993E-3</v>
      </c>
      <c r="O92" s="230">
        <f>ROUND(E92*N92,2)</f>
        <v>0.01</v>
      </c>
      <c r="P92" s="230">
        <v>0</v>
      </c>
      <c r="Q92" s="230">
        <f>ROUND(E92*P92,2)</f>
        <v>0</v>
      </c>
      <c r="R92" s="231"/>
      <c r="S92" s="231" t="s">
        <v>182</v>
      </c>
      <c r="T92" s="231" t="s">
        <v>182</v>
      </c>
      <c r="U92" s="231">
        <v>0.34</v>
      </c>
      <c r="V92" s="231">
        <f>ROUND(E92*U92,2)</f>
        <v>0.38</v>
      </c>
      <c r="W92" s="231"/>
      <c r="X92" s="231" t="s">
        <v>183</v>
      </c>
      <c r="Y92" s="231" t="s">
        <v>184</v>
      </c>
      <c r="Z92" s="210"/>
      <c r="AA92" s="210"/>
      <c r="AB92" s="210"/>
      <c r="AC92" s="210"/>
      <c r="AD92" s="210"/>
      <c r="AE92" s="210"/>
      <c r="AF92" s="210"/>
      <c r="AG92" s="210" t="s">
        <v>185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27"/>
      <c r="B93" s="228"/>
      <c r="C93" s="260" t="s">
        <v>528</v>
      </c>
      <c r="D93" s="233"/>
      <c r="E93" s="234">
        <v>1.1200000000000001</v>
      </c>
      <c r="F93" s="231"/>
      <c r="G93" s="231"/>
      <c r="H93" s="231"/>
      <c r="I93" s="231"/>
      <c r="J93" s="231"/>
      <c r="K93" s="231"/>
      <c r="L93" s="231"/>
      <c r="M93" s="231"/>
      <c r="N93" s="230"/>
      <c r="O93" s="230"/>
      <c r="P93" s="230"/>
      <c r="Q93" s="230"/>
      <c r="R93" s="231"/>
      <c r="S93" s="231"/>
      <c r="T93" s="231"/>
      <c r="U93" s="231"/>
      <c r="V93" s="231"/>
      <c r="W93" s="231"/>
      <c r="X93" s="231"/>
      <c r="Y93" s="231"/>
      <c r="Z93" s="210"/>
      <c r="AA93" s="210"/>
      <c r="AB93" s="210"/>
      <c r="AC93" s="210"/>
      <c r="AD93" s="210"/>
      <c r="AE93" s="210"/>
      <c r="AF93" s="210"/>
      <c r="AG93" s="210" t="s">
        <v>187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4">
        <v>36</v>
      </c>
      <c r="B94" s="245" t="s">
        <v>529</v>
      </c>
      <c r="C94" s="259" t="s">
        <v>530</v>
      </c>
      <c r="D94" s="246" t="s">
        <v>193</v>
      </c>
      <c r="E94" s="247">
        <v>17.8</v>
      </c>
      <c r="F94" s="248"/>
      <c r="G94" s="249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21</v>
      </c>
      <c r="M94" s="231">
        <f>G94*(1+L94/100)</f>
        <v>0</v>
      </c>
      <c r="N94" s="230">
        <v>2.5500000000000002E-3</v>
      </c>
      <c r="O94" s="230">
        <f>ROUND(E94*N94,2)</f>
        <v>0.05</v>
      </c>
      <c r="P94" s="230">
        <v>0</v>
      </c>
      <c r="Q94" s="230">
        <f>ROUND(E94*P94,2)</f>
        <v>0</v>
      </c>
      <c r="R94" s="231"/>
      <c r="S94" s="231" t="s">
        <v>182</v>
      </c>
      <c r="T94" s="231" t="s">
        <v>182</v>
      </c>
      <c r="U94" s="231">
        <v>0.5</v>
      </c>
      <c r="V94" s="231">
        <f>ROUND(E94*U94,2)</f>
        <v>8.9</v>
      </c>
      <c r="W94" s="231"/>
      <c r="X94" s="231" t="s">
        <v>183</v>
      </c>
      <c r="Y94" s="231" t="s">
        <v>184</v>
      </c>
      <c r="Z94" s="210"/>
      <c r="AA94" s="210"/>
      <c r="AB94" s="210"/>
      <c r="AC94" s="210"/>
      <c r="AD94" s="210"/>
      <c r="AE94" s="210"/>
      <c r="AF94" s="210"/>
      <c r="AG94" s="210" t="s">
        <v>185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60" t="s">
        <v>531</v>
      </c>
      <c r="D95" s="233"/>
      <c r="E95" s="234">
        <v>17.8</v>
      </c>
      <c r="F95" s="231"/>
      <c r="G95" s="231"/>
      <c r="H95" s="231"/>
      <c r="I95" s="231"/>
      <c r="J95" s="231"/>
      <c r="K95" s="231"/>
      <c r="L95" s="231"/>
      <c r="M95" s="231"/>
      <c r="N95" s="230"/>
      <c r="O95" s="230"/>
      <c r="P95" s="230"/>
      <c r="Q95" s="230"/>
      <c r="R95" s="231"/>
      <c r="S95" s="231"/>
      <c r="T95" s="231"/>
      <c r="U95" s="231"/>
      <c r="V95" s="231"/>
      <c r="W95" s="231"/>
      <c r="X95" s="231"/>
      <c r="Y95" s="231"/>
      <c r="Z95" s="210"/>
      <c r="AA95" s="210"/>
      <c r="AB95" s="210"/>
      <c r="AC95" s="210"/>
      <c r="AD95" s="210"/>
      <c r="AE95" s="210"/>
      <c r="AF95" s="210"/>
      <c r="AG95" s="210" t="s">
        <v>187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44">
        <v>37</v>
      </c>
      <c r="B96" s="245" t="s">
        <v>529</v>
      </c>
      <c r="C96" s="259" t="s">
        <v>530</v>
      </c>
      <c r="D96" s="246" t="s">
        <v>193</v>
      </c>
      <c r="E96" s="247">
        <v>448.4</v>
      </c>
      <c r="F96" s="248"/>
      <c r="G96" s="249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21</v>
      </c>
      <c r="M96" s="231">
        <f>G96*(1+L96/100)</f>
        <v>0</v>
      </c>
      <c r="N96" s="230">
        <v>2.5500000000000002E-3</v>
      </c>
      <c r="O96" s="230">
        <f>ROUND(E96*N96,2)</f>
        <v>1.1399999999999999</v>
      </c>
      <c r="P96" s="230">
        <v>0</v>
      </c>
      <c r="Q96" s="230">
        <f>ROUND(E96*P96,2)</f>
        <v>0</v>
      </c>
      <c r="R96" s="231"/>
      <c r="S96" s="231" t="s">
        <v>182</v>
      </c>
      <c r="T96" s="231" t="s">
        <v>182</v>
      </c>
      <c r="U96" s="231">
        <v>0.5</v>
      </c>
      <c r="V96" s="231">
        <f>ROUND(E96*U96,2)</f>
        <v>224.2</v>
      </c>
      <c r="W96" s="231"/>
      <c r="X96" s="231" t="s">
        <v>183</v>
      </c>
      <c r="Y96" s="231" t="s">
        <v>184</v>
      </c>
      <c r="Z96" s="210"/>
      <c r="AA96" s="210"/>
      <c r="AB96" s="210"/>
      <c r="AC96" s="210"/>
      <c r="AD96" s="210"/>
      <c r="AE96" s="210"/>
      <c r="AF96" s="210"/>
      <c r="AG96" s="210" t="s">
        <v>185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27"/>
      <c r="B97" s="228"/>
      <c r="C97" s="260" t="s">
        <v>532</v>
      </c>
      <c r="D97" s="233"/>
      <c r="E97" s="234">
        <v>236</v>
      </c>
      <c r="F97" s="231"/>
      <c r="G97" s="231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0"/>
      <c r="AA97" s="210"/>
      <c r="AB97" s="210"/>
      <c r="AC97" s="210"/>
      <c r="AD97" s="210"/>
      <c r="AE97" s="210"/>
      <c r="AF97" s="210"/>
      <c r="AG97" s="210" t="s">
        <v>187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60" t="s">
        <v>533</v>
      </c>
      <c r="D98" s="233"/>
      <c r="E98" s="234">
        <v>212.4</v>
      </c>
      <c r="F98" s="231"/>
      <c r="G98" s="231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0"/>
      <c r="AA98" s="210"/>
      <c r="AB98" s="210"/>
      <c r="AC98" s="210"/>
      <c r="AD98" s="210"/>
      <c r="AE98" s="210"/>
      <c r="AF98" s="210"/>
      <c r="AG98" s="210" t="s">
        <v>187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44">
        <v>38</v>
      </c>
      <c r="B99" s="245" t="s">
        <v>534</v>
      </c>
      <c r="C99" s="259" t="s">
        <v>535</v>
      </c>
      <c r="D99" s="246" t="s">
        <v>202</v>
      </c>
      <c r="E99" s="247">
        <v>3.0043199999999999</v>
      </c>
      <c r="F99" s="248"/>
      <c r="G99" s="249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21</v>
      </c>
      <c r="M99" s="231">
        <f>G99*(1+L99/100)</f>
        <v>0</v>
      </c>
      <c r="N99" s="230">
        <v>2.9100000000000001E-2</v>
      </c>
      <c r="O99" s="230">
        <f>ROUND(E99*N99,2)</f>
        <v>0.09</v>
      </c>
      <c r="P99" s="230">
        <v>0</v>
      </c>
      <c r="Q99" s="230">
        <f>ROUND(E99*P99,2)</f>
        <v>0</v>
      </c>
      <c r="R99" s="231"/>
      <c r="S99" s="231" t="s">
        <v>182</v>
      </c>
      <c r="T99" s="231" t="s">
        <v>225</v>
      </c>
      <c r="U99" s="231">
        <v>0</v>
      </c>
      <c r="V99" s="231">
        <f>ROUND(E99*U99,2)</f>
        <v>0</v>
      </c>
      <c r="W99" s="231"/>
      <c r="X99" s="231" t="s">
        <v>183</v>
      </c>
      <c r="Y99" s="231" t="s">
        <v>184</v>
      </c>
      <c r="Z99" s="210"/>
      <c r="AA99" s="210"/>
      <c r="AB99" s="210"/>
      <c r="AC99" s="210"/>
      <c r="AD99" s="210"/>
      <c r="AE99" s="210"/>
      <c r="AF99" s="210"/>
      <c r="AG99" s="210" t="s">
        <v>185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27"/>
      <c r="B100" s="228"/>
      <c r="C100" s="260" t="s">
        <v>536</v>
      </c>
      <c r="D100" s="233"/>
      <c r="E100" s="234">
        <v>1.1968700000000001</v>
      </c>
      <c r="F100" s="231"/>
      <c r="G100" s="231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0"/>
      <c r="AA100" s="210"/>
      <c r="AB100" s="210"/>
      <c r="AC100" s="210"/>
      <c r="AD100" s="210"/>
      <c r="AE100" s="210"/>
      <c r="AF100" s="210"/>
      <c r="AG100" s="210" t="s">
        <v>187</v>
      </c>
      <c r="AH100" s="210">
        <v>5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60" t="s">
        <v>537</v>
      </c>
      <c r="D101" s="233"/>
      <c r="E101" s="234">
        <v>1.7369600000000001</v>
      </c>
      <c r="F101" s="231"/>
      <c r="G101" s="231"/>
      <c r="H101" s="231"/>
      <c r="I101" s="231"/>
      <c r="J101" s="231"/>
      <c r="K101" s="231"/>
      <c r="L101" s="231"/>
      <c r="M101" s="231"/>
      <c r="N101" s="230"/>
      <c r="O101" s="230"/>
      <c r="P101" s="230"/>
      <c r="Q101" s="230"/>
      <c r="R101" s="231"/>
      <c r="S101" s="231"/>
      <c r="T101" s="231"/>
      <c r="U101" s="231"/>
      <c r="V101" s="231"/>
      <c r="W101" s="231"/>
      <c r="X101" s="231"/>
      <c r="Y101" s="231"/>
      <c r="Z101" s="210"/>
      <c r="AA101" s="210"/>
      <c r="AB101" s="210"/>
      <c r="AC101" s="210"/>
      <c r="AD101" s="210"/>
      <c r="AE101" s="210"/>
      <c r="AF101" s="210"/>
      <c r="AG101" s="210" t="s">
        <v>187</v>
      </c>
      <c r="AH101" s="210">
        <v>5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60" t="s">
        <v>538</v>
      </c>
      <c r="D102" s="233"/>
      <c r="E102" s="234">
        <v>7.0489999999999997E-2</v>
      </c>
      <c r="F102" s="231"/>
      <c r="G102" s="231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0"/>
      <c r="AA102" s="210"/>
      <c r="AB102" s="210"/>
      <c r="AC102" s="210"/>
      <c r="AD102" s="210"/>
      <c r="AE102" s="210"/>
      <c r="AF102" s="210"/>
      <c r="AG102" s="210" t="s">
        <v>187</v>
      </c>
      <c r="AH102" s="210">
        <v>5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2.5" outlineLevel="1" x14ac:dyDescent="0.2">
      <c r="A103" s="244">
        <v>39</v>
      </c>
      <c r="B103" s="245" t="s">
        <v>539</v>
      </c>
      <c r="C103" s="259" t="s">
        <v>540</v>
      </c>
      <c r="D103" s="246" t="s">
        <v>202</v>
      </c>
      <c r="E103" s="247">
        <v>7.0489999999999997E-2</v>
      </c>
      <c r="F103" s="248"/>
      <c r="G103" s="249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0.5</v>
      </c>
      <c r="O103" s="230">
        <f>ROUND(E103*N103,2)</f>
        <v>0.04</v>
      </c>
      <c r="P103" s="230">
        <v>0</v>
      </c>
      <c r="Q103" s="230">
        <f>ROUND(E103*P103,2)</f>
        <v>0</v>
      </c>
      <c r="R103" s="231" t="s">
        <v>389</v>
      </c>
      <c r="S103" s="231" t="s">
        <v>182</v>
      </c>
      <c r="T103" s="231" t="s">
        <v>182</v>
      </c>
      <c r="U103" s="231">
        <v>0</v>
      </c>
      <c r="V103" s="231">
        <f>ROUND(E103*U103,2)</f>
        <v>0</v>
      </c>
      <c r="W103" s="231"/>
      <c r="X103" s="231" t="s">
        <v>378</v>
      </c>
      <c r="Y103" s="231" t="s">
        <v>184</v>
      </c>
      <c r="Z103" s="210"/>
      <c r="AA103" s="210"/>
      <c r="AB103" s="210"/>
      <c r="AC103" s="210"/>
      <c r="AD103" s="210"/>
      <c r="AE103" s="210"/>
      <c r="AF103" s="210"/>
      <c r="AG103" s="210" t="s">
        <v>379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2.5" outlineLevel="2" x14ac:dyDescent="0.2">
      <c r="A104" s="227"/>
      <c r="B104" s="228"/>
      <c r="C104" s="260" t="s">
        <v>541</v>
      </c>
      <c r="D104" s="233"/>
      <c r="E104" s="234">
        <v>6.4079999999999998E-2</v>
      </c>
      <c r="F104" s="231"/>
      <c r="G104" s="231"/>
      <c r="H104" s="231"/>
      <c r="I104" s="231"/>
      <c r="J104" s="231"/>
      <c r="K104" s="231"/>
      <c r="L104" s="231"/>
      <c r="M104" s="231"/>
      <c r="N104" s="230"/>
      <c r="O104" s="230"/>
      <c r="P104" s="230"/>
      <c r="Q104" s="230"/>
      <c r="R104" s="231"/>
      <c r="S104" s="231"/>
      <c r="T104" s="231"/>
      <c r="U104" s="231"/>
      <c r="V104" s="231"/>
      <c r="W104" s="231"/>
      <c r="X104" s="231"/>
      <c r="Y104" s="231"/>
      <c r="Z104" s="210"/>
      <c r="AA104" s="210"/>
      <c r="AB104" s="210"/>
      <c r="AC104" s="210"/>
      <c r="AD104" s="210"/>
      <c r="AE104" s="210"/>
      <c r="AF104" s="210"/>
      <c r="AG104" s="210" t="s">
        <v>187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27"/>
      <c r="B105" s="228"/>
      <c r="C105" s="273" t="s">
        <v>391</v>
      </c>
      <c r="D105" s="270"/>
      <c r="E105" s="271">
        <v>6.4099999999999999E-3</v>
      </c>
      <c r="F105" s="231"/>
      <c r="G105" s="231"/>
      <c r="H105" s="231"/>
      <c r="I105" s="231"/>
      <c r="J105" s="231"/>
      <c r="K105" s="231"/>
      <c r="L105" s="231"/>
      <c r="M105" s="231"/>
      <c r="N105" s="230"/>
      <c r="O105" s="230"/>
      <c r="P105" s="230"/>
      <c r="Q105" s="230"/>
      <c r="R105" s="231"/>
      <c r="S105" s="231"/>
      <c r="T105" s="231"/>
      <c r="U105" s="231"/>
      <c r="V105" s="231"/>
      <c r="W105" s="231"/>
      <c r="X105" s="231"/>
      <c r="Y105" s="231"/>
      <c r="Z105" s="210"/>
      <c r="AA105" s="210"/>
      <c r="AB105" s="210"/>
      <c r="AC105" s="210"/>
      <c r="AD105" s="210"/>
      <c r="AE105" s="210"/>
      <c r="AF105" s="210"/>
      <c r="AG105" s="210" t="s">
        <v>187</v>
      </c>
      <c r="AH105" s="210">
        <v>4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2.5" outlineLevel="1" x14ac:dyDescent="0.2">
      <c r="A106" s="244">
        <v>40</v>
      </c>
      <c r="B106" s="245" t="s">
        <v>542</v>
      </c>
      <c r="C106" s="259" t="s">
        <v>543</v>
      </c>
      <c r="D106" s="246" t="s">
        <v>202</v>
      </c>
      <c r="E106" s="247">
        <v>1.1968700000000001</v>
      </c>
      <c r="F106" s="248"/>
      <c r="G106" s="249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21</v>
      </c>
      <c r="M106" s="231">
        <f>G106*(1+L106/100)</f>
        <v>0</v>
      </c>
      <c r="N106" s="230">
        <v>0.5</v>
      </c>
      <c r="O106" s="230">
        <f>ROUND(E106*N106,2)</f>
        <v>0.6</v>
      </c>
      <c r="P106" s="230">
        <v>0</v>
      </c>
      <c r="Q106" s="230">
        <f>ROUND(E106*P106,2)</f>
        <v>0</v>
      </c>
      <c r="R106" s="231"/>
      <c r="S106" s="231" t="s">
        <v>224</v>
      </c>
      <c r="T106" s="231" t="s">
        <v>182</v>
      </c>
      <c r="U106" s="231">
        <v>0</v>
      </c>
      <c r="V106" s="231">
        <f>ROUND(E106*U106,2)</f>
        <v>0</v>
      </c>
      <c r="W106" s="231"/>
      <c r="X106" s="231" t="s">
        <v>378</v>
      </c>
      <c r="Y106" s="231" t="s">
        <v>184</v>
      </c>
      <c r="Z106" s="210"/>
      <c r="AA106" s="210"/>
      <c r="AB106" s="210"/>
      <c r="AC106" s="210"/>
      <c r="AD106" s="210"/>
      <c r="AE106" s="210"/>
      <c r="AF106" s="210"/>
      <c r="AG106" s="210" t="s">
        <v>379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60" t="s">
        <v>544</v>
      </c>
      <c r="D107" s="233"/>
      <c r="E107" s="234">
        <v>1.0407599999999999</v>
      </c>
      <c r="F107" s="231"/>
      <c r="G107" s="231"/>
      <c r="H107" s="231"/>
      <c r="I107" s="231"/>
      <c r="J107" s="231"/>
      <c r="K107" s="231"/>
      <c r="L107" s="231"/>
      <c r="M107" s="231"/>
      <c r="N107" s="230"/>
      <c r="O107" s="230"/>
      <c r="P107" s="230"/>
      <c r="Q107" s="230"/>
      <c r="R107" s="231"/>
      <c r="S107" s="231"/>
      <c r="T107" s="231"/>
      <c r="U107" s="231"/>
      <c r="V107" s="231"/>
      <c r="W107" s="231"/>
      <c r="X107" s="231"/>
      <c r="Y107" s="231"/>
      <c r="Z107" s="210"/>
      <c r="AA107" s="210"/>
      <c r="AB107" s="210"/>
      <c r="AC107" s="210"/>
      <c r="AD107" s="210"/>
      <c r="AE107" s="210"/>
      <c r="AF107" s="210"/>
      <c r="AG107" s="210" t="s">
        <v>187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27"/>
      <c r="B108" s="228"/>
      <c r="C108" s="273" t="s">
        <v>545</v>
      </c>
      <c r="D108" s="270"/>
      <c r="E108" s="271">
        <v>0.15611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0"/>
      <c r="AA108" s="210"/>
      <c r="AB108" s="210"/>
      <c r="AC108" s="210"/>
      <c r="AD108" s="210"/>
      <c r="AE108" s="210"/>
      <c r="AF108" s="210"/>
      <c r="AG108" s="210" t="s">
        <v>187</v>
      </c>
      <c r="AH108" s="210">
        <v>4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2.5" outlineLevel="1" x14ac:dyDescent="0.2">
      <c r="A109" s="244">
        <v>41</v>
      </c>
      <c r="B109" s="245" t="s">
        <v>546</v>
      </c>
      <c r="C109" s="259" t="s">
        <v>547</v>
      </c>
      <c r="D109" s="246" t="s">
        <v>202</v>
      </c>
      <c r="E109" s="247">
        <v>1.7369600000000001</v>
      </c>
      <c r="F109" s="248"/>
      <c r="G109" s="249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0.5</v>
      </c>
      <c r="O109" s="230">
        <f>ROUND(E109*N109,2)</f>
        <v>0.87</v>
      </c>
      <c r="P109" s="230">
        <v>0</v>
      </c>
      <c r="Q109" s="230">
        <f>ROUND(E109*P109,2)</f>
        <v>0</v>
      </c>
      <c r="R109" s="231" t="s">
        <v>389</v>
      </c>
      <c r="S109" s="231" t="s">
        <v>182</v>
      </c>
      <c r="T109" s="231" t="s">
        <v>182</v>
      </c>
      <c r="U109" s="231">
        <v>0</v>
      </c>
      <c r="V109" s="231">
        <f>ROUND(E109*U109,2)</f>
        <v>0</v>
      </c>
      <c r="W109" s="231"/>
      <c r="X109" s="231" t="s">
        <v>378</v>
      </c>
      <c r="Y109" s="231" t="s">
        <v>184</v>
      </c>
      <c r="Z109" s="210"/>
      <c r="AA109" s="210"/>
      <c r="AB109" s="210"/>
      <c r="AC109" s="210"/>
      <c r="AD109" s="210"/>
      <c r="AE109" s="210"/>
      <c r="AF109" s="210"/>
      <c r="AG109" s="210" t="s">
        <v>379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27"/>
      <c r="B110" s="228"/>
      <c r="C110" s="260" t="s">
        <v>548</v>
      </c>
      <c r="D110" s="233"/>
      <c r="E110" s="234">
        <v>1.5104</v>
      </c>
      <c r="F110" s="231"/>
      <c r="G110" s="231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0"/>
      <c r="AA110" s="210"/>
      <c r="AB110" s="210"/>
      <c r="AC110" s="210"/>
      <c r="AD110" s="210"/>
      <c r="AE110" s="210"/>
      <c r="AF110" s="210"/>
      <c r="AG110" s="210" t="s">
        <v>187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73" t="s">
        <v>545</v>
      </c>
      <c r="D111" s="270"/>
      <c r="E111" s="271">
        <v>0.22656000000000001</v>
      </c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0"/>
      <c r="AA111" s="210"/>
      <c r="AB111" s="210"/>
      <c r="AC111" s="210"/>
      <c r="AD111" s="210"/>
      <c r="AE111" s="210"/>
      <c r="AF111" s="210"/>
      <c r="AG111" s="210" t="s">
        <v>187</v>
      </c>
      <c r="AH111" s="210">
        <v>4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1" x14ac:dyDescent="0.2">
      <c r="A112" s="244">
        <v>42</v>
      </c>
      <c r="B112" s="245" t="s">
        <v>549</v>
      </c>
      <c r="C112" s="259" t="s">
        <v>550</v>
      </c>
      <c r="D112" s="246" t="s">
        <v>181</v>
      </c>
      <c r="E112" s="247">
        <v>126.55500000000001</v>
      </c>
      <c r="F112" s="248"/>
      <c r="G112" s="249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21</v>
      </c>
      <c r="M112" s="231">
        <f>G112*(1+L112/100)</f>
        <v>0</v>
      </c>
      <c r="N112" s="230">
        <v>1.1299999999999999E-2</v>
      </c>
      <c r="O112" s="230">
        <f>ROUND(E112*N112,2)</f>
        <v>1.43</v>
      </c>
      <c r="P112" s="230">
        <v>0</v>
      </c>
      <c r="Q112" s="230">
        <f>ROUND(E112*P112,2)</f>
        <v>0</v>
      </c>
      <c r="R112" s="231" t="s">
        <v>389</v>
      </c>
      <c r="S112" s="231" t="s">
        <v>182</v>
      </c>
      <c r="T112" s="231" t="s">
        <v>182</v>
      </c>
      <c r="U112" s="231">
        <v>0</v>
      </c>
      <c r="V112" s="231">
        <f>ROUND(E112*U112,2)</f>
        <v>0</v>
      </c>
      <c r="W112" s="231"/>
      <c r="X112" s="231" t="s">
        <v>378</v>
      </c>
      <c r="Y112" s="231" t="s">
        <v>184</v>
      </c>
      <c r="Z112" s="210"/>
      <c r="AA112" s="210"/>
      <c r="AB112" s="210"/>
      <c r="AC112" s="210"/>
      <c r="AD112" s="210"/>
      <c r="AE112" s="210"/>
      <c r="AF112" s="210"/>
      <c r="AG112" s="210" t="s">
        <v>379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27"/>
      <c r="B113" s="228"/>
      <c r="C113" s="260" t="s">
        <v>551</v>
      </c>
      <c r="D113" s="233"/>
      <c r="E113" s="234">
        <v>115.05</v>
      </c>
      <c r="F113" s="231"/>
      <c r="G113" s="231"/>
      <c r="H113" s="231"/>
      <c r="I113" s="231"/>
      <c r="J113" s="231"/>
      <c r="K113" s="231"/>
      <c r="L113" s="231"/>
      <c r="M113" s="231"/>
      <c r="N113" s="230"/>
      <c r="O113" s="230"/>
      <c r="P113" s="230"/>
      <c r="Q113" s="230"/>
      <c r="R113" s="231"/>
      <c r="S113" s="231"/>
      <c r="T113" s="231"/>
      <c r="U113" s="231"/>
      <c r="V113" s="231"/>
      <c r="W113" s="231"/>
      <c r="X113" s="231"/>
      <c r="Y113" s="231"/>
      <c r="Z113" s="210"/>
      <c r="AA113" s="210"/>
      <c r="AB113" s="210"/>
      <c r="AC113" s="210"/>
      <c r="AD113" s="210"/>
      <c r="AE113" s="210"/>
      <c r="AF113" s="210"/>
      <c r="AG113" s="210" t="s">
        <v>187</v>
      </c>
      <c r="AH113" s="210">
        <v>5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73" t="s">
        <v>391</v>
      </c>
      <c r="D114" s="270"/>
      <c r="E114" s="271">
        <v>11.505000000000001</v>
      </c>
      <c r="F114" s="231"/>
      <c r="G114" s="231"/>
      <c r="H114" s="231"/>
      <c r="I114" s="231"/>
      <c r="J114" s="231"/>
      <c r="K114" s="231"/>
      <c r="L114" s="231"/>
      <c r="M114" s="231"/>
      <c r="N114" s="230"/>
      <c r="O114" s="230"/>
      <c r="P114" s="230"/>
      <c r="Q114" s="230"/>
      <c r="R114" s="231"/>
      <c r="S114" s="231"/>
      <c r="T114" s="231"/>
      <c r="U114" s="231"/>
      <c r="V114" s="231"/>
      <c r="W114" s="231"/>
      <c r="X114" s="231"/>
      <c r="Y114" s="231"/>
      <c r="Z114" s="210"/>
      <c r="AA114" s="210"/>
      <c r="AB114" s="210"/>
      <c r="AC114" s="210"/>
      <c r="AD114" s="210"/>
      <c r="AE114" s="210"/>
      <c r="AF114" s="210"/>
      <c r="AG114" s="210" t="s">
        <v>187</v>
      </c>
      <c r="AH114" s="210">
        <v>4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2.5" outlineLevel="1" x14ac:dyDescent="0.2">
      <c r="A115" s="244">
        <v>43</v>
      </c>
      <c r="B115" s="245" t="s">
        <v>552</v>
      </c>
      <c r="C115" s="259" t="s">
        <v>553</v>
      </c>
      <c r="D115" s="246" t="s">
        <v>181</v>
      </c>
      <c r="E115" s="247">
        <v>13.2</v>
      </c>
      <c r="F115" s="248"/>
      <c r="G115" s="249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21</v>
      </c>
      <c r="M115" s="231">
        <f>G115*(1+L115/100)</f>
        <v>0</v>
      </c>
      <c r="N115" s="230">
        <v>1.3899999999999999E-2</v>
      </c>
      <c r="O115" s="230">
        <f>ROUND(E115*N115,2)</f>
        <v>0.18</v>
      </c>
      <c r="P115" s="230">
        <v>0</v>
      </c>
      <c r="Q115" s="230">
        <f>ROUND(E115*P115,2)</f>
        <v>0</v>
      </c>
      <c r="R115" s="231" t="s">
        <v>389</v>
      </c>
      <c r="S115" s="231" t="s">
        <v>182</v>
      </c>
      <c r="T115" s="231" t="s">
        <v>182</v>
      </c>
      <c r="U115" s="231">
        <v>0</v>
      </c>
      <c r="V115" s="231">
        <f>ROUND(E115*U115,2)</f>
        <v>0</v>
      </c>
      <c r="W115" s="231"/>
      <c r="X115" s="231" t="s">
        <v>378</v>
      </c>
      <c r="Y115" s="231" t="s">
        <v>184</v>
      </c>
      <c r="Z115" s="210"/>
      <c r="AA115" s="210"/>
      <c r="AB115" s="210"/>
      <c r="AC115" s="210"/>
      <c r="AD115" s="210"/>
      <c r="AE115" s="210"/>
      <c r="AF115" s="210"/>
      <c r="AG115" s="210" t="s">
        <v>379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27"/>
      <c r="B116" s="228"/>
      <c r="C116" s="260" t="s">
        <v>554</v>
      </c>
      <c r="D116" s="233"/>
      <c r="E116" s="234">
        <v>12</v>
      </c>
      <c r="F116" s="231"/>
      <c r="G116" s="231"/>
      <c r="H116" s="231"/>
      <c r="I116" s="231"/>
      <c r="J116" s="231"/>
      <c r="K116" s="231"/>
      <c r="L116" s="231"/>
      <c r="M116" s="231"/>
      <c r="N116" s="230"/>
      <c r="O116" s="230"/>
      <c r="P116" s="230"/>
      <c r="Q116" s="230"/>
      <c r="R116" s="231"/>
      <c r="S116" s="231"/>
      <c r="T116" s="231"/>
      <c r="U116" s="231"/>
      <c r="V116" s="231"/>
      <c r="W116" s="231"/>
      <c r="X116" s="231"/>
      <c r="Y116" s="231"/>
      <c r="Z116" s="210"/>
      <c r="AA116" s="210"/>
      <c r="AB116" s="210"/>
      <c r="AC116" s="210"/>
      <c r="AD116" s="210"/>
      <c r="AE116" s="210"/>
      <c r="AF116" s="210"/>
      <c r="AG116" s="210" t="s">
        <v>187</v>
      </c>
      <c r="AH116" s="210">
        <v>5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73" t="s">
        <v>391</v>
      </c>
      <c r="D117" s="270"/>
      <c r="E117" s="271">
        <v>1.2</v>
      </c>
      <c r="F117" s="231"/>
      <c r="G117" s="231"/>
      <c r="H117" s="231"/>
      <c r="I117" s="231"/>
      <c r="J117" s="231"/>
      <c r="K117" s="231"/>
      <c r="L117" s="231"/>
      <c r="M117" s="231"/>
      <c r="N117" s="230"/>
      <c r="O117" s="230"/>
      <c r="P117" s="230"/>
      <c r="Q117" s="230"/>
      <c r="R117" s="231"/>
      <c r="S117" s="231"/>
      <c r="T117" s="231"/>
      <c r="U117" s="231"/>
      <c r="V117" s="231"/>
      <c r="W117" s="231"/>
      <c r="X117" s="231"/>
      <c r="Y117" s="231"/>
      <c r="Z117" s="210"/>
      <c r="AA117" s="210"/>
      <c r="AB117" s="210"/>
      <c r="AC117" s="210"/>
      <c r="AD117" s="210"/>
      <c r="AE117" s="210"/>
      <c r="AF117" s="210"/>
      <c r="AG117" s="210" t="s">
        <v>187</v>
      </c>
      <c r="AH117" s="210">
        <v>4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2.5" outlineLevel="1" x14ac:dyDescent="0.2">
      <c r="A118" s="244">
        <v>44</v>
      </c>
      <c r="B118" s="245" t="s">
        <v>555</v>
      </c>
      <c r="C118" s="259" t="s">
        <v>556</v>
      </c>
      <c r="D118" s="246" t="s">
        <v>377</v>
      </c>
      <c r="E118" s="247">
        <v>1500</v>
      </c>
      <c r="F118" s="248"/>
      <c r="G118" s="249">
        <f>ROUND(E118*F118,2)</f>
        <v>0</v>
      </c>
      <c r="H118" s="232"/>
      <c r="I118" s="231">
        <f>ROUND(E118*H118,2)</f>
        <v>0</v>
      </c>
      <c r="J118" s="232"/>
      <c r="K118" s="231">
        <f>ROUND(E118*J118,2)</f>
        <v>0</v>
      </c>
      <c r="L118" s="231">
        <v>21</v>
      </c>
      <c r="M118" s="231">
        <f>G118*(1+L118/100)</f>
        <v>0</v>
      </c>
      <c r="N118" s="230">
        <v>0</v>
      </c>
      <c r="O118" s="230">
        <f>ROUND(E118*N118,2)</f>
        <v>0</v>
      </c>
      <c r="P118" s="230">
        <v>0</v>
      </c>
      <c r="Q118" s="230">
        <f>ROUND(E118*P118,2)</f>
        <v>0</v>
      </c>
      <c r="R118" s="231"/>
      <c r="S118" s="231" t="s">
        <v>224</v>
      </c>
      <c r="T118" s="231" t="s">
        <v>225</v>
      </c>
      <c r="U118" s="231">
        <v>0</v>
      </c>
      <c r="V118" s="231">
        <f>ROUND(E118*U118,2)</f>
        <v>0</v>
      </c>
      <c r="W118" s="231"/>
      <c r="X118" s="231" t="s">
        <v>378</v>
      </c>
      <c r="Y118" s="231" t="s">
        <v>184</v>
      </c>
      <c r="Z118" s="210"/>
      <c r="AA118" s="210"/>
      <c r="AB118" s="210"/>
      <c r="AC118" s="210"/>
      <c r="AD118" s="210"/>
      <c r="AE118" s="210"/>
      <c r="AF118" s="210"/>
      <c r="AG118" s="210" t="s">
        <v>379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22.5" outlineLevel="1" x14ac:dyDescent="0.2">
      <c r="A119" s="227">
        <v>45</v>
      </c>
      <c r="B119" s="228" t="s">
        <v>557</v>
      </c>
      <c r="C119" s="276" t="s">
        <v>558</v>
      </c>
      <c r="D119" s="229" t="s">
        <v>0</v>
      </c>
      <c r="E119" s="275"/>
      <c r="F119" s="232"/>
      <c r="G119" s="231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21</v>
      </c>
      <c r="M119" s="231">
        <f>G119*(1+L119/100)</f>
        <v>0</v>
      </c>
      <c r="N119" s="230">
        <v>0</v>
      </c>
      <c r="O119" s="230">
        <f>ROUND(E119*N119,2)</f>
        <v>0</v>
      </c>
      <c r="P119" s="230">
        <v>0</v>
      </c>
      <c r="Q119" s="230">
        <f>ROUND(E119*P119,2)</f>
        <v>0</v>
      </c>
      <c r="R119" s="231"/>
      <c r="S119" s="231" t="s">
        <v>182</v>
      </c>
      <c r="T119" s="231" t="s">
        <v>182</v>
      </c>
      <c r="U119" s="231">
        <v>0</v>
      </c>
      <c r="V119" s="231">
        <f>ROUND(E119*U119,2)</f>
        <v>0</v>
      </c>
      <c r="W119" s="231"/>
      <c r="X119" s="231" t="s">
        <v>360</v>
      </c>
      <c r="Y119" s="231" t="s">
        <v>184</v>
      </c>
      <c r="Z119" s="210"/>
      <c r="AA119" s="210"/>
      <c r="AB119" s="210"/>
      <c r="AC119" s="210"/>
      <c r="AD119" s="210"/>
      <c r="AE119" s="210"/>
      <c r="AF119" s="210"/>
      <c r="AG119" s="210" t="s">
        <v>361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x14ac:dyDescent="0.2">
      <c r="A120" s="237" t="s">
        <v>177</v>
      </c>
      <c r="B120" s="238" t="s">
        <v>132</v>
      </c>
      <c r="C120" s="258" t="s">
        <v>133</v>
      </c>
      <c r="D120" s="239"/>
      <c r="E120" s="240"/>
      <c r="F120" s="241"/>
      <c r="G120" s="242">
        <f>SUMIF(AG121:AG150,"&lt;&gt;NOR",G121:G150)</f>
        <v>0</v>
      </c>
      <c r="H120" s="236"/>
      <c r="I120" s="236">
        <f>SUM(I121:I150)</f>
        <v>0</v>
      </c>
      <c r="J120" s="236"/>
      <c r="K120" s="236">
        <f>SUM(K121:K150)</f>
        <v>0</v>
      </c>
      <c r="L120" s="236"/>
      <c r="M120" s="236">
        <f>SUM(M121:M150)</f>
        <v>0</v>
      </c>
      <c r="N120" s="235"/>
      <c r="O120" s="235">
        <f>SUM(O121:O150)</f>
        <v>0.68</v>
      </c>
      <c r="P120" s="235"/>
      <c r="Q120" s="235">
        <f>SUM(Q121:Q150)</f>
        <v>0</v>
      </c>
      <c r="R120" s="236"/>
      <c r="S120" s="236"/>
      <c r="T120" s="236"/>
      <c r="U120" s="236"/>
      <c r="V120" s="236">
        <f>SUM(V121:V150)</f>
        <v>169.77</v>
      </c>
      <c r="W120" s="236"/>
      <c r="X120" s="236"/>
      <c r="Y120" s="236"/>
      <c r="AG120" t="s">
        <v>178</v>
      </c>
    </row>
    <row r="121" spans="1:60" outlineLevel="1" x14ac:dyDescent="0.2">
      <c r="A121" s="244">
        <v>46</v>
      </c>
      <c r="B121" s="245" t="s">
        <v>559</v>
      </c>
      <c r="C121" s="259" t="s">
        <v>560</v>
      </c>
      <c r="D121" s="246" t="s">
        <v>181</v>
      </c>
      <c r="E121" s="247">
        <v>107.18</v>
      </c>
      <c r="F121" s="248"/>
      <c r="G121" s="249">
        <f>ROUND(E121*F121,2)</f>
        <v>0</v>
      </c>
      <c r="H121" s="232"/>
      <c r="I121" s="231">
        <f>ROUND(E121*H121,2)</f>
        <v>0</v>
      </c>
      <c r="J121" s="232"/>
      <c r="K121" s="231">
        <f>ROUND(E121*J121,2)</f>
        <v>0</v>
      </c>
      <c r="L121" s="231">
        <v>21</v>
      </c>
      <c r="M121" s="231">
        <f>G121*(1+L121/100)</f>
        <v>0</v>
      </c>
      <c r="N121" s="230">
        <v>4.6000000000000001E-4</v>
      </c>
      <c r="O121" s="230">
        <f>ROUND(E121*N121,2)</f>
        <v>0.05</v>
      </c>
      <c r="P121" s="230">
        <v>0</v>
      </c>
      <c r="Q121" s="230">
        <f>ROUND(E121*P121,2)</f>
        <v>0</v>
      </c>
      <c r="R121" s="231"/>
      <c r="S121" s="231" t="s">
        <v>182</v>
      </c>
      <c r="T121" s="231" t="s">
        <v>182</v>
      </c>
      <c r="U121" s="231">
        <v>0.11</v>
      </c>
      <c r="V121" s="231">
        <f>ROUND(E121*U121,2)</f>
        <v>11.79</v>
      </c>
      <c r="W121" s="231"/>
      <c r="X121" s="231" t="s">
        <v>183</v>
      </c>
      <c r="Y121" s="231" t="s">
        <v>184</v>
      </c>
      <c r="Z121" s="210"/>
      <c r="AA121" s="210"/>
      <c r="AB121" s="210"/>
      <c r="AC121" s="210"/>
      <c r="AD121" s="210"/>
      <c r="AE121" s="210"/>
      <c r="AF121" s="210"/>
      <c r="AG121" s="210" t="s">
        <v>185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27"/>
      <c r="B122" s="228"/>
      <c r="C122" s="260" t="s">
        <v>561</v>
      </c>
      <c r="D122" s="233"/>
      <c r="E122" s="234">
        <v>25.76</v>
      </c>
      <c r="F122" s="231"/>
      <c r="G122" s="231"/>
      <c r="H122" s="231"/>
      <c r="I122" s="231"/>
      <c r="J122" s="231"/>
      <c r="K122" s="231"/>
      <c r="L122" s="231"/>
      <c r="M122" s="231"/>
      <c r="N122" s="230"/>
      <c r="O122" s="230"/>
      <c r="P122" s="230"/>
      <c r="Q122" s="230"/>
      <c r="R122" s="231"/>
      <c r="S122" s="231"/>
      <c r="T122" s="231"/>
      <c r="U122" s="231"/>
      <c r="V122" s="231"/>
      <c r="W122" s="231"/>
      <c r="X122" s="231"/>
      <c r="Y122" s="231"/>
      <c r="Z122" s="210"/>
      <c r="AA122" s="210"/>
      <c r="AB122" s="210"/>
      <c r="AC122" s="210"/>
      <c r="AD122" s="210"/>
      <c r="AE122" s="210"/>
      <c r="AF122" s="210"/>
      <c r="AG122" s="210" t="s">
        <v>187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60" t="s">
        <v>562</v>
      </c>
      <c r="D123" s="233"/>
      <c r="E123" s="234">
        <v>12.13</v>
      </c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0"/>
      <c r="AA123" s="210"/>
      <c r="AB123" s="210"/>
      <c r="AC123" s="210"/>
      <c r="AD123" s="210"/>
      <c r="AE123" s="210"/>
      <c r="AF123" s="210"/>
      <c r="AG123" s="210" t="s">
        <v>187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27"/>
      <c r="B124" s="228"/>
      <c r="C124" s="260" t="s">
        <v>563</v>
      </c>
      <c r="D124" s="233"/>
      <c r="E124" s="234">
        <v>12.16</v>
      </c>
      <c r="F124" s="231"/>
      <c r="G124" s="231"/>
      <c r="H124" s="231"/>
      <c r="I124" s="231"/>
      <c r="J124" s="231"/>
      <c r="K124" s="231"/>
      <c r="L124" s="231"/>
      <c r="M124" s="231"/>
      <c r="N124" s="230"/>
      <c r="O124" s="230"/>
      <c r="P124" s="230"/>
      <c r="Q124" s="230"/>
      <c r="R124" s="231"/>
      <c r="S124" s="231"/>
      <c r="T124" s="231"/>
      <c r="U124" s="231"/>
      <c r="V124" s="231"/>
      <c r="W124" s="231"/>
      <c r="X124" s="231"/>
      <c r="Y124" s="231"/>
      <c r="Z124" s="210"/>
      <c r="AA124" s="210"/>
      <c r="AB124" s="210"/>
      <c r="AC124" s="210"/>
      <c r="AD124" s="210"/>
      <c r="AE124" s="210"/>
      <c r="AF124" s="210"/>
      <c r="AG124" s="210" t="s">
        <v>187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60" t="s">
        <v>564</v>
      </c>
      <c r="D125" s="233"/>
      <c r="E125" s="234">
        <v>12.2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0"/>
      <c r="AA125" s="210"/>
      <c r="AB125" s="210"/>
      <c r="AC125" s="210"/>
      <c r="AD125" s="210"/>
      <c r="AE125" s="210"/>
      <c r="AF125" s="210"/>
      <c r="AG125" s="210" t="s">
        <v>187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27"/>
      <c r="B126" s="228"/>
      <c r="C126" s="260" t="s">
        <v>565</v>
      </c>
      <c r="D126" s="233"/>
      <c r="E126" s="234">
        <v>12.26</v>
      </c>
      <c r="F126" s="231"/>
      <c r="G126" s="231"/>
      <c r="H126" s="231"/>
      <c r="I126" s="231"/>
      <c r="J126" s="231"/>
      <c r="K126" s="231"/>
      <c r="L126" s="231"/>
      <c r="M126" s="231"/>
      <c r="N126" s="230"/>
      <c r="O126" s="230"/>
      <c r="P126" s="230"/>
      <c r="Q126" s="230"/>
      <c r="R126" s="231"/>
      <c r="S126" s="231"/>
      <c r="T126" s="231"/>
      <c r="U126" s="231"/>
      <c r="V126" s="231"/>
      <c r="W126" s="231"/>
      <c r="X126" s="231"/>
      <c r="Y126" s="231"/>
      <c r="Z126" s="210"/>
      <c r="AA126" s="210"/>
      <c r="AB126" s="210"/>
      <c r="AC126" s="210"/>
      <c r="AD126" s="210"/>
      <c r="AE126" s="210"/>
      <c r="AF126" s="210"/>
      <c r="AG126" s="210" t="s">
        <v>187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27"/>
      <c r="B127" s="228"/>
      <c r="C127" s="260" t="s">
        <v>566</v>
      </c>
      <c r="D127" s="233"/>
      <c r="E127" s="234">
        <v>8.6999999999999993</v>
      </c>
      <c r="F127" s="231"/>
      <c r="G127" s="231"/>
      <c r="H127" s="231"/>
      <c r="I127" s="231"/>
      <c r="J127" s="231"/>
      <c r="K127" s="231"/>
      <c r="L127" s="231"/>
      <c r="M127" s="231"/>
      <c r="N127" s="230"/>
      <c r="O127" s="230"/>
      <c r="P127" s="230"/>
      <c r="Q127" s="230"/>
      <c r="R127" s="231"/>
      <c r="S127" s="231"/>
      <c r="T127" s="231"/>
      <c r="U127" s="231"/>
      <c r="V127" s="231"/>
      <c r="W127" s="231"/>
      <c r="X127" s="231"/>
      <c r="Y127" s="231"/>
      <c r="Z127" s="210"/>
      <c r="AA127" s="210"/>
      <c r="AB127" s="210"/>
      <c r="AC127" s="210"/>
      <c r="AD127" s="210"/>
      <c r="AE127" s="210"/>
      <c r="AF127" s="210"/>
      <c r="AG127" s="210" t="s">
        <v>187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27"/>
      <c r="B128" s="228"/>
      <c r="C128" s="260" t="s">
        <v>567</v>
      </c>
      <c r="D128" s="233"/>
      <c r="E128" s="234">
        <v>8.34</v>
      </c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0"/>
      <c r="AA128" s="210"/>
      <c r="AB128" s="210"/>
      <c r="AC128" s="210"/>
      <c r="AD128" s="210"/>
      <c r="AE128" s="210"/>
      <c r="AF128" s="210"/>
      <c r="AG128" s="210" t="s">
        <v>187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27"/>
      <c r="B129" s="228"/>
      <c r="C129" s="260" t="s">
        <v>568</v>
      </c>
      <c r="D129" s="233"/>
      <c r="E129" s="234">
        <v>7.99</v>
      </c>
      <c r="F129" s="231"/>
      <c r="G129" s="231"/>
      <c r="H129" s="231"/>
      <c r="I129" s="231"/>
      <c r="J129" s="231"/>
      <c r="K129" s="231"/>
      <c r="L129" s="231"/>
      <c r="M129" s="231"/>
      <c r="N129" s="230"/>
      <c r="O129" s="230"/>
      <c r="P129" s="230"/>
      <c r="Q129" s="230"/>
      <c r="R129" s="231"/>
      <c r="S129" s="231"/>
      <c r="T129" s="231"/>
      <c r="U129" s="231"/>
      <c r="V129" s="231"/>
      <c r="W129" s="231"/>
      <c r="X129" s="231"/>
      <c r="Y129" s="231"/>
      <c r="Z129" s="210"/>
      <c r="AA129" s="210"/>
      <c r="AB129" s="210"/>
      <c r="AC129" s="210"/>
      <c r="AD129" s="210"/>
      <c r="AE129" s="210"/>
      <c r="AF129" s="210"/>
      <c r="AG129" s="210" t="s">
        <v>187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27"/>
      <c r="B130" s="228"/>
      <c r="C130" s="260" t="s">
        <v>569</v>
      </c>
      <c r="D130" s="233"/>
      <c r="E130" s="234">
        <v>7.64</v>
      </c>
      <c r="F130" s="231"/>
      <c r="G130" s="231"/>
      <c r="H130" s="231"/>
      <c r="I130" s="231"/>
      <c r="J130" s="231"/>
      <c r="K130" s="231"/>
      <c r="L130" s="231"/>
      <c r="M130" s="231"/>
      <c r="N130" s="230"/>
      <c r="O130" s="230"/>
      <c r="P130" s="230"/>
      <c r="Q130" s="230"/>
      <c r="R130" s="231"/>
      <c r="S130" s="231"/>
      <c r="T130" s="231"/>
      <c r="U130" s="231"/>
      <c r="V130" s="231"/>
      <c r="W130" s="231"/>
      <c r="X130" s="231"/>
      <c r="Y130" s="231"/>
      <c r="Z130" s="210"/>
      <c r="AA130" s="210"/>
      <c r="AB130" s="210"/>
      <c r="AC130" s="210"/>
      <c r="AD130" s="210"/>
      <c r="AE130" s="210"/>
      <c r="AF130" s="210"/>
      <c r="AG130" s="210" t="s">
        <v>187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44">
        <v>47</v>
      </c>
      <c r="B131" s="245" t="s">
        <v>570</v>
      </c>
      <c r="C131" s="259" t="s">
        <v>571</v>
      </c>
      <c r="D131" s="246" t="s">
        <v>193</v>
      </c>
      <c r="E131" s="247">
        <v>3.2</v>
      </c>
      <c r="F131" s="248"/>
      <c r="G131" s="249">
        <f>ROUND(E131*F131,2)</f>
        <v>0</v>
      </c>
      <c r="H131" s="232"/>
      <c r="I131" s="231">
        <f>ROUND(E131*H131,2)</f>
        <v>0</v>
      </c>
      <c r="J131" s="232"/>
      <c r="K131" s="231">
        <f>ROUND(E131*J131,2)</f>
        <v>0</v>
      </c>
      <c r="L131" s="231">
        <v>21</v>
      </c>
      <c r="M131" s="231">
        <f>G131*(1+L131/100)</f>
        <v>0</v>
      </c>
      <c r="N131" s="230">
        <v>1.97E-3</v>
      </c>
      <c r="O131" s="230">
        <f>ROUND(E131*N131,2)</f>
        <v>0.01</v>
      </c>
      <c r="P131" s="230">
        <v>0</v>
      </c>
      <c r="Q131" s="230">
        <f>ROUND(E131*P131,2)</f>
        <v>0</v>
      </c>
      <c r="R131" s="231"/>
      <c r="S131" s="231" t="s">
        <v>182</v>
      </c>
      <c r="T131" s="231" t="s">
        <v>182</v>
      </c>
      <c r="U131" s="231">
        <v>0.44</v>
      </c>
      <c r="V131" s="231">
        <f>ROUND(E131*U131,2)</f>
        <v>1.41</v>
      </c>
      <c r="W131" s="231"/>
      <c r="X131" s="231" t="s">
        <v>183</v>
      </c>
      <c r="Y131" s="231" t="s">
        <v>184</v>
      </c>
      <c r="Z131" s="210"/>
      <c r="AA131" s="210"/>
      <c r="AB131" s="210"/>
      <c r="AC131" s="210"/>
      <c r="AD131" s="210"/>
      <c r="AE131" s="210"/>
      <c r="AF131" s="210"/>
      <c r="AG131" s="210" t="s">
        <v>185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27"/>
      <c r="B132" s="228"/>
      <c r="C132" s="260" t="s">
        <v>572</v>
      </c>
      <c r="D132" s="233"/>
      <c r="E132" s="234">
        <v>3.2</v>
      </c>
      <c r="F132" s="231"/>
      <c r="G132" s="231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0"/>
      <c r="AA132" s="210"/>
      <c r="AB132" s="210"/>
      <c r="AC132" s="210"/>
      <c r="AD132" s="210"/>
      <c r="AE132" s="210"/>
      <c r="AF132" s="210"/>
      <c r="AG132" s="210" t="s">
        <v>187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ht="22.5" outlineLevel="1" x14ac:dyDescent="0.2">
      <c r="A133" s="244">
        <v>48</v>
      </c>
      <c r="B133" s="245" t="s">
        <v>573</v>
      </c>
      <c r="C133" s="259" t="s">
        <v>574</v>
      </c>
      <c r="D133" s="246" t="s">
        <v>575</v>
      </c>
      <c r="E133" s="247">
        <v>6</v>
      </c>
      <c r="F133" s="248"/>
      <c r="G133" s="249">
        <f>ROUND(E133*F133,2)</f>
        <v>0</v>
      </c>
      <c r="H133" s="232"/>
      <c r="I133" s="231">
        <f>ROUND(E133*H133,2)</f>
        <v>0</v>
      </c>
      <c r="J133" s="232"/>
      <c r="K133" s="231">
        <f>ROUND(E133*J133,2)</f>
        <v>0</v>
      </c>
      <c r="L133" s="231">
        <v>21</v>
      </c>
      <c r="M133" s="231">
        <f>G133*(1+L133/100)</f>
        <v>0</v>
      </c>
      <c r="N133" s="230">
        <v>0</v>
      </c>
      <c r="O133" s="230">
        <f>ROUND(E133*N133,2)</f>
        <v>0</v>
      </c>
      <c r="P133" s="230">
        <v>0</v>
      </c>
      <c r="Q133" s="230">
        <f>ROUND(E133*P133,2)</f>
        <v>0</v>
      </c>
      <c r="R133" s="231"/>
      <c r="S133" s="231" t="s">
        <v>224</v>
      </c>
      <c r="T133" s="231" t="s">
        <v>225</v>
      </c>
      <c r="U133" s="231">
        <v>0</v>
      </c>
      <c r="V133" s="231">
        <f>ROUND(E133*U133,2)</f>
        <v>0</v>
      </c>
      <c r="W133" s="231"/>
      <c r="X133" s="231" t="s">
        <v>183</v>
      </c>
      <c r="Y133" s="231" t="s">
        <v>184</v>
      </c>
      <c r="Z133" s="210"/>
      <c r="AA133" s="210"/>
      <c r="AB133" s="210"/>
      <c r="AC133" s="210"/>
      <c r="AD133" s="210"/>
      <c r="AE133" s="210"/>
      <c r="AF133" s="210"/>
      <c r="AG133" s="210" t="s">
        <v>185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27"/>
      <c r="B134" s="228"/>
      <c r="C134" s="260" t="s">
        <v>576</v>
      </c>
      <c r="D134" s="233"/>
      <c r="E134" s="234">
        <v>6</v>
      </c>
      <c r="F134" s="231"/>
      <c r="G134" s="231"/>
      <c r="H134" s="231"/>
      <c r="I134" s="231"/>
      <c r="J134" s="231"/>
      <c r="K134" s="231"/>
      <c r="L134" s="231"/>
      <c r="M134" s="231"/>
      <c r="N134" s="230"/>
      <c r="O134" s="230"/>
      <c r="P134" s="230"/>
      <c r="Q134" s="230"/>
      <c r="R134" s="231"/>
      <c r="S134" s="231"/>
      <c r="T134" s="231"/>
      <c r="U134" s="231"/>
      <c r="V134" s="231"/>
      <c r="W134" s="231"/>
      <c r="X134" s="231"/>
      <c r="Y134" s="231"/>
      <c r="Z134" s="210"/>
      <c r="AA134" s="210"/>
      <c r="AB134" s="210"/>
      <c r="AC134" s="210"/>
      <c r="AD134" s="210"/>
      <c r="AE134" s="210"/>
      <c r="AF134" s="210"/>
      <c r="AG134" s="210" t="s">
        <v>187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ht="22.5" outlineLevel="1" x14ac:dyDescent="0.2">
      <c r="A135" s="244">
        <v>49</v>
      </c>
      <c r="B135" s="245" t="s">
        <v>577</v>
      </c>
      <c r="C135" s="259" t="s">
        <v>578</v>
      </c>
      <c r="D135" s="246" t="s">
        <v>181</v>
      </c>
      <c r="E135" s="247">
        <v>58.43</v>
      </c>
      <c r="F135" s="248"/>
      <c r="G135" s="249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21</v>
      </c>
      <c r="M135" s="231">
        <f>G135*(1+L135/100)</f>
        <v>0</v>
      </c>
      <c r="N135" s="230">
        <v>5.2199999999999998E-3</v>
      </c>
      <c r="O135" s="230">
        <f>ROUND(E135*N135,2)</f>
        <v>0.31</v>
      </c>
      <c r="P135" s="230">
        <v>0</v>
      </c>
      <c r="Q135" s="230">
        <f>ROUND(E135*P135,2)</f>
        <v>0</v>
      </c>
      <c r="R135" s="231"/>
      <c r="S135" s="231" t="s">
        <v>224</v>
      </c>
      <c r="T135" s="231" t="s">
        <v>225</v>
      </c>
      <c r="U135" s="231">
        <v>1.38</v>
      </c>
      <c r="V135" s="231">
        <f>ROUND(E135*U135,2)</f>
        <v>80.63</v>
      </c>
      <c r="W135" s="231"/>
      <c r="X135" s="231" t="s">
        <v>183</v>
      </c>
      <c r="Y135" s="231" t="s">
        <v>184</v>
      </c>
      <c r="Z135" s="210"/>
      <c r="AA135" s="210"/>
      <c r="AB135" s="210"/>
      <c r="AC135" s="210"/>
      <c r="AD135" s="210"/>
      <c r="AE135" s="210"/>
      <c r="AF135" s="210"/>
      <c r="AG135" s="210" t="s">
        <v>185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27"/>
      <c r="B136" s="228"/>
      <c r="C136" s="260" t="s">
        <v>561</v>
      </c>
      <c r="D136" s="233"/>
      <c r="E136" s="234">
        <v>25.76</v>
      </c>
      <c r="F136" s="231"/>
      <c r="G136" s="231"/>
      <c r="H136" s="231"/>
      <c r="I136" s="231"/>
      <c r="J136" s="231"/>
      <c r="K136" s="231"/>
      <c r="L136" s="231"/>
      <c r="M136" s="231"/>
      <c r="N136" s="230"/>
      <c r="O136" s="230"/>
      <c r="P136" s="230"/>
      <c r="Q136" s="230"/>
      <c r="R136" s="231"/>
      <c r="S136" s="231"/>
      <c r="T136" s="231"/>
      <c r="U136" s="231"/>
      <c r="V136" s="231"/>
      <c r="W136" s="231"/>
      <c r="X136" s="231"/>
      <c r="Y136" s="231"/>
      <c r="Z136" s="210"/>
      <c r="AA136" s="210"/>
      <c r="AB136" s="210"/>
      <c r="AC136" s="210"/>
      <c r="AD136" s="210"/>
      <c r="AE136" s="210"/>
      <c r="AF136" s="210"/>
      <c r="AG136" s="210" t="s">
        <v>187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27"/>
      <c r="B137" s="228"/>
      <c r="C137" s="260" t="s">
        <v>566</v>
      </c>
      <c r="D137" s="233"/>
      <c r="E137" s="234">
        <v>8.6999999999999993</v>
      </c>
      <c r="F137" s="231"/>
      <c r="G137" s="231"/>
      <c r="H137" s="231"/>
      <c r="I137" s="231"/>
      <c r="J137" s="231"/>
      <c r="K137" s="231"/>
      <c r="L137" s="231"/>
      <c r="M137" s="231"/>
      <c r="N137" s="230"/>
      <c r="O137" s="230"/>
      <c r="P137" s="230"/>
      <c r="Q137" s="230"/>
      <c r="R137" s="231"/>
      <c r="S137" s="231"/>
      <c r="T137" s="231"/>
      <c r="U137" s="231"/>
      <c r="V137" s="231"/>
      <c r="W137" s="231"/>
      <c r="X137" s="231"/>
      <c r="Y137" s="231"/>
      <c r="Z137" s="210"/>
      <c r="AA137" s="210"/>
      <c r="AB137" s="210"/>
      <c r="AC137" s="210"/>
      <c r="AD137" s="210"/>
      <c r="AE137" s="210"/>
      <c r="AF137" s="210"/>
      <c r="AG137" s="210" t="s">
        <v>187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27"/>
      <c r="B138" s="228"/>
      <c r="C138" s="260" t="s">
        <v>567</v>
      </c>
      <c r="D138" s="233"/>
      <c r="E138" s="234">
        <v>8.34</v>
      </c>
      <c r="F138" s="231"/>
      <c r="G138" s="231"/>
      <c r="H138" s="231"/>
      <c r="I138" s="231"/>
      <c r="J138" s="231"/>
      <c r="K138" s="231"/>
      <c r="L138" s="231"/>
      <c r="M138" s="231"/>
      <c r="N138" s="230"/>
      <c r="O138" s="230"/>
      <c r="P138" s="230"/>
      <c r="Q138" s="230"/>
      <c r="R138" s="231"/>
      <c r="S138" s="231"/>
      <c r="T138" s="231"/>
      <c r="U138" s="231"/>
      <c r="V138" s="231"/>
      <c r="W138" s="231"/>
      <c r="X138" s="231"/>
      <c r="Y138" s="231"/>
      <c r="Z138" s="210"/>
      <c r="AA138" s="210"/>
      <c r="AB138" s="210"/>
      <c r="AC138" s="210"/>
      <c r="AD138" s="210"/>
      <c r="AE138" s="210"/>
      <c r="AF138" s="210"/>
      <c r="AG138" s="210" t="s">
        <v>187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27"/>
      <c r="B139" s="228"/>
      <c r="C139" s="260" t="s">
        <v>568</v>
      </c>
      <c r="D139" s="233"/>
      <c r="E139" s="234">
        <v>7.99</v>
      </c>
      <c r="F139" s="231"/>
      <c r="G139" s="231"/>
      <c r="H139" s="231"/>
      <c r="I139" s="231"/>
      <c r="J139" s="231"/>
      <c r="K139" s="231"/>
      <c r="L139" s="231"/>
      <c r="M139" s="231"/>
      <c r="N139" s="230"/>
      <c r="O139" s="230"/>
      <c r="P139" s="230"/>
      <c r="Q139" s="230"/>
      <c r="R139" s="231"/>
      <c r="S139" s="231"/>
      <c r="T139" s="231"/>
      <c r="U139" s="231"/>
      <c r="V139" s="231"/>
      <c r="W139" s="231"/>
      <c r="X139" s="231"/>
      <c r="Y139" s="231"/>
      <c r="Z139" s="210"/>
      <c r="AA139" s="210"/>
      <c r="AB139" s="210"/>
      <c r="AC139" s="210"/>
      <c r="AD139" s="210"/>
      <c r="AE139" s="210"/>
      <c r="AF139" s="210"/>
      <c r="AG139" s="210" t="s">
        <v>187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60" t="s">
        <v>569</v>
      </c>
      <c r="D140" s="233"/>
      <c r="E140" s="234">
        <v>7.64</v>
      </c>
      <c r="F140" s="231"/>
      <c r="G140" s="231"/>
      <c r="H140" s="231"/>
      <c r="I140" s="231"/>
      <c r="J140" s="231"/>
      <c r="K140" s="231"/>
      <c r="L140" s="231"/>
      <c r="M140" s="231"/>
      <c r="N140" s="230"/>
      <c r="O140" s="230"/>
      <c r="P140" s="230"/>
      <c r="Q140" s="230"/>
      <c r="R140" s="231"/>
      <c r="S140" s="231"/>
      <c r="T140" s="231"/>
      <c r="U140" s="231"/>
      <c r="V140" s="231"/>
      <c r="W140" s="231"/>
      <c r="X140" s="231"/>
      <c r="Y140" s="231"/>
      <c r="Z140" s="210"/>
      <c r="AA140" s="210"/>
      <c r="AB140" s="210"/>
      <c r="AC140" s="210"/>
      <c r="AD140" s="210"/>
      <c r="AE140" s="210"/>
      <c r="AF140" s="210"/>
      <c r="AG140" s="210" t="s">
        <v>187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ht="22.5" outlineLevel="1" x14ac:dyDescent="0.2">
      <c r="A141" s="244">
        <v>50</v>
      </c>
      <c r="B141" s="245" t="s">
        <v>579</v>
      </c>
      <c r="C141" s="259" t="s">
        <v>580</v>
      </c>
      <c r="D141" s="246" t="s">
        <v>181</v>
      </c>
      <c r="E141" s="247">
        <v>48.75</v>
      </c>
      <c r="F141" s="248"/>
      <c r="G141" s="249">
        <f>ROUND(E141*F141,2)</f>
        <v>0</v>
      </c>
      <c r="H141" s="232"/>
      <c r="I141" s="231">
        <f>ROUND(E141*H141,2)</f>
        <v>0</v>
      </c>
      <c r="J141" s="232"/>
      <c r="K141" s="231">
        <f>ROUND(E141*J141,2)</f>
        <v>0</v>
      </c>
      <c r="L141" s="231">
        <v>21</v>
      </c>
      <c r="M141" s="231">
        <f>G141*(1+L141/100)</f>
        <v>0</v>
      </c>
      <c r="N141" s="230">
        <v>5.2199999999999998E-3</v>
      </c>
      <c r="O141" s="230">
        <f>ROUND(E141*N141,2)</f>
        <v>0.25</v>
      </c>
      <c r="P141" s="230">
        <v>0</v>
      </c>
      <c r="Q141" s="230">
        <f>ROUND(E141*P141,2)</f>
        <v>0</v>
      </c>
      <c r="R141" s="231"/>
      <c r="S141" s="231" t="s">
        <v>224</v>
      </c>
      <c r="T141" s="231" t="s">
        <v>225</v>
      </c>
      <c r="U141" s="231">
        <v>1.38</v>
      </c>
      <c r="V141" s="231">
        <f>ROUND(E141*U141,2)</f>
        <v>67.28</v>
      </c>
      <c r="W141" s="231"/>
      <c r="X141" s="231" t="s">
        <v>183</v>
      </c>
      <c r="Y141" s="231" t="s">
        <v>184</v>
      </c>
      <c r="Z141" s="210"/>
      <c r="AA141" s="210"/>
      <c r="AB141" s="210"/>
      <c r="AC141" s="210"/>
      <c r="AD141" s="210"/>
      <c r="AE141" s="210"/>
      <c r="AF141" s="210"/>
      <c r="AG141" s="210" t="s">
        <v>185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27"/>
      <c r="B142" s="228"/>
      <c r="C142" s="260" t="s">
        <v>562</v>
      </c>
      <c r="D142" s="233"/>
      <c r="E142" s="234">
        <v>12.13</v>
      </c>
      <c r="F142" s="231"/>
      <c r="G142" s="231"/>
      <c r="H142" s="231"/>
      <c r="I142" s="231"/>
      <c r="J142" s="231"/>
      <c r="K142" s="231"/>
      <c r="L142" s="231"/>
      <c r="M142" s="231"/>
      <c r="N142" s="230"/>
      <c r="O142" s="230"/>
      <c r="P142" s="230"/>
      <c r="Q142" s="230"/>
      <c r="R142" s="231"/>
      <c r="S142" s="231"/>
      <c r="T142" s="231"/>
      <c r="U142" s="231"/>
      <c r="V142" s="231"/>
      <c r="W142" s="231"/>
      <c r="X142" s="231"/>
      <c r="Y142" s="231"/>
      <c r="Z142" s="210"/>
      <c r="AA142" s="210"/>
      <c r="AB142" s="210"/>
      <c r="AC142" s="210"/>
      <c r="AD142" s="210"/>
      <c r="AE142" s="210"/>
      <c r="AF142" s="210"/>
      <c r="AG142" s="210" t="s">
        <v>187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27"/>
      <c r="B143" s="228"/>
      <c r="C143" s="260" t="s">
        <v>563</v>
      </c>
      <c r="D143" s="233"/>
      <c r="E143" s="234">
        <v>12.16</v>
      </c>
      <c r="F143" s="231"/>
      <c r="G143" s="231"/>
      <c r="H143" s="231"/>
      <c r="I143" s="231"/>
      <c r="J143" s="231"/>
      <c r="K143" s="231"/>
      <c r="L143" s="231"/>
      <c r="M143" s="231"/>
      <c r="N143" s="230"/>
      <c r="O143" s="230"/>
      <c r="P143" s="230"/>
      <c r="Q143" s="230"/>
      <c r="R143" s="231"/>
      <c r="S143" s="231"/>
      <c r="T143" s="231"/>
      <c r="U143" s="231"/>
      <c r="V143" s="231"/>
      <c r="W143" s="231"/>
      <c r="X143" s="231"/>
      <c r="Y143" s="231"/>
      <c r="Z143" s="210"/>
      <c r="AA143" s="210"/>
      <c r="AB143" s="210"/>
      <c r="AC143" s="210"/>
      <c r="AD143" s="210"/>
      <c r="AE143" s="210"/>
      <c r="AF143" s="210"/>
      <c r="AG143" s="210" t="s">
        <v>187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27"/>
      <c r="B144" s="228"/>
      <c r="C144" s="260" t="s">
        <v>564</v>
      </c>
      <c r="D144" s="233"/>
      <c r="E144" s="234">
        <v>12.2</v>
      </c>
      <c r="F144" s="231"/>
      <c r="G144" s="231"/>
      <c r="H144" s="231"/>
      <c r="I144" s="231"/>
      <c r="J144" s="231"/>
      <c r="K144" s="231"/>
      <c r="L144" s="231"/>
      <c r="M144" s="231"/>
      <c r="N144" s="230"/>
      <c r="O144" s="230"/>
      <c r="P144" s="230"/>
      <c r="Q144" s="230"/>
      <c r="R144" s="231"/>
      <c r="S144" s="231"/>
      <c r="T144" s="231"/>
      <c r="U144" s="231"/>
      <c r="V144" s="231"/>
      <c r="W144" s="231"/>
      <c r="X144" s="231"/>
      <c r="Y144" s="231"/>
      <c r="Z144" s="210"/>
      <c r="AA144" s="210"/>
      <c r="AB144" s="210"/>
      <c r="AC144" s="210"/>
      <c r="AD144" s="210"/>
      <c r="AE144" s="210"/>
      <c r="AF144" s="210"/>
      <c r="AG144" s="210" t="s">
        <v>187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27"/>
      <c r="B145" s="228"/>
      <c r="C145" s="260" t="s">
        <v>565</v>
      </c>
      <c r="D145" s="233"/>
      <c r="E145" s="234">
        <v>12.26</v>
      </c>
      <c r="F145" s="231"/>
      <c r="G145" s="231"/>
      <c r="H145" s="231"/>
      <c r="I145" s="231"/>
      <c r="J145" s="231"/>
      <c r="K145" s="231"/>
      <c r="L145" s="231"/>
      <c r="M145" s="231"/>
      <c r="N145" s="230"/>
      <c r="O145" s="230"/>
      <c r="P145" s="230"/>
      <c r="Q145" s="230"/>
      <c r="R145" s="231"/>
      <c r="S145" s="231"/>
      <c r="T145" s="231"/>
      <c r="U145" s="231"/>
      <c r="V145" s="231"/>
      <c r="W145" s="231"/>
      <c r="X145" s="231"/>
      <c r="Y145" s="231"/>
      <c r="Z145" s="210"/>
      <c r="AA145" s="210"/>
      <c r="AB145" s="210"/>
      <c r="AC145" s="210"/>
      <c r="AD145" s="210"/>
      <c r="AE145" s="210"/>
      <c r="AF145" s="210"/>
      <c r="AG145" s="210" t="s">
        <v>187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ht="22.5" outlineLevel="1" x14ac:dyDescent="0.2">
      <c r="A146" s="244">
        <v>51</v>
      </c>
      <c r="B146" s="245" t="s">
        <v>581</v>
      </c>
      <c r="C146" s="259" t="s">
        <v>582</v>
      </c>
      <c r="D146" s="246" t="s">
        <v>193</v>
      </c>
      <c r="E146" s="247">
        <v>18.600000000000001</v>
      </c>
      <c r="F146" s="248"/>
      <c r="G146" s="249">
        <f>ROUND(E146*F146,2)</f>
        <v>0</v>
      </c>
      <c r="H146" s="232"/>
      <c r="I146" s="231">
        <f>ROUND(E146*H146,2)</f>
        <v>0</v>
      </c>
      <c r="J146" s="232"/>
      <c r="K146" s="231">
        <f>ROUND(E146*J146,2)</f>
        <v>0</v>
      </c>
      <c r="L146" s="231">
        <v>21</v>
      </c>
      <c r="M146" s="231">
        <f>G146*(1+L146/100)</f>
        <v>0</v>
      </c>
      <c r="N146" s="230">
        <v>1.5299999999999999E-3</v>
      </c>
      <c r="O146" s="230">
        <f>ROUND(E146*N146,2)</f>
        <v>0.03</v>
      </c>
      <c r="P146" s="230">
        <v>0</v>
      </c>
      <c r="Q146" s="230">
        <f>ROUND(E146*P146,2)</f>
        <v>0</v>
      </c>
      <c r="R146" s="231"/>
      <c r="S146" s="231" t="s">
        <v>224</v>
      </c>
      <c r="T146" s="231" t="s">
        <v>225</v>
      </c>
      <c r="U146" s="231">
        <v>0.24</v>
      </c>
      <c r="V146" s="231">
        <f>ROUND(E146*U146,2)</f>
        <v>4.46</v>
      </c>
      <c r="W146" s="231"/>
      <c r="X146" s="231" t="s">
        <v>183</v>
      </c>
      <c r="Y146" s="231" t="s">
        <v>184</v>
      </c>
      <c r="Z146" s="210"/>
      <c r="AA146" s="210"/>
      <c r="AB146" s="210"/>
      <c r="AC146" s="210"/>
      <c r="AD146" s="210"/>
      <c r="AE146" s="210"/>
      <c r="AF146" s="210"/>
      <c r="AG146" s="210" t="s">
        <v>185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27"/>
      <c r="B147" s="228"/>
      <c r="C147" s="260" t="s">
        <v>583</v>
      </c>
      <c r="D147" s="233"/>
      <c r="E147" s="234">
        <v>18.600000000000001</v>
      </c>
      <c r="F147" s="231"/>
      <c r="G147" s="231"/>
      <c r="H147" s="231"/>
      <c r="I147" s="231"/>
      <c r="J147" s="231"/>
      <c r="K147" s="231"/>
      <c r="L147" s="231"/>
      <c r="M147" s="231"/>
      <c r="N147" s="230"/>
      <c r="O147" s="230"/>
      <c r="P147" s="230"/>
      <c r="Q147" s="230"/>
      <c r="R147" s="231"/>
      <c r="S147" s="231"/>
      <c r="T147" s="231"/>
      <c r="U147" s="231"/>
      <c r="V147" s="231"/>
      <c r="W147" s="231"/>
      <c r="X147" s="231"/>
      <c r="Y147" s="231"/>
      <c r="Z147" s="210"/>
      <c r="AA147" s="210"/>
      <c r="AB147" s="210"/>
      <c r="AC147" s="210"/>
      <c r="AD147" s="210"/>
      <c r="AE147" s="210"/>
      <c r="AF147" s="210"/>
      <c r="AG147" s="210" t="s">
        <v>187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ht="22.5" outlineLevel="1" x14ac:dyDescent="0.2">
      <c r="A148" s="244">
        <v>52</v>
      </c>
      <c r="B148" s="245" t="s">
        <v>584</v>
      </c>
      <c r="C148" s="259" t="s">
        <v>585</v>
      </c>
      <c r="D148" s="246" t="s">
        <v>193</v>
      </c>
      <c r="E148" s="247">
        <v>17.5</v>
      </c>
      <c r="F148" s="248"/>
      <c r="G148" s="249">
        <f>ROUND(E148*F148,2)</f>
        <v>0</v>
      </c>
      <c r="H148" s="232"/>
      <c r="I148" s="231">
        <f>ROUND(E148*H148,2)</f>
        <v>0</v>
      </c>
      <c r="J148" s="232"/>
      <c r="K148" s="231">
        <f>ROUND(E148*J148,2)</f>
        <v>0</v>
      </c>
      <c r="L148" s="231">
        <v>21</v>
      </c>
      <c r="M148" s="231">
        <f>G148*(1+L148/100)</f>
        <v>0</v>
      </c>
      <c r="N148" s="230">
        <v>1.5299999999999999E-3</v>
      </c>
      <c r="O148" s="230">
        <f>ROUND(E148*N148,2)</f>
        <v>0.03</v>
      </c>
      <c r="P148" s="230">
        <v>0</v>
      </c>
      <c r="Q148" s="230">
        <f>ROUND(E148*P148,2)</f>
        <v>0</v>
      </c>
      <c r="R148" s="231"/>
      <c r="S148" s="231" t="s">
        <v>224</v>
      </c>
      <c r="T148" s="231" t="s">
        <v>225</v>
      </c>
      <c r="U148" s="231">
        <v>0.24</v>
      </c>
      <c r="V148" s="231">
        <f>ROUND(E148*U148,2)</f>
        <v>4.2</v>
      </c>
      <c r="W148" s="231"/>
      <c r="X148" s="231" t="s">
        <v>183</v>
      </c>
      <c r="Y148" s="231" t="s">
        <v>184</v>
      </c>
      <c r="Z148" s="210"/>
      <c r="AA148" s="210"/>
      <c r="AB148" s="210"/>
      <c r="AC148" s="210"/>
      <c r="AD148" s="210"/>
      <c r="AE148" s="210"/>
      <c r="AF148" s="210"/>
      <c r="AG148" s="210" t="s">
        <v>185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27"/>
      <c r="B149" s="228"/>
      <c r="C149" s="260" t="s">
        <v>586</v>
      </c>
      <c r="D149" s="233"/>
      <c r="E149" s="234">
        <v>17.5</v>
      </c>
      <c r="F149" s="231"/>
      <c r="G149" s="231"/>
      <c r="H149" s="231"/>
      <c r="I149" s="231"/>
      <c r="J149" s="231"/>
      <c r="K149" s="231"/>
      <c r="L149" s="231"/>
      <c r="M149" s="231"/>
      <c r="N149" s="230"/>
      <c r="O149" s="230"/>
      <c r="P149" s="230"/>
      <c r="Q149" s="230"/>
      <c r="R149" s="231"/>
      <c r="S149" s="231"/>
      <c r="T149" s="231"/>
      <c r="U149" s="231"/>
      <c r="V149" s="231"/>
      <c r="W149" s="231"/>
      <c r="X149" s="231"/>
      <c r="Y149" s="231"/>
      <c r="Z149" s="210"/>
      <c r="AA149" s="210"/>
      <c r="AB149" s="210"/>
      <c r="AC149" s="210"/>
      <c r="AD149" s="210"/>
      <c r="AE149" s="210"/>
      <c r="AF149" s="210"/>
      <c r="AG149" s="210" t="s">
        <v>187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27">
        <v>53</v>
      </c>
      <c r="B150" s="228" t="s">
        <v>587</v>
      </c>
      <c r="C150" s="276" t="s">
        <v>588</v>
      </c>
      <c r="D150" s="229" t="s">
        <v>0</v>
      </c>
      <c r="E150" s="275"/>
      <c r="F150" s="232"/>
      <c r="G150" s="231">
        <f>ROUND(E150*F150,2)</f>
        <v>0</v>
      </c>
      <c r="H150" s="232"/>
      <c r="I150" s="231">
        <f>ROUND(E150*H150,2)</f>
        <v>0</v>
      </c>
      <c r="J150" s="232"/>
      <c r="K150" s="231">
        <f>ROUND(E150*J150,2)</f>
        <v>0</v>
      </c>
      <c r="L150" s="231">
        <v>21</v>
      </c>
      <c r="M150" s="231">
        <f>G150*(1+L150/100)</f>
        <v>0</v>
      </c>
      <c r="N150" s="230">
        <v>0</v>
      </c>
      <c r="O150" s="230">
        <f>ROUND(E150*N150,2)</f>
        <v>0</v>
      </c>
      <c r="P150" s="230">
        <v>0</v>
      </c>
      <c r="Q150" s="230">
        <f>ROUND(E150*P150,2)</f>
        <v>0</v>
      </c>
      <c r="R150" s="231"/>
      <c r="S150" s="231" t="s">
        <v>182</v>
      </c>
      <c r="T150" s="231" t="s">
        <v>182</v>
      </c>
      <c r="U150" s="231">
        <v>0</v>
      </c>
      <c r="V150" s="231">
        <f>ROUND(E150*U150,2)</f>
        <v>0</v>
      </c>
      <c r="W150" s="231"/>
      <c r="X150" s="231" t="s">
        <v>360</v>
      </c>
      <c r="Y150" s="231" t="s">
        <v>184</v>
      </c>
      <c r="Z150" s="210"/>
      <c r="AA150" s="210"/>
      <c r="AB150" s="210"/>
      <c r="AC150" s="210"/>
      <c r="AD150" s="210"/>
      <c r="AE150" s="210"/>
      <c r="AF150" s="210"/>
      <c r="AG150" s="210" t="s">
        <v>361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x14ac:dyDescent="0.2">
      <c r="A151" s="237" t="s">
        <v>177</v>
      </c>
      <c r="B151" s="238" t="s">
        <v>134</v>
      </c>
      <c r="C151" s="258" t="s">
        <v>135</v>
      </c>
      <c r="D151" s="239"/>
      <c r="E151" s="240"/>
      <c r="F151" s="241"/>
      <c r="G151" s="242">
        <f>SUMIF(AG152:AG215,"&lt;&gt;NOR",G152:G215)</f>
        <v>0</v>
      </c>
      <c r="H151" s="236"/>
      <c r="I151" s="236">
        <f>SUM(I152:I215)</f>
        <v>0</v>
      </c>
      <c r="J151" s="236"/>
      <c r="K151" s="236">
        <f>SUM(K152:K215)</f>
        <v>0</v>
      </c>
      <c r="L151" s="236"/>
      <c r="M151" s="236">
        <f>SUM(M152:M215)</f>
        <v>0</v>
      </c>
      <c r="N151" s="235"/>
      <c r="O151" s="235">
        <f>SUM(O152:O215)</f>
        <v>3.33</v>
      </c>
      <c r="P151" s="235"/>
      <c r="Q151" s="235">
        <f>SUM(Q152:Q215)</f>
        <v>0</v>
      </c>
      <c r="R151" s="236"/>
      <c r="S151" s="236"/>
      <c r="T151" s="236"/>
      <c r="U151" s="236"/>
      <c r="V151" s="236">
        <f>SUM(V152:V215)</f>
        <v>207.74</v>
      </c>
      <c r="W151" s="236"/>
      <c r="X151" s="236"/>
      <c r="Y151" s="236"/>
      <c r="AG151" t="s">
        <v>178</v>
      </c>
    </row>
    <row r="152" spans="1:60" outlineLevel="1" x14ac:dyDescent="0.2">
      <c r="A152" s="244">
        <v>54</v>
      </c>
      <c r="B152" s="245" t="s">
        <v>589</v>
      </c>
      <c r="C152" s="259" t="s">
        <v>590</v>
      </c>
      <c r="D152" s="246" t="s">
        <v>181</v>
      </c>
      <c r="E152" s="247">
        <v>0.82599999999999996</v>
      </c>
      <c r="F152" s="248"/>
      <c r="G152" s="249">
        <f>ROUND(E152*F152,2)</f>
        <v>0</v>
      </c>
      <c r="H152" s="232"/>
      <c r="I152" s="231">
        <f>ROUND(E152*H152,2)</f>
        <v>0</v>
      </c>
      <c r="J152" s="232"/>
      <c r="K152" s="231">
        <f>ROUND(E152*J152,2)</f>
        <v>0</v>
      </c>
      <c r="L152" s="231">
        <v>21</v>
      </c>
      <c r="M152" s="231">
        <f>G152*(1+L152/100)</f>
        <v>0</v>
      </c>
      <c r="N152" s="230">
        <v>1.7000000000000001E-4</v>
      </c>
      <c r="O152" s="230">
        <f>ROUND(E152*N152,2)</f>
        <v>0</v>
      </c>
      <c r="P152" s="230">
        <v>0</v>
      </c>
      <c r="Q152" s="230">
        <f>ROUND(E152*P152,2)</f>
        <v>0</v>
      </c>
      <c r="R152" s="231"/>
      <c r="S152" s="231" t="s">
        <v>182</v>
      </c>
      <c r="T152" s="231" t="s">
        <v>182</v>
      </c>
      <c r="U152" s="231">
        <v>0.68300000000000005</v>
      </c>
      <c r="V152" s="231">
        <f>ROUND(E152*U152,2)</f>
        <v>0.56000000000000005</v>
      </c>
      <c r="W152" s="231"/>
      <c r="X152" s="231" t="s">
        <v>183</v>
      </c>
      <c r="Y152" s="231" t="s">
        <v>184</v>
      </c>
      <c r="Z152" s="210"/>
      <c r="AA152" s="210"/>
      <c r="AB152" s="210"/>
      <c r="AC152" s="210"/>
      <c r="AD152" s="210"/>
      <c r="AE152" s="210"/>
      <c r="AF152" s="210"/>
      <c r="AG152" s="210" t="s">
        <v>185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27"/>
      <c r="B153" s="228"/>
      <c r="C153" s="261" t="s">
        <v>591</v>
      </c>
      <c r="D153" s="250"/>
      <c r="E153" s="250"/>
      <c r="F153" s="250"/>
      <c r="G153" s="250"/>
      <c r="H153" s="231"/>
      <c r="I153" s="231"/>
      <c r="J153" s="231"/>
      <c r="K153" s="231"/>
      <c r="L153" s="231"/>
      <c r="M153" s="231"/>
      <c r="N153" s="230"/>
      <c r="O153" s="230"/>
      <c r="P153" s="230"/>
      <c r="Q153" s="230"/>
      <c r="R153" s="231"/>
      <c r="S153" s="231"/>
      <c r="T153" s="231"/>
      <c r="U153" s="231"/>
      <c r="V153" s="231"/>
      <c r="W153" s="231"/>
      <c r="X153" s="231"/>
      <c r="Y153" s="231"/>
      <c r="Z153" s="210"/>
      <c r="AA153" s="210"/>
      <c r="AB153" s="210"/>
      <c r="AC153" s="210"/>
      <c r="AD153" s="210"/>
      <c r="AE153" s="210"/>
      <c r="AF153" s="210"/>
      <c r="AG153" s="210" t="s">
        <v>198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27"/>
      <c r="B154" s="228"/>
      <c r="C154" s="260" t="s">
        <v>592</v>
      </c>
      <c r="D154" s="233"/>
      <c r="E154" s="234">
        <v>0.82599999999999996</v>
      </c>
      <c r="F154" s="231"/>
      <c r="G154" s="231"/>
      <c r="H154" s="231"/>
      <c r="I154" s="231"/>
      <c r="J154" s="231"/>
      <c r="K154" s="231"/>
      <c r="L154" s="231"/>
      <c r="M154" s="231"/>
      <c r="N154" s="230"/>
      <c r="O154" s="230"/>
      <c r="P154" s="230"/>
      <c r="Q154" s="230"/>
      <c r="R154" s="231"/>
      <c r="S154" s="231"/>
      <c r="T154" s="231"/>
      <c r="U154" s="231"/>
      <c r="V154" s="231"/>
      <c r="W154" s="231"/>
      <c r="X154" s="231"/>
      <c r="Y154" s="231"/>
      <c r="Z154" s="210"/>
      <c r="AA154" s="210"/>
      <c r="AB154" s="210"/>
      <c r="AC154" s="210"/>
      <c r="AD154" s="210"/>
      <c r="AE154" s="210"/>
      <c r="AF154" s="210"/>
      <c r="AG154" s="210" t="s">
        <v>187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44">
        <v>55</v>
      </c>
      <c r="B155" s="245" t="s">
        <v>593</v>
      </c>
      <c r="C155" s="259" t="s">
        <v>594</v>
      </c>
      <c r="D155" s="246" t="s">
        <v>181</v>
      </c>
      <c r="E155" s="247">
        <v>139.196</v>
      </c>
      <c r="F155" s="248"/>
      <c r="G155" s="249">
        <f>ROUND(E155*F155,2)</f>
        <v>0</v>
      </c>
      <c r="H155" s="232"/>
      <c r="I155" s="231">
        <f>ROUND(E155*H155,2)</f>
        <v>0</v>
      </c>
      <c r="J155" s="232"/>
      <c r="K155" s="231">
        <f>ROUND(E155*J155,2)</f>
        <v>0</v>
      </c>
      <c r="L155" s="231">
        <v>21</v>
      </c>
      <c r="M155" s="231">
        <f>G155*(1+L155/100)</f>
        <v>0</v>
      </c>
      <c r="N155" s="230">
        <v>1.8000000000000001E-4</v>
      </c>
      <c r="O155" s="230">
        <f>ROUND(E155*N155,2)</f>
        <v>0.03</v>
      </c>
      <c r="P155" s="230">
        <v>0</v>
      </c>
      <c r="Q155" s="230">
        <f>ROUND(E155*P155,2)</f>
        <v>0</v>
      </c>
      <c r="R155" s="231"/>
      <c r="S155" s="231" t="s">
        <v>182</v>
      </c>
      <c r="T155" s="231" t="s">
        <v>182</v>
      </c>
      <c r="U155" s="231">
        <v>0.74</v>
      </c>
      <c r="V155" s="231">
        <f>ROUND(E155*U155,2)</f>
        <v>103.01</v>
      </c>
      <c r="W155" s="231"/>
      <c r="X155" s="231" t="s">
        <v>183</v>
      </c>
      <c r="Y155" s="231" t="s">
        <v>184</v>
      </c>
      <c r="Z155" s="210"/>
      <c r="AA155" s="210"/>
      <c r="AB155" s="210"/>
      <c r="AC155" s="210"/>
      <c r="AD155" s="210"/>
      <c r="AE155" s="210"/>
      <c r="AF155" s="210"/>
      <c r="AG155" s="210" t="s">
        <v>185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27"/>
      <c r="B156" s="228"/>
      <c r="C156" s="261" t="s">
        <v>591</v>
      </c>
      <c r="D156" s="250"/>
      <c r="E156" s="250"/>
      <c r="F156" s="250"/>
      <c r="G156" s="250"/>
      <c r="H156" s="231"/>
      <c r="I156" s="231"/>
      <c r="J156" s="231"/>
      <c r="K156" s="231"/>
      <c r="L156" s="231"/>
      <c r="M156" s="231"/>
      <c r="N156" s="230"/>
      <c r="O156" s="230"/>
      <c r="P156" s="230"/>
      <c r="Q156" s="230"/>
      <c r="R156" s="231"/>
      <c r="S156" s="231"/>
      <c r="T156" s="231"/>
      <c r="U156" s="231"/>
      <c r="V156" s="231"/>
      <c r="W156" s="231"/>
      <c r="X156" s="231"/>
      <c r="Y156" s="231"/>
      <c r="Z156" s="210"/>
      <c r="AA156" s="210"/>
      <c r="AB156" s="210"/>
      <c r="AC156" s="210"/>
      <c r="AD156" s="210"/>
      <c r="AE156" s="210"/>
      <c r="AF156" s="210"/>
      <c r="AG156" s="210" t="s">
        <v>198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ht="22.5" outlineLevel="2" x14ac:dyDescent="0.2">
      <c r="A157" s="227"/>
      <c r="B157" s="228"/>
      <c r="C157" s="260" t="s">
        <v>595</v>
      </c>
      <c r="D157" s="233"/>
      <c r="E157" s="234">
        <v>139.196</v>
      </c>
      <c r="F157" s="231"/>
      <c r="G157" s="231"/>
      <c r="H157" s="231"/>
      <c r="I157" s="231"/>
      <c r="J157" s="231"/>
      <c r="K157" s="231"/>
      <c r="L157" s="231"/>
      <c r="M157" s="231"/>
      <c r="N157" s="230"/>
      <c r="O157" s="230"/>
      <c r="P157" s="230"/>
      <c r="Q157" s="230"/>
      <c r="R157" s="231"/>
      <c r="S157" s="231"/>
      <c r="T157" s="231"/>
      <c r="U157" s="231"/>
      <c r="V157" s="231"/>
      <c r="W157" s="231"/>
      <c r="X157" s="231"/>
      <c r="Y157" s="231"/>
      <c r="Z157" s="210"/>
      <c r="AA157" s="210"/>
      <c r="AB157" s="210"/>
      <c r="AC157" s="210"/>
      <c r="AD157" s="210"/>
      <c r="AE157" s="210"/>
      <c r="AF157" s="210"/>
      <c r="AG157" s="210" t="s">
        <v>187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44">
        <v>56</v>
      </c>
      <c r="B158" s="245" t="s">
        <v>596</v>
      </c>
      <c r="C158" s="259" t="s">
        <v>597</v>
      </c>
      <c r="D158" s="246" t="s">
        <v>181</v>
      </c>
      <c r="E158" s="247">
        <v>49.5</v>
      </c>
      <c r="F158" s="248"/>
      <c r="G158" s="249">
        <f>ROUND(E158*F158,2)</f>
        <v>0</v>
      </c>
      <c r="H158" s="232"/>
      <c r="I158" s="231">
        <f>ROUND(E158*H158,2)</f>
        <v>0</v>
      </c>
      <c r="J158" s="232"/>
      <c r="K158" s="231">
        <f>ROUND(E158*J158,2)</f>
        <v>0</v>
      </c>
      <c r="L158" s="231">
        <v>21</v>
      </c>
      <c r="M158" s="231">
        <f>G158*(1+L158/100)</f>
        <v>0</v>
      </c>
      <c r="N158" s="230">
        <v>1.8000000000000001E-4</v>
      </c>
      <c r="O158" s="230">
        <f>ROUND(E158*N158,2)</f>
        <v>0.01</v>
      </c>
      <c r="P158" s="230">
        <v>0</v>
      </c>
      <c r="Q158" s="230">
        <f>ROUND(E158*P158,2)</f>
        <v>0</v>
      </c>
      <c r="R158" s="231"/>
      <c r="S158" s="231" t="s">
        <v>182</v>
      </c>
      <c r="T158" s="231" t="s">
        <v>182</v>
      </c>
      <c r="U158" s="231">
        <v>0.45</v>
      </c>
      <c r="V158" s="231">
        <f>ROUND(E158*U158,2)</f>
        <v>22.28</v>
      </c>
      <c r="W158" s="231"/>
      <c r="X158" s="231" t="s">
        <v>183</v>
      </c>
      <c r="Y158" s="231" t="s">
        <v>184</v>
      </c>
      <c r="Z158" s="210"/>
      <c r="AA158" s="210"/>
      <c r="AB158" s="210"/>
      <c r="AC158" s="210"/>
      <c r="AD158" s="210"/>
      <c r="AE158" s="210"/>
      <c r="AF158" s="210"/>
      <c r="AG158" s="210" t="s">
        <v>185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27"/>
      <c r="B159" s="228"/>
      <c r="C159" s="261" t="s">
        <v>591</v>
      </c>
      <c r="D159" s="250"/>
      <c r="E159" s="250"/>
      <c r="F159" s="250"/>
      <c r="G159" s="250"/>
      <c r="H159" s="231"/>
      <c r="I159" s="231"/>
      <c r="J159" s="231"/>
      <c r="K159" s="231"/>
      <c r="L159" s="231"/>
      <c r="M159" s="231"/>
      <c r="N159" s="230"/>
      <c r="O159" s="230"/>
      <c r="P159" s="230"/>
      <c r="Q159" s="230"/>
      <c r="R159" s="231"/>
      <c r="S159" s="231"/>
      <c r="T159" s="231"/>
      <c r="U159" s="231"/>
      <c r="V159" s="231"/>
      <c r="W159" s="231"/>
      <c r="X159" s="231"/>
      <c r="Y159" s="231"/>
      <c r="Z159" s="210"/>
      <c r="AA159" s="210"/>
      <c r="AB159" s="210"/>
      <c r="AC159" s="210"/>
      <c r="AD159" s="210"/>
      <c r="AE159" s="210"/>
      <c r="AF159" s="210"/>
      <c r="AG159" s="210" t="s">
        <v>198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27"/>
      <c r="B160" s="228"/>
      <c r="C160" s="260" t="s">
        <v>598</v>
      </c>
      <c r="D160" s="233"/>
      <c r="E160" s="234">
        <v>1.28</v>
      </c>
      <c r="F160" s="231"/>
      <c r="G160" s="231"/>
      <c r="H160" s="231"/>
      <c r="I160" s="231"/>
      <c r="J160" s="231"/>
      <c r="K160" s="231"/>
      <c r="L160" s="231"/>
      <c r="M160" s="231"/>
      <c r="N160" s="230"/>
      <c r="O160" s="230"/>
      <c r="P160" s="230"/>
      <c r="Q160" s="230"/>
      <c r="R160" s="231"/>
      <c r="S160" s="231"/>
      <c r="T160" s="231"/>
      <c r="U160" s="231"/>
      <c r="V160" s="231"/>
      <c r="W160" s="231"/>
      <c r="X160" s="231"/>
      <c r="Y160" s="231"/>
      <c r="Z160" s="210"/>
      <c r="AA160" s="210"/>
      <c r="AB160" s="210"/>
      <c r="AC160" s="210"/>
      <c r="AD160" s="210"/>
      <c r="AE160" s="210"/>
      <c r="AF160" s="210"/>
      <c r="AG160" s="210" t="s">
        <v>187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27"/>
      <c r="B161" s="228"/>
      <c r="C161" s="260" t="s">
        <v>599</v>
      </c>
      <c r="D161" s="233"/>
      <c r="E161" s="234">
        <v>48.22</v>
      </c>
      <c r="F161" s="231"/>
      <c r="G161" s="231"/>
      <c r="H161" s="231"/>
      <c r="I161" s="231"/>
      <c r="J161" s="231"/>
      <c r="K161" s="231"/>
      <c r="L161" s="231"/>
      <c r="M161" s="231"/>
      <c r="N161" s="230"/>
      <c r="O161" s="230"/>
      <c r="P161" s="230"/>
      <c r="Q161" s="230"/>
      <c r="R161" s="231"/>
      <c r="S161" s="231"/>
      <c r="T161" s="231"/>
      <c r="U161" s="231"/>
      <c r="V161" s="231"/>
      <c r="W161" s="231"/>
      <c r="X161" s="231"/>
      <c r="Y161" s="231"/>
      <c r="Z161" s="210"/>
      <c r="AA161" s="210"/>
      <c r="AB161" s="210"/>
      <c r="AC161" s="210"/>
      <c r="AD161" s="210"/>
      <c r="AE161" s="210"/>
      <c r="AF161" s="210"/>
      <c r="AG161" s="210" t="s">
        <v>187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44">
        <v>57</v>
      </c>
      <c r="B162" s="245" t="s">
        <v>600</v>
      </c>
      <c r="C162" s="259" t="s">
        <v>601</v>
      </c>
      <c r="D162" s="246" t="s">
        <v>193</v>
      </c>
      <c r="E162" s="247">
        <v>402.8</v>
      </c>
      <c r="F162" s="248"/>
      <c r="G162" s="249">
        <f>ROUND(E162*F162,2)</f>
        <v>0</v>
      </c>
      <c r="H162" s="232"/>
      <c r="I162" s="231">
        <f>ROUND(E162*H162,2)</f>
        <v>0</v>
      </c>
      <c r="J162" s="232"/>
      <c r="K162" s="231">
        <f>ROUND(E162*J162,2)</f>
        <v>0</v>
      </c>
      <c r="L162" s="231">
        <v>21</v>
      </c>
      <c r="M162" s="231">
        <f>G162*(1+L162/100)</f>
        <v>0</v>
      </c>
      <c r="N162" s="230">
        <v>1.8000000000000001E-4</v>
      </c>
      <c r="O162" s="230">
        <f>ROUND(E162*N162,2)</f>
        <v>7.0000000000000007E-2</v>
      </c>
      <c r="P162" s="230">
        <v>0</v>
      </c>
      <c r="Q162" s="230">
        <f>ROUND(E162*P162,2)</f>
        <v>0</v>
      </c>
      <c r="R162" s="231"/>
      <c r="S162" s="231" t="s">
        <v>182</v>
      </c>
      <c r="T162" s="231" t="s">
        <v>182</v>
      </c>
      <c r="U162" s="231">
        <v>0.17249999999999999</v>
      </c>
      <c r="V162" s="231">
        <f>ROUND(E162*U162,2)</f>
        <v>69.48</v>
      </c>
      <c r="W162" s="231"/>
      <c r="X162" s="231" t="s">
        <v>183</v>
      </c>
      <c r="Y162" s="231" t="s">
        <v>184</v>
      </c>
      <c r="Z162" s="210"/>
      <c r="AA162" s="210"/>
      <c r="AB162" s="210"/>
      <c r="AC162" s="210"/>
      <c r="AD162" s="210"/>
      <c r="AE162" s="210"/>
      <c r="AF162" s="210"/>
      <c r="AG162" s="210" t="s">
        <v>185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27"/>
      <c r="B163" s="228"/>
      <c r="C163" s="260" t="s">
        <v>602</v>
      </c>
      <c r="D163" s="233"/>
      <c r="E163" s="234">
        <v>224.2</v>
      </c>
      <c r="F163" s="231"/>
      <c r="G163" s="231"/>
      <c r="H163" s="231"/>
      <c r="I163" s="231"/>
      <c r="J163" s="231"/>
      <c r="K163" s="231"/>
      <c r="L163" s="231"/>
      <c r="M163" s="231"/>
      <c r="N163" s="230"/>
      <c r="O163" s="230"/>
      <c r="P163" s="230"/>
      <c r="Q163" s="230"/>
      <c r="R163" s="231"/>
      <c r="S163" s="231"/>
      <c r="T163" s="231"/>
      <c r="U163" s="231"/>
      <c r="V163" s="231"/>
      <c r="W163" s="231"/>
      <c r="X163" s="231"/>
      <c r="Y163" s="231"/>
      <c r="Z163" s="210"/>
      <c r="AA163" s="210"/>
      <c r="AB163" s="210"/>
      <c r="AC163" s="210"/>
      <c r="AD163" s="210"/>
      <c r="AE163" s="210"/>
      <c r="AF163" s="210"/>
      <c r="AG163" s="210" t="s">
        <v>187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27"/>
      <c r="B164" s="228"/>
      <c r="C164" s="260" t="s">
        <v>603</v>
      </c>
      <c r="D164" s="233"/>
      <c r="E164" s="234">
        <v>178.6</v>
      </c>
      <c r="F164" s="231"/>
      <c r="G164" s="231"/>
      <c r="H164" s="231"/>
      <c r="I164" s="231"/>
      <c r="J164" s="231"/>
      <c r="K164" s="231"/>
      <c r="L164" s="231"/>
      <c r="M164" s="231"/>
      <c r="N164" s="230"/>
      <c r="O164" s="230"/>
      <c r="P164" s="230"/>
      <c r="Q164" s="230"/>
      <c r="R164" s="231"/>
      <c r="S164" s="231"/>
      <c r="T164" s="231"/>
      <c r="U164" s="231"/>
      <c r="V164" s="231"/>
      <c r="W164" s="231"/>
      <c r="X164" s="231"/>
      <c r="Y164" s="231"/>
      <c r="Z164" s="210"/>
      <c r="AA164" s="210"/>
      <c r="AB164" s="210"/>
      <c r="AC164" s="210"/>
      <c r="AD164" s="210"/>
      <c r="AE164" s="210"/>
      <c r="AF164" s="210"/>
      <c r="AG164" s="210" t="s">
        <v>187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44">
        <v>58</v>
      </c>
      <c r="B165" s="245" t="s">
        <v>604</v>
      </c>
      <c r="C165" s="259" t="s">
        <v>605</v>
      </c>
      <c r="D165" s="246" t="s">
        <v>181</v>
      </c>
      <c r="E165" s="247">
        <v>13.12</v>
      </c>
      <c r="F165" s="248"/>
      <c r="G165" s="249">
        <f>ROUND(E165*F165,2)</f>
        <v>0</v>
      </c>
      <c r="H165" s="232"/>
      <c r="I165" s="231">
        <f>ROUND(E165*H165,2)</f>
        <v>0</v>
      </c>
      <c r="J165" s="232"/>
      <c r="K165" s="231">
        <f>ROUND(E165*J165,2)</f>
        <v>0</v>
      </c>
      <c r="L165" s="231">
        <v>21</v>
      </c>
      <c r="M165" s="231">
        <f>G165*(1+L165/100)</f>
        <v>0</v>
      </c>
      <c r="N165" s="230">
        <v>2.7999999999999998E-4</v>
      </c>
      <c r="O165" s="230">
        <f>ROUND(E165*N165,2)</f>
        <v>0</v>
      </c>
      <c r="P165" s="230">
        <v>0</v>
      </c>
      <c r="Q165" s="230">
        <f>ROUND(E165*P165,2)</f>
        <v>0</v>
      </c>
      <c r="R165" s="231"/>
      <c r="S165" s="231" t="s">
        <v>182</v>
      </c>
      <c r="T165" s="231" t="s">
        <v>182</v>
      </c>
      <c r="U165" s="231">
        <v>0.43</v>
      </c>
      <c r="V165" s="231">
        <f>ROUND(E165*U165,2)</f>
        <v>5.64</v>
      </c>
      <c r="W165" s="231"/>
      <c r="X165" s="231" t="s">
        <v>183</v>
      </c>
      <c r="Y165" s="231" t="s">
        <v>184</v>
      </c>
      <c r="Z165" s="210"/>
      <c r="AA165" s="210"/>
      <c r="AB165" s="210"/>
      <c r="AC165" s="210"/>
      <c r="AD165" s="210"/>
      <c r="AE165" s="210"/>
      <c r="AF165" s="210"/>
      <c r="AG165" s="210" t="s">
        <v>185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27"/>
      <c r="B166" s="228"/>
      <c r="C166" s="260" t="s">
        <v>606</v>
      </c>
      <c r="D166" s="233"/>
      <c r="E166" s="234">
        <v>13.12</v>
      </c>
      <c r="F166" s="231"/>
      <c r="G166" s="231"/>
      <c r="H166" s="231"/>
      <c r="I166" s="231"/>
      <c r="J166" s="231"/>
      <c r="K166" s="231"/>
      <c r="L166" s="231"/>
      <c r="M166" s="231"/>
      <c r="N166" s="230"/>
      <c r="O166" s="230"/>
      <c r="P166" s="230"/>
      <c r="Q166" s="230"/>
      <c r="R166" s="231"/>
      <c r="S166" s="231"/>
      <c r="T166" s="231"/>
      <c r="U166" s="231"/>
      <c r="V166" s="231"/>
      <c r="W166" s="231"/>
      <c r="X166" s="231"/>
      <c r="Y166" s="231"/>
      <c r="Z166" s="210"/>
      <c r="AA166" s="210"/>
      <c r="AB166" s="210"/>
      <c r="AC166" s="210"/>
      <c r="AD166" s="210"/>
      <c r="AE166" s="210"/>
      <c r="AF166" s="210"/>
      <c r="AG166" s="210" t="s">
        <v>187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51">
        <v>59</v>
      </c>
      <c r="B167" s="252" t="s">
        <v>607</v>
      </c>
      <c r="C167" s="262" t="s">
        <v>608</v>
      </c>
      <c r="D167" s="253" t="s">
        <v>326</v>
      </c>
      <c r="E167" s="254">
        <v>70</v>
      </c>
      <c r="F167" s="255"/>
      <c r="G167" s="256">
        <f>ROUND(E167*F167,2)</f>
        <v>0</v>
      </c>
      <c r="H167" s="232"/>
      <c r="I167" s="231">
        <f>ROUND(E167*H167,2)</f>
        <v>0</v>
      </c>
      <c r="J167" s="232"/>
      <c r="K167" s="231">
        <f>ROUND(E167*J167,2)</f>
        <v>0</v>
      </c>
      <c r="L167" s="231">
        <v>21</v>
      </c>
      <c r="M167" s="231">
        <f>G167*(1+L167/100)</f>
        <v>0</v>
      </c>
      <c r="N167" s="230">
        <v>0</v>
      </c>
      <c r="O167" s="230">
        <f>ROUND(E167*N167,2)</f>
        <v>0</v>
      </c>
      <c r="P167" s="230">
        <v>0</v>
      </c>
      <c r="Q167" s="230">
        <f>ROUND(E167*P167,2)</f>
        <v>0</v>
      </c>
      <c r="R167" s="231"/>
      <c r="S167" s="231" t="s">
        <v>224</v>
      </c>
      <c r="T167" s="231" t="s">
        <v>225</v>
      </c>
      <c r="U167" s="231">
        <v>0</v>
      </c>
      <c r="V167" s="231">
        <f>ROUND(E167*U167,2)</f>
        <v>0</v>
      </c>
      <c r="W167" s="231"/>
      <c r="X167" s="231" t="s">
        <v>183</v>
      </c>
      <c r="Y167" s="231" t="s">
        <v>184</v>
      </c>
      <c r="Z167" s="210"/>
      <c r="AA167" s="210"/>
      <c r="AB167" s="210"/>
      <c r="AC167" s="210"/>
      <c r="AD167" s="210"/>
      <c r="AE167" s="210"/>
      <c r="AF167" s="210"/>
      <c r="AG167" s="210" t="s">
        <v>185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45" outlineLevel="1" x14ac:dyDescent="0.2">
      <c r="A168" s="244">
        <v>60</v>
      </c>
      <c r="B168" s="245" t="s">
        <v>609</v>
      </c>
      <c r="C168" s="259" t="s">
        <v>610</v>
      </c>
      <c r="D168" s="246" t="s">
        <v>377</v>
      </c>
      <c r="E168" s="247">
        <v>2</v>
      </c>
      <c r="F168" s="248"/>
      <c r="G168" s="249">
        <f>ROUND(E168*F168,2)</f>
        <v>0</v>
      </c>
      <c r="H168" s="232"/>
      <c r="I168" s="231">
        <f>ROUND(E168*H168,2)</f>
        <v>0</v>
      </c>
      <c r="J168" s="232"/>
      <c r="K168" s="231">
        <f>ROUND(E168*J168,2)</f>
        <v>0</v>
      </c>
      <c r="L168" s="231">
        <v>21</v>
      </c>
      <c r="M168" s="231">
        <f>G168*(1+L168/100)</f>
        <v>0</v>
      </c>
      <c r="N168" s="230">
        <v>0</v>
      </c>
      <c r="O168" s="230">
        <f>ROUND(E168*N168,2)</f>
        <v>0</v>
      </c>
      <c r="P168" s="230">
        <v>0</v>
      </c>
      <c r="Q168" s="230">
        <f>ROUND(E168*P168,2)</f>
        <v>0</v>
      </c>
      <c r="R168" s="231"/>
      <c r="S168" s="231" t="s">
        <v>224</v>
      </c>
      <c r="T168" s="231" t="s">
        <v>225</v>
      </c>
      <c r="U168" s="231">
        <v>0</v>
      </c>
      <c r="V168" s="231">
        <f>ROUND(E168*U168,2)</f>
        <v>0</v>
      </c>
      <c r="W168" s="231"/>
      <c r="X168" s="231" t="s">
        <v>183</v>
      </c>
      <c r="Y168" s="231" t="s">
        <v>184</v>
      </c>
      <c r="Z168" s="210"/>
      <c r="AA168" s="210"/>
      <c r="AB168" s="210"/>
      <c r="AC168" s="210"/>
      <c r="AD168" s="210"/>
      <c r="AE168" s="210"/>
      <c r="AF168" s="210"/>
      <c r="AG168" s="210" t="s">
        <v>185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27"/>
      <c r="B169" s="228"/>
      <c r="C169" s="260" t="s">
        <v>611</v>
      </c>
      <c r="D169" s="233"/>
      <c r="E169" s="234">
        <v>1</v>
      </c>
      <c r="F169" s="231"/>
      <c r="G169" s="231"/>
      <c r="H169" s="231"/>
      <c r="I169" s="231"/>
      <c r="J169" s="231"/>
      <c r="K169" s="231"/>
      <c r="L169" s="231"/>
      <c r="M169" s="231"/>
      <c r="N169" s="230"/>
      <c r="O169" s="230"/>
      <c r="P169" s="230"/>
      <c r="Q169" s="230"/>
      <c r="R169" s="231"/>
      <c r="S169" s="231"/>
      <c r="T169" s="231"/>
      <c r="U169" s="231"/>
      <c r="V169" s="231"/>
      <c r="W169" s="231"/>
      <c r="X169" s="231"/>
      <c r="Y169" s="231"/>
      <c r="Z169" s="210"/>
      <c r="AA169" s="210"/>
      <c r="AB169" s="210"/>
      <c r="AC169" s="210"/>
      <c r="AD169" s="210"/>
      <c r="AE169" s="210"/>
      <c r="AF169" s="210"/>
      <c r="AG169" s="210" t="s">
        <v>187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27"/>
      <c r="B170" s="228"/>
      <c r="C170" s="260" t="s">
        <v>612</v>
      </c>
      <c r="D170" s="233"/>
      <c r="E170" s="234">
        <v>1</v>
      </c>
      <c r="F170" s="231"/>
      <c r="G170" s="231"/>
      <c r="H170" s="231"/>
      <c r="I170" s="231"/>
      <c r="J170" s="231"/>
      <c r="K170" s="231"/>
      <c r="L170" s="231"/>
      <c r="M170" s="231"/>
      <c r="N170" s="230"/>
      <c r="O170" s="230"/>
      <c r="P170" s="230"/>
      <c r="Q170" s="230"/>
      <c r="R170" s="231"/>
      <c r="S170" s="231"/>
      <c r="T170" s="231"/>
      <c r="U170" s="231"/>
      <c r="V170" s="231"/>
      <c r="W170" s="231"/>
      <c r="X170" s="231"/>
      <c r="Y170" s="231"/>
      <c r="Z170" s="210"/>
      <c r="AA170" s="210"/>
      <c r="AB170" s="210"/>
      <c r="AC170" s="210"/>
      <c r="AD170" s="210"/>
      <c r="AE170" s="210"/>
      <c r="AF170" s="210"/>
      <c r="AG170" s="210" t="s">
        <v>187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44">
        <v>61</v>
      </c>
      <c r="B171" s="245" t="s">
        <v>613</v>
      </c>
      <c r="C171" s="259" t="s">
        <v>614</v>
      </c>
      <c r="D171" s="246" t="s">
        <v>181</v>
      </c>
      <c r="E171" s="247">
        <v>6.9367999999999999</v>
      </c>
      <c r="F171" s="248"/>
      <c r="G171" s="249">
        <f>ROUND(E171*F171,2)</f>
        <v>0</v>
      </c>
      <c r="H171" s="232"/>
      <c r="I171" s="231">
        <f>ROUND(E171*H171,2)</f>
        <v>0</v>
      </c>
      <c r="J171" s="232"/>
      <c r="K171" s="231">
        <f>ROUND(E171*J171,2)</f>
        <v>0</v>
      </c>
      <c r="L171" s="231">
        <v>21</v>
      </c>
      <c r="M171" s="231">
        <f>G171*(1+L171/100)</f>
        <v>0</v>
      </c>
      <c r="N171" s="230">
        <v>1.9000000000000001E-4</v>
      </c>
      <c r="O171" s="230">
        <f>ROUND(E171*N171,2)</f>
        <v>0</v>
      </c>
      <c r="P171" s="230">
        <v>0</v>
      </c>
      <c r="Q171" s="230">
        <f>ROUND(E171*P171,2)</f>
        <v>0</v>
      </c>
      <c r="R171" s="231"/>
      <c r="S171" s="231" t="s">
        <v>224</v>
      </c>
      <c r="T171" s="231" t="s">
        <v>225</v>
      </c>
      <c r="U171" s="231">
        <v>0.81399999999999995</v>
      </c>
      <c r="V171" s="231">
        <f>ROUND(E171*U171,2)</f>
        <v>5.65</v>
      </c>
      <c r="W171" s="231"/>
      <c r="X171" s="231" t="s">
        <v>183</v>
      </c>
      <c r="Y171" s="231" t="s">
        <v>184</v>
      </c>
      <c r="Z171" s="210"/>
      <c r="AA171" s="210"/>
      <c r="AB171" s="210"/>
      <c r="AC171" s="210"/>
      <c r="AD171" s="210"/>
      <c r="AE171" s="210"/>
      <c r="AF171" s="210"/>
      <c r="AG171" s="210" t="s">
        <v>185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">
      <c r="A172" s="227"/>
      <c r="B172" s="228"/>
      <c r="C172" s="261" t="s">
        <v>591</v>
      </c>
      <c r="D172" s="250"/>
      <c r="E172" s="250"/>
      <c r="F172" s="250"/>
      <c r="G172" s="250"/>
      <c r="H172" s="231"/>
      <c r="I172" s="231"/>
      <c r="J172" s="231"/>
      <c r="K172" s="231"/>
      <c r="L172" s="231"/>
      <c r="M172" s="231"/>
      <c r="N172" s="230"/>
      <c r="O172" s="230"/>
      <c r="P172" s="230"/>
      <c r="Q172" s="230"/>
      <c r="R172" s="231"/>
      <c r="S172" s="231"/>
      <c r="T172" s="231"/>
      <c r="U172" s="231"/>
      <c r="V172" s="231"/>
      <c r="W172" s="231"/>
      <c r="X172" s="231"/>
      <c r="Y172" s="231"/>
      <c r="Z172" s="210"/>
      <c r="AA172" s="210"/>
      <c r="AB172" s="210"/>
      <c r="AC172" s="210"/>
      <c r="AD172" s="210"/>
      <c r="AE172" s="210"/>
      <c r="AF172" s="210"/>
      <c r="AG172" s="210" t="s">
        <v>198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27"/>
      <c r="B173" s="228"/>
      <c r="C173" s="260" t="s">
        <v>615</v>
      </c>
      <c r="D173" s="233"/>
      <c r="E173" s="234">
        <v>6.9367999999999999</v>
      </c>
      <c r="F173" s="231"/>
      <c r="G173" s="231"/>
      <c r="H173" s="231"/>
      <c r="I173" s="231"/>
      <c r="J173" s="231"/>
      <c r="K173" s="231"/>
      <c r="L173" s="231"/>
      <c r="M173" s="231"/>
      <c r="N173" s="230"/>
      <c r="O173" s="230"/>
      <c r="P173" s="230"/>
      <c r="Q173" s="230"/>
      <c r="R173" s="231"/>
      <c r="S173" s="231"/>
      <c r="T173" s="231"/>
      <c r="U173" s="231"/>
      <c r="V173" s="231"/>
      <c r="W173" s="231"/>
      <c r="X173" s="231"/>
      <c r="Y173" s="231"/>
      <c r="Z173" s="210"/>
      <c r="AA173" s="210"/>
      <c r="AB173" s="210"/>
      <c r="AC173" s="210"/>
      <c r="AD173" s="210"/>
      <c r="AE173" s="210"/>
      <c r="AF173" s="210"/>
      <c r="AG173" s="210" t="s">
        <v>187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44">
        <v>62</v>
      </c>
      <c r="B174" s="245" t="s">
        <v>616</v>
      </c>
      <c r="C174" s="259" t="s">
        <v>617</v>
      </c>
      <c r="D174" s="246" t="s">
        <v>193</v>
      </c>
      <c r="E174" s="247">
        <v>6.56</v>
      </c>
      <c r="F174" s="248"/>
      <c r="G174" s="249">
        <f>ROUND(E174*F174,2)</f>
        <v>0</v>
      </c>
      <c r="H174" s="232"/>
      <c r="I174" s="231">
        <f>ROUND(E174*H174,2)</f>
        <v>0</v>
      </c>
      <c r="J174" s="232"/>
      <c r="K174" s="231">
        <f>ROUND(E174*J174,2)</f>
        <v>0</v>
      </c>
      <c r="L174" s="231">
        <v>21</v>
      </c>
      <c r="M174" s="231">
        <f>G174*(1+L174/100)</f>
        <v>0</v>
      </c>
      <c r="N174" s="230">
        <v>1.8000000000000001E-4</v>
      </c>
      <c r="O174" s="230">
        <f>ROUND(E174*N174,2)</f>
        <v>0</v>
      </c>
      <c r="P174" s="230">
        <v>0</v>
      </c>
      <c r="Q174" s="230">
        <f>ROUND(E174*P174,2)</f>
        <v>0</v>
      </c>
      <c r="R174" s="231"/>
      <c r="S174" s="231" t="s">
        <v>224</v>
      </c>
      <c r="T174" s="231" t="s">
        <v>225</v>
      </c>
      <c r="U174" s="231">
        <v>0.17</v>
      </c>
      <c r="V174" s="231">
        <f>ROUND(E174*U174,2)</f>
        <v>1.1200000000000001</v>
      </c>
      <c r="W174" s="231"/>
      <c r="X174" s="231" t="s">
        <v>183</v>
      </c>
      <c r="Y174" s="231" t="s">
        <v>184</v>
      </c>
      <c r="Z174" s="210"/>
      <c r="AA174" s="210"/>
      <c r="AB174" s="210"/>
      <c r="AC174" s="210"/>
      <c r="AD174" s="210"/>
      <c r="AE174" s="210"/>
      <c r="AF174" s="210"/>
      <c r="AG174" s="210" t="s">
        <v>185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27"/>
      <c r="B175" s="228"/>
      <c r="C175" s="260" t="s">
        <v>618</v>
      </c>
      <c r="D175" s="233"/>
      <c r="E175" s="234">
        <v>6.56</v>
      </c>
      <c r="F175" s="231"/>
      <c r="G175" s="231"/>
      <c r="H175" s="231"/>
      <c r="I175" s="231"/>
      <c r="J175" s="231"/>
      <c r="K175" s="231"/>
      <c r="L175" s="231"/>
      <c r="M175" s="231"/>
      <c r="N175" s="230"/>
      <c r="O175" s="230"/>
      <c r="P175" s="230"/>
      <c r="Q175" s="230"/>
      <c r="R175" s="231"/>
      <c r="S175" s="231"/>
      <c r="T175" s="231"/>
      <c r="U175" s="231"/>
      <c r="V175" s="231"/>
      <c r="W175" s="231"/>
      <c r="X175" s="231"/>
      <c r="Y175" s="231"/>
      <c r="Z175" s="210"/>
      <c r="AA175" s="210"/>
      <c r="AB175" s="210"/>
      <c r="AC175" s="210"/>
      <c r="AD175" s="210"/>
      <c r="AE175" s="210"/>
      <c r="AF175" s="210"/>
      <c r="AG175" s="210" t="s">
        <v>187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22.5" outlineLevel="1" x14ac:dyDescent="0.2">
      <c r="A176" s="244">
        <v>63</v>
      </c>
      <c r="B176" s="245" t="s">
        <v>619</v>
      </c>
      <c r="C176" s="259" t="s">
        <v>620</v>
      </c>
      <c r="D176" s="246" t="s">
        <v>621</v>
      </c>
      <c r="E176" s="247">
        <v>0.04</v>
      </c>
      <c r="F176" s="248"/>
      <c r="G176" s="249">
        <f>ROUND(E176*F176,2)</f>
        <v>0</v>
      </c>
      <c r="H176" s="232"/>
      <c r="I176" s="231">
        <f>ROUND(E176*H176,2)</f>
        <v>0</v>
      </c>
      <c r="J176" s="232"/>
      <c r="K176" s="231">
        <f>ROUND(E176*J176,2)</f>
        <v>0</v>
      </c>
      <c r="L176" s="231">
        <v>21</v>
      </c>
      <c r="M176" s="231">
        <f>G176*(1+L176/100)</f>
        <v>0</v>
      </c>
      <c r="N176" s="230">
        <v>3.2099999999999997E-2</v>
      </c>
      <c r="O176" s="230">
        <f>ROUND(E176*N176,2)</f>
        <v>0</v>
      </c>
      <c r="P176" s="230">
        <v>0</v>
      </c>
      <c r="Q176" s="230">
        <f>ROUND(E176*P176,2)</f>
        <v>0</v>
      </c>
      <c r="R176" s="231" t="s">
        <v>389</v>
      </c>
      <c r="S176" s="231" t="s">
        <v>182</v>
      </c>
      <c r="T176" s="231" t="s">
        <v>182</v>
      </c>
      <c r="U176" s="231">
        <v>0</v>
      </c>
      <c r="V176" s="231">
        <f>ROUND(E176*U176,2)</f>
        <v>0</v>
      </c>
      <c r="W176" s="231"/>
      <c r="X176" s="231" t="s">
        <v>378</v>
      </c>
      <c r="Y176" s="231" t="s">
        <v>184</v>
      </c>
      <c r="Z176" s="210"/>
      <c r="AA176" s="210"/>
      <c r="AB176" s="210"/>
      <c r="AC176" s="210"/>
      <c r="AD176" s="210"/>
      <c r="AE176" s="210"/>
      <c r="AF176" s="210"/>
      <c r="AG176" s="210" t="s">
        <v>379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27"/>
      <c r="B177" s="228"/>
      <c r="C177" s="260" t="s">
        <v>622</v>
      </c>
      <c r="D177" s="233"/>
      <c r="E177" s="234">
        <v>0.04</v>
      </c>
      <c r="F177" s="231"/>
      <c r="G177" s="231"/>
      <c r="H177" s="231"/>
      <c r="I177" s="231"/>
      <c r="J177" s="231"/>
      <c r="K177" s="231"/>
      <c r="L177" s="231"/>
      <c r="M177" s="231"/>
      <c r="N177" s="230"/>
      <c r="O177" s="230"/>
      <c r="P177" s="230"/>
      <c r="Q177" s="230"/>
      <c r="R177" s="231"/>
      <c r="S177" s="231"/>
      <c r="T177" s="231"/>
      <c r="U177" s="231"/>
      <c r="V177" s="231"/>
      <c r="W177" s="231"/>
      <c r="X177" s="231"/>
      <c r="Y177" s="231"/>
      <c r="Z177" s="210"/>
      <c r="AA177" s="210"/>
      <c r="AB177" s="210"/>
      <c r="AC177" s="210"/>
      <c r="AD177" s="210"/>
      <c r="AE177" s="210"/>
      <c r="AF177" s="210"/>
      <c r="AG177" s="210" t="s">
        <v>187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51">
        <v>64</v>
      </c>
      <c r="B178" s="252" t="s">
        <v>623</v>
      </c>
      <c r="C178" s="262" t="s">
        <v>624</v>
      </c>
      <c r="D178" s="253" t="s">
        <v>302</v>
      </c>
      <c r="E178" s="254">
        <v>40</v>
      </c>
      <c r="F178" s="255"/>
      <c r="G178" s="256">
        <f>ROUND(E178*F178,2)</f>
        <v>0</v>
      </c>
      <c r="H178" s="232"/>
      <c r="I178" s="231">
        <f>ROUND(E178*H178,2)</f>
        <v>0</v>
      </c>
      <c r="J178" s="232"/>
      <c r="K178" s="231">
        <f>ROUND(E178*J178,2)</f>
        <v>0</v>
      </c>
      <c r="L178" s="231">
        <v>21</v>
      </c>
      <c r="M178" s="231">
        <f>G178*(1+L178/100)</f>
        <v>0</v>
      </c>
      <c r="N178" s="230">
        <v>0</v>
      </c>
      <c r="O178" s="230">
        <f>ROUND(E178*N178,2)</f>
        <v>0</v>
      </c>
      <c r="P178" s="230">
        <v>0</v>
      </c>
      <c r="Q178" s="230">
        <f>ROUND(E178*P178,2)</f>
        <v>0</v>
      </c>
      <c r="R178" s="231" t="s">
        <v>389</v>
      </c>
      <c r="S178" s="231" t="s">
        <v>182</v>
      </c>
      <c r="T178" s="231" t="s">
        <v>182</v>
      </c>
      <c r="U178" s="231">
        <v>0</v>
      </c>
      <c r="V178" s="231">
        <f>ROUND(E178*U178,2)</f>
        <v>0</v>
      </c>
      <c r="W178" s="231"/>
      <c r="X178" s="231" t="s">
        <v>378</v>
      </c>
      <c r="Y178" s="231" t="s">
        <v>184</v>
      </c>
      <c r="Z178" s="210"/>
      <c r="AA178" s="210"/>
      <c r="AB178" s="210"/>
      <c r="AC178" s="210"/>
      <c r="AD178" s="210"/>
      <c r="AE178" s="210"/>
      <c r="AF178" s="210"/>
      <c r="AG178" s="210" t="s">
        <v>379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51">
        <v>65</v>
      </c>
      <c r="B179" s="252" t="s">
        <v>625</v>
      </c>
      <c r="C179" s="262" t="s">
        <v>626</v>
      </c>
      <c r="D179" s="253" t="s">
        <v>302</v>
      </c>
      <c r="E179" s="254">
        <v>80</v>
      </c>
      <c r="F179" s="255"/>
      <c r="G179" s="256">
        <f>ROUND(E179*F179,2)</f>
        <v>0</v>
      </c>
      <c r="H179" s="232"/>
      <c r="I179" s="231">
        <f>ROUND(E179*H179,2)</f>
        <v>0</v>
      </c>
      <c r="J179" s="232"/>
      <c r="K179" s="231">
        <f>ROUND(E179*J179,2)</f>
        <v>0</v>
      </c>
      <c r="L179" s="231">
        <v>21</v>
      </c>
      <c r="M179" s="231">
        <f>G179*(1+L179/100)</f>
        <v>0</v>
      </c>
      <c r="N179" s="230">
        <v>0</v>
      </c>
      <c r="O179" s="230">
        <f>ROUND(E179*N179,2)</f>
        <v>0</v>
      </c>
      <c r="P179" s="230">
        <v>0</v>
      </c>
      <c r="Q179" s="230">
        <f>ROUND(E179*P179,2)</f>
        <v>0</v>
      </c>
      <c r="R179" s="231" t="s">
        <v>389</v>
      </c>
      <c r="S179" s="231" t="s">
        <v>182</v>
      </c>
      <c r="T179" s="231" t="s">
        <v>182</v>
      </c>
      <c r="U179" s="231">
        <v>0</v>
      </c>
      <c r="V179" s="231">
        <f>ROUND(E179*U179,2)</f>
        <v>0</v>
      </c>
      <c r="W179" s="231"/>
      <c r="X179" s="231" t="s">
        <v>378</v>
      </c>
      <c r="Y179" s="231" t="s">
        <v>184</v>
      </c>
      <c r="Z179" s="210"/>
      <c r="AA179" s="210"/>
      <c r="AB179" s="210"/>
      <c r="AC179" s="210"/>
      <c r="AD179" s="210"/>
      <c r="AE179" s="210"/>
      <c r="AF179" s="210"/>
      <c r="AG179" s="210" t="s">
        <v>379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44">
        <v>66</v>
      </c>
      <c r="B180" s="245" t="s">
        <v>627</v>
      </c>
      <c r="C180" s="259" t="s">
        <v>628</v>
      </c>
      <c r="D180" s="246" t="s">
        <v>181</v>
      </c>
      <c r="E180" s="247">
        <v>72.013000000000005</v>
      </c>
      <c r="F180" s="248"/>
      <c r="G180" s="249">
        <f>ROUND(E180*F180,2)</f>
        <v>0</v>
      </c>
      <c r="H180" s="232"/>
      <c r="I180" s="231">
        <f>ROUND(E180*H180,2)</f>
        <v>0</v>
      </c>
      <c r="J180" s="232"/>
      <c r="K180" s="231">
        <f>ROUND(E180*J180,2)</f>
        <v>0</v>
      </c>
      <c r="L180" s="231">
        <v>21</v>
      </c>
      <c r="M180" s="231">
        <f>G180*(1+L180/100)</f>
        <v>0</v>
      </c>
      <c r="N180" s="230">
        <v>2.1600000000000001E-2</v>
      </c>
      <c r="O180" s="230">
        <f>ROUND(E180*N180,2)</f>
        <v>1.56</v>
      </c>
      <c r="P180" s="230">
        <v>0</v>
      </c>
      <c r="Q180" s="230">
        <f>ROUND(E180*P180,2)</f>
        <v>0</v>
      </c>
      <c r="R180" s="231" t="s">
        <v>389</v>
      </c>
      <c r="S180" s="231" t="s">
        <v>182</v>
      </c>
      <c r="T180" s="231" t="s">
        <v>182</v>
      </c>
      <c r="U180" s="231">
        <v>0</v>
      </c>
      <c r="V180" s="231">
        <f>ROUND(E180*U180,2)</f>
        <v>0</v>
      </c>
      <c r="W180" s="231"/>
      <c r="X180" s="231" t="s">
        <v>378</v>
      </c>
      <c r="Y180" s="231" t="s">
        <v>184</v>
      </c>
      <c r="Z180" s="210"/>
      <c r="AA180" s="210"/>
      <c r="AB180" s="210"/>
      <c r="AC180" s="210"/>
      <c r="AD180" s="210"/>
      <c r="AE180" s="210"/>
      <c r="AF180" s="210"/>
      <c r="AG180" s="210" t="s">
        <v>379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27"/>
      <c r="B181" s="228"/>
      <c r="C181" s="260" t="s">
        <v>606</v>
      </c>
      <c r="D181" s="233"/>
      <c r="E181" s="234">
        <v>13.12</v>
      </c>
      <c r="F181" s="231"/>
      <c r="G181" s="231"/>
      <c r="H181" s="231"/>
      <c r="I181" s="231"/>
      <c r="J181" s="231"/>
      <c r="K181" s="231"/>
      <c r="L181" s="231"/>
      <c r="M181" s="231"/>
      <c r="N181" s="230"/>
      <c r="O181" s="230"/>
      <c r="P181" s="230"/>
      <c r="Q181" s="230"/>
      <c r="R181" s="231"/>
      <c r="S181" s="231"/>
      <c r="T181" s="231"/>
      <c r="U181" s="231"/>
      <c r="V181" s="231"/>
      <c r="W181" s="231"/>
      <c r="X181" s="231"/>
      <c r="Y181" s="231"/>
      <c r="Z181" s="210"/>
      <c r="AA181" s="210"/>
      <c r="AB181" s="210"/>
      <c r="AC181" s="210"/>
      <c r="AD181" s="210"/>
      <c r="AE181" s="210"/>
      <c r="AF181" s="210"/>
      <c r="AG181" s="210" t="s">
        <v>187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27"/>
      <c r="B182" s="228"/>
      <c r="C182" s="260" t="s">
        <v>598</v>
      </c>
      <c r="D182" s="233"/>
      <c r="E182" s="234">
        <v>1.28</v>
      </c>
      <c r="F182" s="231"/>
      <c r="G182" s="231"/>
      <c r="H182" s="231"/>
      <c r="I182" s="231"/>
      <c r="J182" s="231"/>
      <c r="K182" s="231"/>
      <c r="L182" s="231"/>
      <c r="M182" s="231"/>
      <c r="N182" s="230"/>
      <c r="O182" s="230"/>
      <c r="P182" s="230"/>
      <c r="Q182" s="230"/>
      <c r="R182" s="231"/>
      <c r="S182" s="231"/>
      <c r="T182" s="231"/>
      <c r="U182" s="231"/>
      <c r="V182" s="231"/>
      <c r="W182" s="231"/>
      <c r="X182" s="231"/>
      <c r="Y182" s="231"/>
      <c r="Z182" s="210"/>
      <c r="AA182" s="210"/>
      <c r="AB182" s="210"/>
      <c r="AC182" s="210"/>
      <c r="AD182" s="210"/>
      <c r="AE182" s="210"/>
      <c r="AF182" s="210"/>
      <c r="AG182" s="210" t="s">
        <v>187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">
      <c r="A183" s="227"/>
      <c r="B183" s="228"/>
      <c r="C183" s="260" t="s">
        <v>599</v>
      </c>
      <c r="D183" s="233"/>
      <c r="E183" s="234">
        <v>48.22</v>
      </c>
      <c r="F183" s="231"/>
      <c r="G183" s="231"/>
      <c r="H183" s="231"/>
      <c r="I183" s="231"/>
      <c r="J183" s="231"/>
      <c r="K183" s="231"/>
      <c r="L183" s="231"/>
      <c r="M183" s="231"/>
      <c r="N183" s="230"/>
      <c r="O183" s="230"/>
      <c r="P183" s="230"/>
      <c r="Q183" s="230"/>
      <c r="R183" s="231"/>
      <c r="S183" s="231"/>
      <c r="T183" s="231"/>
      <c r="U183" s="231"/>
      <c r="V183" s="231"/>
      <c r="W183" s="231"/>
      <c r="X183" s="231"/>
      <c r="Y183" s="231"/>
      <c r="Z183" s="210"/>
      <c r="AA183" s="210"/>
      <c r="AB183" s="210"/>
      <c r="AC183" s="210"/>
      <c r="AD183" s="210"/>
      <c r="AE183" s="210"/>
      <c r="AF183" s="210"/>
      <c r="AG183" s="210" t="s">
        <v>187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">
      <c r="A184" s="227"/>
      <c r="B184" s="228"/>
      <c r="C184" s="273" t="s">
        <v>545</v>
      </c>
      <c r="D184" s="270"/>
      <c r="E184" s="271">
        <v>9.3930000000000007</v>
      </c>
      <c r="F184" s="231"/>
      <c r="G184" s="231"/>
      <c r="H184" s="231"/>
      <c r="I184" s="231"/>
      <c r="J184" s="231"/>
      <c r="K184" s="231"/>
      <c r="L184" s="231"/>
      <c r="M184" s="231"/>
      <c r="N184" s="230"/>
      <c r="O184" s="230"/>
      <c r="P184" s="230"/>
      <c r="Q184" s="230"/>
      <c r="R184" s="231"/>
      <c r="S184" s="231"/>
      <c r="T184" s="231"/>
      <c r="U184" s="231"/>
      <c r="V184" s="231"/>
      <c r="W184" s="231"/>
      <c r="X184" s="231"/>
      <c r="Y184" s="231"/>
      <c r="Z184" s="210"/>
      <c r="AA184" s="210"/>
      <c r="AB184" s="210"/>
      <c r="AC184" s="210"/>
      <c r="AD184" s="210"/>
      <c r="AE184" s="210"/>
      <c r="AF184" s="210"/>
      <c r="AG184" s="210" t="s">
        <v>187</v>
      </c>
      <c r="AH184" s="210">
        <v>4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ht="22.5" outlineLevel="1" x14ac:dyDescent="0.2">
      <c r="A185" s="244">
        <v>67</v>
      </c>
      <c r="B185" s="245" t="s">
        <v>539</v>
      </c>
      <c r="C185" s="259" t="s">
        <v>540</v>
      </c>
      <c r="D185" s="246" t="s">
        <v>202</v>
      </c>
      <c r="E185" s="247">
        <v>1.6675899999999999</v>
      </c>
      <c r="F185" s="248"/>
      <c r="G185" s="249">
        <f>ROUND(E185*F185,2)</f>
        <v>0</v>
      </c>
      <c r="H185" s="232"/>
      <c r="I185" s="231">
        <f>ROUND(E185*H185,2)</f>
        <v>0</v>
      </c>
      <c r="J185" s="232"/>
      <c r="K185" s="231">
        <f>ROUND(E185*J185,2)</f>
        <v>0</v>
      </c>
      <c r="L185" s="231">
        <v>21</v>
      </c>
      <c r="M185" s="231">
        <f>G185*(1+L185/100)</f>
        <v>0</v>
      </c>
      <c r="N185" s="230">
        <v>0.5</v>
      </c>
      <c r="O185" s="230">
        <f>ROUND(E185*N185,2)</f>
        <v>0.83</v>
      </c>
      <c r="P185" s="230">
        <v>0</v>
      </c>
      <c r="Q185" s="230">
        <f>ROUND(E185*P185,2)</f>
        <v>0</v>
      </c>
      <c r="R185" s="231" t="s">
        <v>389</v>
      </c>
      <c r="S185" s="231" t="s">
        <v>182</v>
      </c>
      <c r="T185" s="231" t="s">
        <v>182</v>
      </c>
      <c r="U185" s="231">
        <v>0</v>
      </c>
      <c r="V185" s="231">
        <f>ROUND(E185*U185,2)</f>
        <v>0</v>
      </c>
      <c r="W185" s="231"/>
      <c r="X185" s="231" t="s">
        <v>378</v>
      </c>
      <c r="Y185" s="231" t="s">
        <v>184</v>
      </c>
      <c r="Z185" s="210"/>
      <c r="AA185" s="210"/>
      <c r="AB185" s="210"/>
      <c r="AC185" s="210"/>
      <c r="AD185" s="210"/>
      <c r="AE185" s="210"/>
      <c r="AF185" s="210"/>
      <c r="AG185" s="210" t="s">
        <v>379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27"/>
      <c r="B186" s="228"/>
      <c r="C186" s="260" t="s">
        <v>629</v>
      </c>
      <c r="D186" s="233"/>
      <c r="E186" s="234">
        <v>0.80711999999999995</v>
      </c>
      <c r="F186" s="231"/>
      <c r="G186" s="231"/>
      <c r="H186" s="231"/>
      <c r="I186" s="231"/>
      <c r="J186" s="231"/>
      <c r="K186" s="231"/>
      <c r="L186" s="231"/>
      <c r="M186" s="231"/>
      <c r="N186" s="230"/>
      <c r="O186" s="230"/>
      <c r="P186" s="230"/>
      <c r="Q186" s="230"/>
      <c r="R186" s="231"/>
      <c r="S186" s="231"/>
      <c r="T186" s="231"/>
      <c r="U186" s="231"/>
      <c r="V186" s="231"/>
      <c r="W186" s="231"/>
      <c r="X186" s="231"/>
      <c r="Y186" s="231"/>
      <c r="Z186" s="210"/>
      <c r="AA186" s="210"/>
      <c r="AB186" s="210"/>
      <c r="AC186" s="210"/>
      <c r="AD186" s="210"/>
      <c r="AE186" s="210"/>
      <c r="AF186" s="210"/>
      <c r="AG186" s="210" t="s">
        <v>187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27"/>
      <c r="B187" s="228"/>
      <c r="C187" s="260" t="s">
        <v>630</v>
      </c>
      <c r="D187" s="233"/>
      <c r="E187" s="234">
        <v>0.64295999999999998</v>
      </c>
      <c r="F187" s="231"/>
      <c r="G187" s="231"/>
      <c r="H187" s="231"/>
      <c r="I187" s="231"/>
      <c r="J187" s="231"/>
      <c r="K187" s="231"/>
      <c r="L187" s="231"/>
      <c r="M187" s="231"/>
      <c r="N187" s="230"/>
      <c r="O187" s="230"/>
      <c r="P187" s="230"/>
      <c r="Q187" s="230"/>
      <c r="R187" s="231"/>
      <c r="S187" s="231"/>
      <c r="T187" s="231"/>
      <c r="U187" s="231"/>
      <c r="V187" s="231"/>
      <c r="W187" s="231"/>
      <c r="X187" s="231"/>
      <c r="Y187" s="231"/>
      <c r="Z187" s="210"/>
      <c r="AA187" s="210"/>
      <c r="AB187" s="210"/>
      <c r="AC187" s="210"/>
      <c r="AD187" s="210"/>
      <c r="AE187" s="210"/>
      <c r="AF187" s="210"/>
      <c r="AG187" s="210" t="s">
        <v>187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27"/>
      <c r="B188" s="228"/>
      <c r="C188" s="273" t="s">
        <v>545</v>
      </c>
      <c r="D188" s="270"/>
      <c r="E188" s="271">
        <v>0.21751000000000001</v>
      </c>
      <c r="F188" s="231"/>
      <c r="G188" s="231"/>
      <c r="H188" s="231"/>
      <c r="I188" s="231"/>
      <c r="J188" s="231"/>
      <c r="K188" s="231"/>
      <c r="L188" s="231"/>
      <c r="M188" s="231"/>
      <c r="N188" s="230"/>
      <c r="O188" s="230"/>
      <c r="P188" s="230"/>
      <c r="Q188" s="230"/>
      <c r="R188" s="231"/>
      <c r="S188" s="231"/>
      <c r="T188" s="231"/>
      <c r="U188" s="231"/>
      <c r="V188" s="231"/>
      <c r="W188" s="231"/>
      <c r="X188" s="231"/>
      <c r="Y188" s="231"/>
      <c r="Z188" s="210"/>
      <c r="AA188" s="210"/>
      <c r="AB188" s="210"/>
      <c r="AC188" s="210"/>
      <c r="AD188" s="210"/>
      <c r="AE188" s="210"/>
      <c r="AF188" s="210"/>
      <c r="AG188" s="210" t="s">
        <v>187</v>
      </c>
      <c r="AH188" s="210">
        <v>4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44">
        <v>68</v>
      </c>
      <c r="B189" s="245" t="s">
        <v>631</v>
      </c>
      <c r="C189" s="259" t="s">
        <v>632</v>
      </c>
      <c r="D189" s="246" t="s">
        <v>181</v>
      </c>
      <c r="E189" s="247">
        <v>0.90859999999999996</v>
      </c>
      <c r="F189" s="248"/>
      <c r="G189" s="249">
        <f>ROUND(E189*F189,2)</f>
        <v>0</v>
      </c>
      <c r="H189" s="232"/>
      <c r="I189" s="231">
        <f>ROUND(E189*H189,2)</f>
        <v>0</v>
      </c>
      <c r="J189" s="232"/>
      <c r="K189" s="231">
        <f>ROUND(E189*J189,2)</f>
        <v>0</v>
      </c>
      <c r="L189" s="231">
        <v>21</v>
      </c>
      <c r="M189" s="231">
        <f>G189*(1+L189/100)</f>
        <v>0</v>
      </c>
      <c r="N189" s="230">
        <v>8.3999999999999995E-3</v>
      </c>
      <c r="O189" s="230">
        <f>ROUND(E189*N189,2)</f>
        <v>0.01</v>
      </c>
      <c r="P189" s="230">
        <v>0</v>
      </c>
      <c r="Q189" s="230">
        <f>ROUND(E189*P189,2)</f>
        <v>0</v>
      </c>
      <c r="R189" s="231" t="s">
        <v>389</v>
      </c>
      <c r="S189" s="231" t="s">
        <v>182</v>
      </c>
      <c r="T189" s="231" t="s">
        <v>182</v>
      </c>
      <c r="U189" s="231">
        <v>0</v>
      </c>
      <c r="V189" s="231">
        <f>ROUND(E189*U189,2)</f>
        <v>0</v>
      </c>
      <c r="W189" s="231"/>
      <c r="X189" s="231" t="s">
        <v>378</v>
      </c>
      <c r="Y189" s="231" t="s">
        <v>184</v>
      </c>
      <c r="Z189" s="210"/>
      <c r="AA189" s="210"/>
      <c r="AB189" s="210"/>
      <c r="AC189" s="210"/>
      <c r="AD189" s="210"/>
      <c r="AE189" s="210"/>
      <c r="AF189" s="210"/>
      <c r="AG189" s="210" t="s">
        <v>379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27"/>
      <c r="B190" s="228"/>
      <c r="C190" s="260" t="s">
        <v>633</v>
      </c>
      <c r="D190" s="233"/>
      <c r="E190" s="234">
        <v>0.82599999999999996</v>
      </c>
      <c r="F190" s="231"/>
      <c r="G190" s="231"/>
      <c r="H190" s="231"/>
      <c r="I190" s="231"/>
      <c r="J190" s="231"/>
      <c r="K190" s="231"/>
      <c r="L190" s="231"/>
      <c r="M190" s="231"/>
      <c r="N190" s="230"/>
      <c r="O190" s="230"/>
      <c r="P190" s="230"/>
      <c r="Q190" s="230"/>
      <c r="R190" s="231"/>
      <c r="S190" s="231"/>
      <c r="T190" s="231"/>
      <c r="U190" s="231"/>
      <c r="V190" s="231"/>
      <c r="W190" s="231"/>
      <c r="X190" s="231"/>
      <c r="Y190" s="231"/>
      <c r="Z190" s="210"/>
      <c r="AA190" s="210"/>
      <c r="AB190" s="210"/>
      <c r="AC190" s="210"/>
      <c r="AD190" s="210"/>
      <c r="AE190" s="210"/>
      <c r="AF190" s="210"/>
      <c r="AG190" s="210" t="s">
        <v>187</v>
      </c>
      <c r="AH190" s="210">
        <v>5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27"/>
      <c r="B191" s="228"/>
      <c r="C191" s="273" t="s">
        <v>391</v>
      </c>
      <c r="D191" s="270"/>
      <c r="E191" s="271">
        <v>8.2600000000000007E-2</v>
      </c>
      <c r="F191" s="231"/>
      <c r="G191" s="231"/>
      <c r="H191" s="231"/>
      <c r="I191" s="231"/>
      <c r="J191" s="231"/>
      <c r="K191" s="231"/>
      <c r="L191" s="231"/>
      <c r="M191" s="231"/>
      <c r="N191" s="230"/>
      <c r="O191" s="230"/>
      <c r="P191" s="230"/>
      <c r="Q191" s="230"/>
      <c r="R191" s="231"/>
      <c r="S191" s="231"/>
      <c r="T191" s="231"/>
      <c r="U191" s="231"/>
      <c r="V191" s="231"/>
      <c r="W191" s="231"/>
      <c r="X191" s="231"/>
      <c r="Y191" s="231"/>
      <c r="Z191" s="210"/>
      <c r="AA191" s="210"/>
      <c r="AB191" s="210"/>
      <c r="AC191" s="210"/>
      <c r="AD191" s="210"/>
      <c r="AE191" s="210"/>
      <c r="AF191" s="210"/>
      <c r="AG191" s="210" t="s">
        <v>187</v>
      </c>
      <c r="AH191" s="210">
        <v>4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44">
        <v>69</v>
      </c>
      <c r="B192" s="245" t="s">
        <v>634</v>
      </c>
      <c r="C192" s="259" t="s">
        <v>635</v>
      </c>
      <c r="D192" s="246" t="s">
        <v>377</v>
      </c>
      <c r="E192" s="247">
        <v>80</v>
      </c>
      <c r="F192" s="248"/>
      <c r="G192" s="249">
        <f>ROUND(E192*F192,2)</f>
        <v>0</v>
      </c>
      <c r="H192" s="232"/>
      <c r="I192" s="231">
        <f>ROUND(E192*H192,2)</f>
        <v>0</v>
      </c>
      <c r="J192" s="232"/>
      <c r="K192" s="231">
        <f>ROUND(E192*J192,2)</f>
        <v>0</v>
      </c>
      <c r="L192" s="231">
        <v>21</v>
      </c>
      <c r="M192" s="231">
        <f>G192*(1+L192/100)</f>
        <v>0</v>
      </c>
      <c r="N192" s="230">
        <v>2.0999999999999999E-3</v>
      </c>
      <c r="O192" s="230">
        <f>ROUND(E192*N192,2)</f>
        <v>0.17</v>
      </c>
      <c r="P192" s="230">
        <v>0</v>
      </c>
      <c r="Q192" s="230">
        <f>ROUND(E192*P192,2)</f>
        <v>0</v>
      </c>
      <c r="R192" s="231"/>
      <c r="S192" s="231" t="s">
        <v>224</v>
      </c>
      <c r="T192" s="231" t="s">
        <v>225</v>
      </c>
      <c r="U192" s="231">
        <v>0</v>
      </c>
      <c r="V192" s="231">
        <f>ROUND(E192*U192,2)</f>
        <v>0</v>
      </c>
      <c r="W192" s="231"/>
      <c r="X192" s="231" t="s">
        <v>378</v>
      </c>
      <c r="Y192" s="231" t="s">
        <v>184</v>
      </c>
      <c r="Z192" s="210"/>
      <c r="AA192" s="210"/>
      <c r="AB192" s="210"/>
      <c r="AC192" s="210"/>
      <c r="AD192" s="210"/>
      <c r="AE192" s="210"/>
      <c r="AF192" s="210"/>
      <c r="AG192" s="210" t="s">
        <v>379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27"/>
      <c r="B193" s="228"/>
      <c r="C193" s="260" t="s">
        <v>636</v>
      </c>
      <c r="D193" s="233"/>
      <c r="E193" s="234">
        <v>80</v>
      </c>
      <c r="F193" s="231"/>
      <c r="G193" s="231"/>
      <c r="H193" s="231"/>
      <c r="I193" s="231"/>
      <c r="J193" s="231"/>
      <c r="K193" s="231"/>
      <c r="L193" s="231"/>
      <c r="M193" s="231"/>
      <c r="N193" s="230"/>
      <c r="O193" s="230"/>
      <c r="P193" s="230"/>
      <c r="Q193" s="230"/>
      <c r="R193" s="231"/>
      <c r="S193" s="231"/>
      <c r="T193" s="231"/>
      <c r="U193" s="231"/>
      <c r="V193" s="231"/>
      <c r="W193" s="231"/>
      <c r="X193" s="231"/>
      <c r="Y193" s="231"/>
      <c r="Z193" s="210"/>
      <c r="AA193" s="210"/>
      <c r="AB193" s="210"/>
      <c r="AC193" s="210"/>
      <c r="AD193" s="210"/>
      <c r="AE193" s="210"/>
      <c r="AF193" s="210"/>
      <c r="AG193" s="210" t="s">
        <v>187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44">
        <v>70</v>
      </c>
      <c r="B194" s="245" t="s">
        <v>637</v>
      </c>
      <c r="C194" s="259" t="s">
        <v>638</v>
      </c>
      <c r="D194" s="246" t="s">
        <v>193</v>
      </c>
      <c r="E194" s="247">
        <v>85.096000000000004</v>
      </c>
      <c r="F194" s="248"/>
      <c r="G194" s="249">
        <f>ROUND(E194*F194,2)</f>
        <v>0</v>
      </c>
      <c r="H194" s="232"/>
      <c r="I194" s="231">
        <f>ROUND(E194*H194,2)</f>
        <v>0</v>
      </c>
      <c r="J194" s="232"/>
      <c r="K194" s="231">
        <f>ROUND(E194*J194,2)</f>
        <v>0</v>
      </c>
      <c r="L194" s="231">
        <v>21</v>
      </c>
      <c r="M194" s="231">
        <f>G194*(1+L194/100)</f>
        <v>0</v>
      </c>
      <c r="N194" s="230">
        <v>2.0999999999999999E-3</v>
      </c>
      <c r="O194" s="230">
        <f>ROUND(E194*N194,2)</f>
        <v>0.18</v>
      </c>
      <c r="P194" s="230">
        <v>0</v>
      </c>
      <c r="Q194" s="230">
        <f>ROUND(E194*P194,2)</f>
        <v>0</v>
      </c>
      <c r="R194" s="231"/>
      <c r="S194" s="231" t="s">
        <v>224</v>
      </c>
      <c r="T194" s="231" t="s">
        <v>225</v>
      </c>
      <c r="U194" s="231">
        <v>0</v>
      </c>
      <c r="V194" s="231">
        <f>ROUND(E194*U194,2)</f>
        <v>0</v>
      </c>
      <c r="W194" s="231"/>
      <c r="X194" s="231" t="s">
        <v>378</v>
      </c>
      <c r="Y194" s="231" t="s">
        <v>184</v>
      </c>
      <c r="Z194" s="210"/>
      <c r="AA194" s="210"/>
      <c r="AB194" s="210"/>
      <c r="AC194" s="210"/>
      <c r="AD194" s="210"/>
      <c r="AE194" s="210"/>
      <c r="AF194" s="210"/>
      <c r="AG194" s="210" t="s">
        <v>379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27"/>
      <c r="B195" s="228"/>
      <c r="C195" s="260" t="s">
        <v>639</v>
      </c>
      <c r="D195" s="233"/>
      <c r="E195" s="234">
        <v>77.36</v>
      </c>
      <c r="F195" s="231"/>
      <c r="G195" s="231"/>
      <c r="H195" s="231"/>
      <c r="I195" s="231"/>
      <c r="J195" s="231"/>
      <c r="K195" s="231"/>
      <c r="L195" s="231"/>
      <c r="M195" s="231"/>
      <c r="N195" s="230"/>
      <c r="O195" s="230"/>
      <c r="P195" s="230"/>
      <c r="Q195" s="230"/>
      <c r="R195" s="231"/>
      <c r="S195" s="231"/>
      <c r="T195" s="231"/>
      <c r="U195" s="231"/>
      <c r="V195" s="231"/>
      <c r="W195" s="231"/>
      <c r="X195" s="231"/>
      <c r="Y195" s="231"/>
      <c r="Z195" s="210"/>
      <c r="AA195" s="210"/>
      <c r="AB195" s="210"/>
      <c r="AC195" s="210"/>
      <c r="AD195" s="210"/>
      <c r="AE195" s="210"/>
      <c r="AF195" s="210"/>
      <c r="AG195" s="210" t="s">
        <v>187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27"/>
      <c r="B196" s="228"/>
      <c r="C196" s="273" t="s">
        <v>391</v>
      </c>
      <c r="D196" s="270"/>
      <c r="E196" s="271">
        <v>7.7359999999999998</v>
      </c>
      <c r="F196" s="231"/>
      <c r="G196" s="231"/>
      <c r="H196" s="231"/>
      <c r="I196" s="231"/>
      <c r="J196" s="231"/>
      <c r="K196" s="231"/>
      <c r="L196" s="231"/>
      <c r="M196" s="231"/>
      <c r="N196" s="230"/>
      <c r="O196" s="230"/>
      <c r="P196" s="230"/>
      <c r="Q196" s="230"/>
      <c r="R196" s="231"/>
      <c r="S196" s="231"/>
      <c r="T196" s="231"/>
      <c r="U196" s="231"/>
      <c r="V196" s="231"/>
      <c r="W196" s="231"/>
      <c r="X196" s="231"/>
      <c r="Y196" s="231"/>
      <c r="Z196" s="210"/>
      <c r="AA196" s="210"/>
      <c r="AB196" s="210"/>
      <c r="AC196" s="210"/>
      <c r="AD196" s="210"/>
      <c r="AE196" s="210"/>
      <c r="AF196" s="210"/>
      <c r="AG196" s="210" t="s">
        <v>187</v>
      </c>
      <c r="AH196" s="210">
        <v>4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">
      <c r="A197" s="244">
        <v>71</v>
      </c>
      <c r="B197" s="245" t="s">
        <v>640</v>
      </c>
      <c r="C197" s="259" t="s">
        <v>641</v>
      </c>
      <c r="D197" s="246" t="s">
        <v>193</v>
      </c>
      <c r="E197" s="247">
        <v>0.85799999999999998</v>
      </c>
      <c r="F197" s="248"/>
      <c r="G197" s="249">
        <f>ROUND(E197*F197,2)</f>
        <v>0</v>
      </c>
      <c r="H197" s="232"/>
      <c r="I197" s="231">
        <f>ROUND(E197*H197,2)</f>
        <v>0</v>
      </c>
      <c r="J197" s="232"/>
      <c r="K197" s="231">
        <f>ROUND(E197*J197,2)</f>
        <v>0</v>
      </c>
      <c r="L197" s="231">
        <v>21</v>
      </c>
      <c r="M197" s="231">
        <f>G197*(1+L197/100)</f>
        <v>0</v>
      </c>
      <c r="N197" s="230">
        <v>2.0999999999999999E-3</v>
      </c>
      <c r="O197" s="230">
        <f>ROUND(E197*N197,2)</f>
        <v>0</v>
      </c>
      <c r="P197" s="230">
        <v>0</v>
      </c>
      <c r="Q197" s="230">
        <f>ROUND(E197*P197,2)</f>
        <v>0</v>
      </c>
      <c r="R197" s="231"/>
      <c r="S197" s="231" t="s">
        <v>224</v>
      </c>
      <c r="T197" s="231" t="s">
        <v>225</v>
      </c>
      <c r="U197" s="231">
        <v>0</v>
      </c>
      <c r="V197" s="231">
        <f>ROUND(E197*U197,2)</f>
        <v>0</v>
      </c>
      <c r="W197" s="231"/>
      <c r="X197" s="231" t="s">
        <v>378</v>
      </c>
      <c r="Y197" s="231" t="s">
        <v>184</v>
      </c>
      <c r="Z197" s="210"/>
      <c r="AA197" s="210"/>
      <c r="AB197" s="210"/>
      <c r="AC197" s="210"/>
      <c r="AD197" s="210"/>
      <c r="AE197" s="210"/>
      <c r="AF197" s="210"/>
      <c r="AG197" s="210" t="s">
        <v>379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2" x14ac:dyDescent="0.2">
      <c r="A198" s="227"/>
      <c r="B198" s="228"/>
      <c r="C198" s="260" t="s">
        <v>642</v>
      </c>
      <c r="D198" s="233"/>
      <c r="E198" s="234">
        <v>0.78</v>
      </c>
      <c r="F198" s="231"/>
      <c r="G198" s="231"/>
      <c r="H198" s="231"/>
      <c r="I198" s="231"/>
      <c r="J198" s="231"/>
      <c r="K198" s="231"/>
      <c r="L198" s="231"/>
      <c r="M198" s="231"/>
      <c r="N198" s="230"/>
      <c r="O198" s="230"/>
      <c r="P198" s="230"/>
      <c r="Q198" s="230"/>
      <c r="R198" s="231"/>
      <c r="S198" s="231"/>
      <c r="T198" s="231"/>
      <c r="U198" s="231"/>
      <c r="V198" s="231"/>
      <c r="W198" s="231"/>
      <c r="X198" s="231"/>
      <c r="Y198" s="231"/>
      <c r="Z198" s="210"/>
      <c r="AA198" s="210"/>
      <c r="AB198" s="210"/>
      <c r="AC198" s="210"/>
      <c r="AD198" s="210"/>
      <c r="AE198" s="210"/>
      <c r="AF198" s="210"/>
      <c r="AG198" s="210" t="s">
        <v>187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27"/>
      <c r="B199" s="228"/>
      <c r="C199" s="273" t="s">
        <v>391</v>
      </c>
      <c r="D199" s="270"/>
      <c r="E199" s="271">
        <v>7.8E-2</v>
      </c>
      <c r="F199" s="231"/>
      <c r="G199" s="231"/>
      <c r="H199" s="231"/>
      <c r="I199" s="231"/>
      <c r="J199" s="231"/>
      <c r="K199" s="231"/>
      <c r="L199" s="231"/>
      <c r="M199" s="231"/>
      <c r="N199" s="230"/>
      <c r="O199" s="230"/>
      <c r="P199" s="230"/>
      <c r="Q199" s="230"/>
      <c r="R199" s="231"/>
      <c r="S199" s="231"/>
      <c r="T199" s="231"/>
      <c r="U199" s="231"/>
      <c r="V199" s="231"/>
      <c r="W199" s="231"/>
      <c r="X199" s="231"/>
      <c r="Y199" s="231"/>
      <c r="Z199" s="210"/>
      <c r="AA199" s="210"/>
      <c r="AB199" s="210"/>
      <c r="AC199" s="210"/>
      <c r="AD199" s="210"/>
      <c r="AE199" s="210"/>
      <c r="AF199" s="210"/>
      <c r="AG199" s="210" t="s">
        <v>187</v>
      </c>
      <c r="AH199" s="210">
        <v>4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44">
        <v>72</v>
      </c>
      <c r="B200" s="245" t="s">
        <v>643</v>
      </c>
      <c r="C200" s="259" t="s">
        <v>644</v>
      </c>
      <c r="D200" s="246" t="s">
        <v>193</v>
      </c>
      <c r="E200" s="247">
        <v>1.034</v>
      </c>
      <c r="F200" s="248"/>
      <c r="G200" s="249">
        <f>ROUND(E200*F200,2)</f>
        <v>0</v>
      </c>
      <c r="H200" s="232"/>
      <c r="I200" s="231">
        <f>ROUND(E200*H200,2)</f>
        <v>0</v>
      </c>
      <c r="J200" s="232"/>
      <c r="K200" s="231">
        <f>ROUND(E200*J200,2)</f>
        <v>0</v>
      </c>
      <c r="L200" s="231">
        <v>21</v>
      </c>
      <c r="M200" s="231">
        <f>G200*(1+L200/100)</f>
        <v>0</v>
      </c>
      <c r="N200" s="230">
        <v>2.0999999999999999E-3</v>
      </c>
      <c r="O200" s="230">
        <f>ROUND(E200*N200,2)</f>
        <v>0</v>
      </c>
      <c r="P200" s="230">
        <v>0</v>
      </c>
      <c r="Q200" s="230">
        <f>ROUND(E200*P200,2)</f>
        <v>0</v>
      </c>
      <c r="R200" s="231"/>
      <c r="S200" s="231" t="s">
        <v>224</v>
      </c>
      <c r="T200" s="231" t="s">
        <v>225</v>
      </c>
      <c r="U200" s="231">
        <v>0</v>
      </c>
      <c r="V200" s="231">
        <f>ROUND(E200*U200,2)</f>
        <v>0</v>
      </c>
      <c r="W200" s="231"/>
      <c r="X200" s="231" t="s">
        <v>378</v>
      </c>
      <c r="Y200" s="231" t="s">
        <v>184</v>
      </c>
      <c r="Z200" s="210"/>
      <c r="AA200" s="210"/>
      <c r="AB200" s="210"/>
      <c r="AC200" s="210"/>
      <c r="AD200" s="210"/>
      <c r="AE200" s="210"/>
      <c r="AF200" s="210"/>
      <c r="AG200" s="210" t="s">
        <v>379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27"/>
      <c r="B201" s="228"/>
      <c r="C201" s="260" t="s">
        <v>645</v>
      </c>
      <c r="D201" s="233"/>
      <c r="E201" s="234">
        <v>0.94</v>
      </c>
      <c r="F201" s="231"/>
      <c r="G201" s="231"/>
      <c r="H201" s="231"/>
      <c r="I201" s="231"/>
      <c r="J201" s="231"/>
      <c r="K201" s="231"/>
      <c r="L201" s="231"/>
      <c r="M201" s="231"/>
      <c r="N201" s="230"/>
      <c r="O201" s="230"/>
      <c r="P201" s="230"/>
      <c r="Q201" s="230"/>
      <c r="R201" s="231"/>
      <c r="S201" s="231"/>
      <c r="T201" s="231"/>
      <c r="U201" s="231"/>
      <c r="V201" s="231"/>
      <c r="W201" s="231"/>
      <c r="X201" s="231"/>
      <c r="Y201" s="231"/>
      <c r="Z201" s="210"/>
      <c r="AA201" s="210"/>
      <c r="AB201" s="210"/>
      <c r="AC201" s="210"/>
      <c r="AD201" s="210"/>
      <c r="AE201" s="210"/>
      <c r="AF201" s="210"/>
      <c r="AG201" s="210" t="s">
        <v>187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27"/>
      <c r="B202" s="228"/>
      <c r="C202" s="273" t="s">
        <v>391</v>
      </c>
      <c r="D202" s="270"/>
      <c r="E202" s="271">
        <v>9.4E-2</v>
      </c>
      <c r="F202" s="231"/>
      <c r="G202" s="231"/>
      <c r="H202" s="231"/>
      <c r="I202" s="231"/>
      <c r="J202" s="231"/>
      <c r="K202" s="231"/>
      <c r="L202" s="231"/>
      <c r="M202" s="231"/>
      <c r="N202" s="230"/>
      <c r="O202" s="230"/>
      <c r="P202" s="230"/>
      <c r="Q202" s="230"/>
      <c r="R202" s="231"/>
      <c r="S202" s="231"/>
      <c r="T202" s="231"/>
      <c r="U202" s="231"/>
      <c r="V202" s="231"/>
      <c r="W202" s="231"/>
      <c r="X202" s="231"/>
      <c r="Y202" s="231"/>
      <c r="Z202" s="210"/>
      <c r="AA202" s="210"/>
      <c r="AB202" s="210"/>
      <c r="AC202" s="210"/>
      <c r="AD202" s="210"/>
      <c r="AE202" s="210"/>
      <c r="AF202" s="210"/>
      <c r="AG202" s="210" t="s">
        <v>187</v>
      </c>
      <c r="AH202" s="210">
        <v>4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44">
        <v>73</v>
      </c>
      <c r="B203" s="245" t="s">
        <v>646</v>
      </c>
      <c r="C203" s="259" t="s">
        <v>647</v>
      </c>
      <c r="D203" s="246" t="s">
        <v>193</v>
      </c>
      <c r="E203" s="247">
        <v>184</v>
      </c>
      <c r="F203" s="248"/>
      <c r="G203" s="249">
        <f>ROUND(E203*F203,2)</f>
        <v>0</v>
      </c>
      <c r="H203" s="232"/>
      <c r="I203" s="231">
        <f>ROUND(E203*H203,2)</f>
        <v>0</v>
      </c>
      <c r="J203" s="232"/>
      <c r="K203" s="231">
        <f>ROUND(E203*J203,2)</f>
        <v>0</v>
      </c>
      <c r="L203" s="231">
        <v>21</v>
      </c>
      <c r="M203" s="231">
        <f>G203*(1+L203/100)</f>
        <v>0</v>
      </c>
      <c r="N203" s="230">
        <v>2.0999999999999999E-3</v>
      </c>
      <c r="O203" s="230">
        <f>ROUND(E203*N203,2)</f>
        <v>0.39</v>
      </c>
      <c r="P203" s="230">
        <v>0</v>
      </c>
      <c r="Q203" s="230">
        <f>ROUND(E203*P203,2)</f>
        <v>0</v>
      </c>
      <c r="R203" s="231"/>
      <c r="S203" s="231" t="s">
        <v>224</v>
      </c>
      <c r="T203" s="231" t="s">
        <v>225</v>
      </c>
      <c r="U203" s="231">
        <v>0</v>
      </c>
      <c r="V203" s="231">
        <f>ROUND(E203*U203,2)</f>
        <v>0</v>
      </c>
      <c r="W203" s="231"/>
      <c r="X203" s="231" t="s">
        <v>378</v>
      </c>
      <c r="Y203" s="231" t="s">
        <v>184</v>
      </c>
      <c r="Z203" s="210"/>
      <c r="AA203" s="210"/>
      <c r="AB203" s="210"/>
      <c r="AC203" s="210"/>
      <c r="AD203" s="210"/>
      <c r="AE203" s="210"/>
      <c r="AF203" s="210"/>
      <c r="AG203" s="210" t="s">
        <v>379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27"/>
      <c r="B204" s="228"/>
      <c r="C204" s="260" t="s">
        <v>648</v>
      </c>
      <c r="D204" s="233"/>
      <c r="E204" s="234">
        <v>184</v>
      </c>
      <c r="F204" s="231"/>
      <c r="G204" s="231"/>
      <c r="H204" s="231"/>
      <c r="I204" s="231"/>
      <c r="J204" s="231"/>
      <c r="K204" s="231"/>
      <c r="L204" s="231"/>
      <c r="M204" s="231"/>
      <c r="N204" s="230"/>
      <c r="O204" s="230"/>
      <c r="P204" s="230"/>
      <c r="Q204" s="230"/>
      <c r="R204" s="231"/>
      <c r="S204" s="231"/>
      <c r="T204" s="231"/>
      <c r="U204" s="231"/>
      <c r="V204" s="231"/>
      <c r="W204" s="231"/>
      <c r="X204" s="231"/>
      <c r="Y204" s="231"/>
      <c r="Z204" s="210"/>
      <c r="AA204" s="210"/>
      <c r="AB204" s="210"/>
      <c r="AC204" s="210"/>
      <c r="AD204" s="210"/>
      <c r="AE204" s="210"/>
      <c r="AF204" s="210"/>
      <c r="AG204" s="210" t="s">
        <v>187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44">
        <v>74</v>
      </c>
      <c r="B205" s="245" t="s">
        <v>649</v>
      </c>
      <c r="C205" s="259" t="s">
        <v>650</v>
      </c>
      <c r="D205" s="246" t="s">
        <v>377</v>
      </c>
      <c r="E205" s="247">
        <v>40</v>
      </c>
      <c r="F205" s="248"/>
      <c r="G205" s="249">
        <f>ROUND(E205*F205,2)</f>
        <v>0</v>
      </c>
      <c r="H205" s="232"/>
      <c r="I205" s="231">
        <f>ROUND(E205*H205,2)</f>
        <v>0</v>
      </c>
      <c r="J205" s="232"/>
      <c r="K205" s="231">
        <f>ROUND(E205*J205,2)</f>
        <v>0</v>
      </c>
      <c r="L205" s="231">
        <v>21</v>
      </c>
      <c r="M205" s="231">
        <f>G205*(1+L205/100)</f>
        <v>0</v>
      </c>
      <c r="N205" s="230">
        <v>2.0999999999999999E-3</v>
      </c>
      <c r="O205" s="230">
        <f>ROUND(E205*N205,2)</f>
        <v>0.08</v>
      </c>
      <c r="P205" s="230">
        <v>0</v>
      </c>
      <c r="Q205" s="230">
        <f>ROUND(E205*P205,2)</f>
        <v>0</v>
      </c>
      <c r="R205" s="231"/>
      <c r="S205" s="231" t="s">
        <v>224</v>
      </c>
      <c r="T205" s="231" t="s">
        <v>225</v>
      </c>
      <c r="U205" s="231">
        <v>0</v>
      </c>
      <c r="V205" s="231">
        <f>ROUND(E205*U205,2)</f>
        <v>0</v>
      </c>
      <c r="W205" s="231"/>
      <c r="X205" s="231" t="s">
        <v>378</v>
      </c>
      <c r="Y205" s="231" t="s">
        <v>184</v>
      </c>
      <c r="Z205" s="210"/>
      <c r="AA205" s="210"/>
      <c r="AB205" s="210"/>
      <c r="AC205" s="210"/>
      <c r="AD205" s="210"/>
      <c r="AE205" s="210"/>
      <c r="AF205" s="210"/>
      <c r="AG205" s="210" t="s">
        <v>379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27"/>
      <c r="B206" s="228"/>
      <c r="C206" s="260" t="s">
        <v>651</v>
      </c>
      <c r="D206" s="233"/>
      <c r="E206" s="234">
        <v>40</v>
      </c>
      <c r="F206" s="231"/>
      <c r="G206" s="231"/>
      <c r="H206" s="231"/>
      <c r="I206" s="231"/>
      <c r="J206" s="231"/>
      <c r="K206" s="231"/>
      <c r="L206" s="231"/>
      <c r="M206" s="231"/>
      <c r="N206" s="230"/>
      <c r="O206" s="230"/>
      <c r="P206" s="230"/>
      <c r="Q206" s="230"/>
      <c r="R206" s="231"/>
      <c r="S206" s="231"/>
      <c r="T206" s="231"/>
      <c r="U206" s="231"/>
      <c r="V206" s="231"/>
      <c r="W206" s="231"/>
      <c r="X206" s="231"/>
      <c r="Y206" s="231"/>
      <c r="Z206" s="210"/>
      <c r="AA206" s="210"/>
      <c r="AB206" s="210"/>
      <c r="AC206" s="210"/>
      <c r="AD206" s="210"/>
      <c r="AE206" s="210"/>
      <c r="AF206" s="210"/>
      <c r="AG206" s="210" t="s">
        <v>187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ht="22.5" outlineLevel="1" x14ac:dyDescent="0.2">
      <c r="A207" s="244">
        <v>75</v>
      </c>
      <c r="B207" s="245" t="s">
        <v>607</v>
      </c>
      <c r="C207" s="259" t="s">
        <v>652</v>
      </c>
      <c r="D207" s="246" t="s">
        <v>575</v>
      </c>
      <c r="E207" s="247">
        <v>160.0754</v>
      </c>
      <c r="F207" s="248"/>
      <c r="G207" s="249">
        <f>ROUND(E207*F207,2)</f>
        <v>0</v>
      </c>
      <c r="H207" s="232"/>
      <c r="I207" s="231">
        <f>ROUND(E207*H207,2)</f>
        <v>0</v>
      </c>
      <c r="J207" s="232"/>
      <c r="K207" s="231">
        <f>ROUND(E207*J207,2)</f>
        <v>0</v>
      </c>
      <c r="L207" s="231">
        <v>21</v>
      </c>
      <c r="M207" s="231">
        <f>G207*(1+L207/100)</f>
        <v>0</v>
      </c>
      <c r="N207" s="230">
        <v>0</v>
      </c>
      <c r="O207" s="230">
        <f>ROUND(E207*N207,2)</f>
        <v>0</v>
      </c>
      <c r="P207" s="230">
        <v>0</v>
      </c>
      <c r="Q207" s="230">
        <f>ROUND(E207*P207,2)</f>
        <v>0</v>
      </c>
      <c r="R207" s="231"/>
      <c r="S207" s="231" t="s">
        <v>224</v>
      </c>
      <c r="T207" s="231" t="s">
        <v>225</v>
      </c>
      <c r="U207" s="231">
        <v>0</v>
      </c>
      <c r="V207" s="231">
        <f>ROUND(E207*U207,2)</f>
        <v>0</v>
      </c>
      <c r="W207" s="231"/>
      <c r="X207" s="231" t="s">
        <v>378</v>
      </c>
      <c r="Y207" s="231" t="s">
        <v>184</v>
      </c>
      <c r="Z207" s="210"/>
      <c r="AA207" s="210"/>
      <c r="AB207" s="210"/>
      <c r="AC207" s="210"/>
      <c r="AD207" s="210"/>
      <c r="AE207" s="210"/>
      <c r="AF207" s="210"/>
      <c r="AG207" s="210" t="s">
        <v>379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2" x14ac:dyDescent="0.2">
      <c r="A208" s="227"/>
      <c r="B208" s="228"/>
      <c r="C208" s="260" t="s">
        <v>653</v>
      </c>
      <c r="D208" s="233"/>
      <c r="E208" s="234">
        <v>139.196</v>
      </c>
      <c r="F208" s="231"/>
      <c r="G208" s="231"/>
      <c r="H208" s="231"/>
      <c r="I208" s="231"/>
      <c r="J208" s="231"/>
      <c r="K208" s="231"/>
      <c r="L208" s="231"/>
      <c r="M208" s="231"/>
      <c r="N208" s="230"/>
      <c r="O208" s="230"/>
      <c r="P208" s="230"/>
      <c r="Q208" s="230"/>
      <c r="R208" s="231"/>
      <c r="S208" s="231"/>
      <c r="T208" s="231"/>
      <c r="U208" s="231"/>
      <c r="V208" s="231"/>
      <c r="W208" s="231"/>
      <c r="X208" s="231"/>
      <c r="Y208" s="231"/>
      <c r="Z208" s="210"/>
      <c r="AA208" s="210"/>
      <c r="AB208" s="210"/>
      <c r="AC208" s="210"/>
      <c r="AD208" s="210"/>
      <c r="AE208" s="210"/>
      <c r="AF208" s="210"/>
      <c r="AG208" s="210" t="s">
        <v>187</v>
      </c>
      <c r="AH208" s="210">
        <v>5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27"/>
      <c r="B209" s="228"/>
      <c r="C209" s="273" t="s">
        <v>545</v>
      </c>
      <c r="D209" s="270"/>
      <c r="E209" s="271">
        <v>20.8794</v>
      </c>
      <c r="F209" s="231"/>
      <c r="G209" s="231"/>
      <c r="H209" s="231"/>
      <c r="I209" s="231"/>
      <c r="J209" s="231"/>
      <c r="K209" s="231"/>
      <c r="L209" s="231"/>
      <c r="M209" s="231"/>
      <c r="N209" s="230"/>
      <c r="O209" s="230"/>
      <c r="P209" s="230"/>
      <c r="Q209" s="230"/>
      <c r="R209" s="231"/>
      <c r="S209" s="231"/>
      <c r="T209" s="231"/>
      <c r="U209" s="231"/>
      <c r="V209" s="231"/>
      <c r="W209" s="231"/>
      <c r="X209" s="231"/>
      <c r="Y209" s="231"/>
      <c r="Z209" s="210"/>
      <c r="AA209" s="210"/>
      <c r="AB209" s="210"/>
      <c r="AC209" s="210"/>
      <c r="AD209" s="210"/>
      <c r="AE209" s="210"/>
      <c r="AF209" s="210"/>
      <c r="AG209" s="210" t="s">
        <v>187</v>
      </c>
      <c r="AH209" s="210">
        <v>4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1" x14ac:dyDescent="0.2">
      <c r="A210" s="244">
        <v>76</v>
      </c>
      <c r="B210" s="245" t="s">
        <v>609</v>
      </c>
      <c r="C210" s="259" t="s">
        <v>654</v>
      </c>
      <c r="D210" s="246" t="s">
        <v>377</v>
      </c>
      <c r="E210" s="247">
        <v>20</v>
      </c>
      <c r="F210" s="248"/>
      <c r="G210" s="249">
        <f>ROUND(E210*F210,2)</f>
        <v>0</v>
      </c>
      <c r="H210" s="232"/>
      <c r="I210" s="231">
        <f>ROUND(E210*H210,2)</f>
        <v>0</v>
      </c>
      <c r="J210" s="232"/>
      <c r="K210" s="231">
        <f>ROUND(E210*J210,2)</f>
        <v>0</v>
      </c>
      <c r="L210" s="231">
        <v>21</v>
      </c>
      <c r="M210" s="231">
        <f>G210*(1+L210/100)</f>
        <v>0</v>
      </c>
      <c r="N210" s="230">
        <v>0</v>
      </c>
      <c r="O210" s="230">
        <f>ROUND(E210*N210,2)</f>
        <v>0</v>
      </c>
      <c r="P210" s="230">
        <v>0</v>
      </c>
      <c r="Q210" s="230">
        <f>ROUND(E210*P210,2)</f>
        <v>0</v>
      </c>
      <c r="R210" s="231"/>
      <c r="S210" s="231" t="s">
        <v>224</v>
      </c>
      <c r="T210" s="231" t="s">
        <v>225</v>
      </c>
      <c r="U210" s="231">
        <v>0</v>
      </c>
      <c r="V210" s="231">
        <f>ROUND(E210*U210,2)</f>
        <v>0</v>
      </c>
      <c r="W210" s="231"/>
      <c r="X210" s="231" t="s">
        <v>378</v>
      </c>
      <c r="Y210" s="231" t="s">
        <v>184</v>
      </c>
      <c r="Z210" s="210"/>
      <c r="AA210" s="210"/>
      <c r="AB210" s="210"/>
      <c r="AC210" s="210"/>
      <c r="AD210" s="210"/>
      <c r="AE210" s="210"/>
      <c r="AF210" s="210"/>
      <c r="AG210" s="210" t="s">
        <v>379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2" x14ac:dyDescent="0.2">
      <c r="A211" s="227"/>
      <c r="B211" s="228"/>
      <c r="C211" s="260" t="s">
        <v>655</v>
      </c>
      <c r="D211" s="233"/>
      <c r="E211" s="234">
        <v>20</v>
      </c>
      <c r="F211" s="231"/>
      <c r="G211" s="231"/>
      <c r="H211" s="231"/>
      <c r="I211" s="231"/>
      <c r="J211" s="231"/>
      <c r="K211" s="231"/>
      <c r="L211" s="231"/>
      <c r="M211" s="231"/>
      <c r="N211" s="230"/>
      <c r="O211" s="230"/>
      <c r="P211" s="230"/>
      <c r="Q211" s="230"/>
      <c r="R211" s="231"/>
      <c r="S211" s="231"/>
      <c r="T211" s="231"/>
      <c r="U211" s="231"/>
      <c r="V211" s="231"/>
      <c r="W211" s="231"/>
      <c r="X211" s="231"/>
      <c r="Y211" s="231"/>
      <c r="Z211" s="210"/>
      <c r="AA211" s="210"/>
      <c r="AB211" s="210"/>
      <c r="AC211" s="210"/>
      <c r="AD211" s="210"/>
      <c r="AE211" s="210"/>
      <c r="AF211" s="210"/>
      <c r="AG211" s="210" t="s">
        <v>187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44">
        <v>77</v>
      </c>
      <c r="B212" s="245" t="s">
        <v>656</v>
      </c>
      <c r="C212" s="259" t="s">
        <v>657</v>
      </c>
      <c r="D212" s="246" t="s">
        <v>377</v>
      </c>
      <c r="E212" s="247">
        <v>16</v>
      </c>
      <c r="F212" s="248"/>
      <c r="G212" s="249">
        <f>ROUND(E212*F212,2)</f>
        <v>0</v>
      </c>
      <c r="H212" s="232"/>
      <c r="I212" s="231">
        <f>ROUND(E212*H212,2)</f>
        <v>0</v>
      </c>
      <c r="J212" s="232"/>
      <c r="K212" s="231">
        <f>ROUND(E212*J212,2)</f>
        <v>0</v>
      </c>
      <c r="L212" s="231">
        <v>21</v>
      </c>
      <c r="M212" s="231">
        <f>G212*(1+L212/100)</f>
        <v>0</v>
      </c>
      <c r="N212" s="230">
        <v>0</v>
      </c>
      <c r="O212" s="230">
        <f>ROUND(E212*N212,2)</f>
        <v>0</v>
      </c>
      <c r="P212" s="230">
        <v>0</v>
      </c>
      <c r="Q212" s="230">
        <f>ROUND(E212*P212,2)</f>
        <v>0</v>
      </c>
      <c r="R212" s="231"/>
      <c r="S212" s="231" t="s">
        <v>224</v>
      </c>
      <c r="T212" s="231" t="s">
        <v>225</v>
      </c>
      <c r="U212" s="231">
        <v>0</v>
      </c>
      <c r="V212" s="231">
        <f>ROUND(E212*U212,2)</f>
        <v>0</v>
      </c>
      <c r="W212" s="231"/>
      <c r="X212" s="231" t="s">
        <v>378</v>
      </c>
      <c r="Y212" s="231" t="s">
        <v>184</v>
      </c>
      <c r="Z212" s="210"/>
      <c r="AA212" s="210"/>
      <c r="AB212" s="210"/>
      <c r="AC212" s="210"/>
      <c r="AD212" s="210"/>
      <c r="AE212" s="210"/>
      <c r="AF212" s="210"/>
      <c r="AG212" s="210" t="s">
        <v>379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27"/>
      <c r="B213" s="228"/>
      <c r="C213" s="260" t="s">
        <v>658</v>
      </c>
      <c r="D213" s="233"/>
      <c r="E213" s="234">
        <v>16</v>
      </c>
      <c r="F213" s="231"/>
      <c r="G213" s="231"/>
      <c r="H213" s="231"/>
      <c r="I213" s="231"/>
      <c r="J213" s="231"/>
      <c r="K213" s="231"/>
      <c r="L213" s="231"/>
      <c r="M213" s="231"/>
      <c r="N213" s="230"/>
      <c r="O213" s="230"/>
      <c r="P213" s="230"/>
      <c r="Q213" s="230"/>
      <c r="R213" s="231"/>
      <c r="S213" s="231"/>
      <c r="T213" s="231"/>
      <c r="U213" s="231"/>
      <c r="V213" s="231"/>
      <c r="W213" s="231"/>
      <c r="X213" s="231"/>
      <c r="Y213" s="231"/>
      <c r="Z213" s="210"/>
      <c r="AA213" s="210"/>
      <c r="AB213" s="210"/>
      <c r="AC213" s="210"/>
      <c r="AD213" s="210"/>
      <c r="AE213" s="210"/>
      <c r="AF213" s="210"/>
      <c r="AG213" s="210" t="s">
        <v>187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ht="22.5" outlineLevel="1" x14ac:dyDescent="0.2">
      <c r="A214" s="244">
        <v>78</v>
      </c>
      <c r="B214" s="245" t="s">
        <v>659</v>
      </c>
      <c r="C214" s="259" t="s">
        <v>660</v>
      </c>
      <c r="D214" s="246" t="s">
        <v>377</v>
      </c>
      <c r="E214" s="247">
        <v>1400</v>
      </c>
      <c r="F214" s="248"/>
      <c r="G214" s="249">
        <f>ROUND(E214*F214,2)</f>
        <v>0</v>
      </c>
      <c r="H214" s="232"/>
      <c r="I214" s="231">
        <f>ROUND(E214*H214,2)</f>
        <v>0</v>
      </c>
      <c r="J214" s="232"/>
      <c r="K214" s="231">
        <f>ROUND(E214*J214,2)</f>
        <v>0</v>
      </c>
      <c r="L214" s="231">
        <v>21</v>
      </c>
      <c r="M214" s="231">
        <f>G214*(1+L214/100)</f>
        <v>0</v>
      </c>
      <c r="N214" s="230">
        <v>0</v>
      </c>
      <c r="O214" s="230">
        <f>ROUND(E214*N214,2)</f>
        <v>0</v>
      </c>
      <c r="P214" s="230">
        <v>0</v>
      </c>
      <c r="Q214" s="230">
        <f>ROUND(E214*P214,2)</f>
        <v>0</v>
      </c>
      <c r="R214" s="231"/>
      <c r="S214" s="231" t="s">
        <v>224</v>
      </c>
      <c r="T214" s="231" t="s">
        <v>225</v>
      </c>
      <c r="U214" s="231">
        <v>0</v>
      </c>
      <c r="V214" s="231">
        <f>ROUND(E214*U214,2)</f>
        <v>0</v>
      </c>
      <c r="W214" s="231"/>
      <c r="X214" s="231" t="s">
        <v>378</v>
      </c>
      <c r="Y214" s="231" t="s">
        <v>184</v>
      </c>
      <c r="Z214" s="210"/>
      <c r="AA214" s="210"/>
      <c r="AB214" s="210"/>
      <c r="AC214" s="210"/>
      <c r="AD214" s="210"/>
      <c r="AE214" s="210"/>
      <c r="AF214" s="210"/>
      <c r="AG214" s="210" t="s">
        <v>379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27">
        <v>79</v>
      </c>
      <c r="B215" s="228" t="s">
        <v>661</v>
      </c>
      <c r="C215" s="276" t="s">
        <v>662</v>
      </c>
      <c r="D215" s="229" t="s">
        <v>0</v>
      </c>
      <c r="E215" s="275"/>
      <c r="F215" s="232"/>
      <c r="G215" s="231">
        <f>ROUND(E215*F215,2)</f>
        <v>0</v>
      </c>
      <c r="H215" s="232"/>
      <c r="I215" s="231">
        <f>ROUND(E215*H215,2)</f>
        <v>0</v>
      </c>
      <c r="J215" s="232"/>
      <c r="K215" s="231">
        <f>ROUND(E215*J215,2)</f>
        <v>0</v>
      </c>
      <c r="L215" s="231">
        <v>21</v>
      </c>
      <c r="M215" s="231">
        <f>G215*(1+L215/100)</f>
        <v>0</v>
      </c>
      <c r="N215" s="230">
        <v>0</v>
      </c>
      <c r="O215" s="230">
        <f>ROUND(E215*N215,2)</f>
        <v>0</v>
      </c>
      <c r="P215" s="230">
        <v>0</v>
      </c>
      <c r="Q215" s="230">
        <f>ROUND(E215*P215,2)</f>
        <v>0</v>
      </c>
      <c r="R215" s="231"/>
      <c r="S215" s="231" t="s">
        <v>182</v>
      </c>
      <c r="T215" s="231" t="s">
        <v>182</v>
      </c>
      <c r="U215" s="231">
        <v>0</v>
      </c>
      <c r="V215" s="231">
        <f>ROUND(E215*U215,2)</f>
        <v>0</v>
      </c>
      <c r="W215" s="231"/>
      <c r="X215" s="231" t="s">
        <v>360</v>
      </c>
      <c r="Y215" s="231" t="s">
        <v>184</v>
      </c>
      <c r="Z215" s="210"/>
      <c r="AA215" s="210"/>
      <c r="AB215" s="210"/>
      <c r="AC215" s="210"/>
      <c r="AD215" s="210"/>
      <c r="AE215" s="210"/>
      <c r="AF215" s="210"/>
      <c r="AG215" s="210" t="s">
        <v>361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x14ac:dyDescent="0.2">
      <c r="A216" s="237" t="s">
        <v>177</v>
      </c>
      <c r="B216" s="238" t="s">
        <v>136</v>
      </c>
      <c r="C216" s="258" t="s">
        <v>137</v>
      </c>
      <c r="D216" s="239"/>
      <c r="E216" s="240"/>
      <c r="F216" s="241"/>
      <c r="G216" s="242">
        <f>SUMIF(AG217:AG227,"&lt;&gt;NOR",G217:G227)</f>
        <v>0</v>
      </c>
      <c r="H216" s="236"/>
      <c r="I216" s="236">
        <f>SUM(I217:I227)</f>
        <v>0</v>
      </c>
      <c r="J216" s="236"/>
      <c r="K216" s="236">
        <f>SUM(K217:K227)</f>
        <v>0</v>
      </c>
      <c r="L216" s="236"/>
      <c r="M216" s="236">
        <f>SUM(M217:M227)</f>
        <v>0</v>
      </c>
      <c r="N216" s="235"/>
      <c r="O216" s="235">
        <f>SUM(O217:O227)</f>
        <v>0.13</v>
      </c>
      <c r="P216" s="235"/>
      <c r="Q216" s="235">
        <f>SUM(Q217:Q227)</f>
        <v>0</v>
      </c>
      <c r="R216" s="236"/>
      <c r="S216" s="236"/>
      <c r="T216" s="236"/>
      <c r="U216" s="236"/>
      <c r="V216" s="236">
        <f>SUM(V217:V227)</f>
        <v>12.92</v>
      </c>
      <c r="W216" s="236"/>
      <c r="X216" s="236"/>
      <c r="Y216" s="236"/>
      <c r="AG216" t="s">
        <v>178</v>
      </c>
    </row>
    <row r="217" spans="1:60" outlineLevel="1" x14ac:dyDescent="0.2">
      <c r="A217" s="244">
        <v>80</v>
      </c>
      <c r="B217" s="245" t="s">
        <v>663</v>
      </c>
      <c r="C217" s="259" t="s">
        <v>664</v>
      </c>
      <c r="D217" s="246" t="s">
        <v>218</v>
      </c>
      <c r="E217" s="247">
        <v>117.29</v>
      </c>
      <c r="F217" s="248"/>
      <c r="G217" s="249">
        <f>ROUND(E217*F217,2)</f>
        <v>0</v>
      </c>
      <c r="H217" s="232"/>
      <c r="I217" s="231">
        <f>ROUND(E217*H217,2)</f>
        <v>0</v>
      </c>
      <c r="J217" s="232"/>
      <c r="K217" s="231">
        <f>ROUND(E217*J217,2)</f>
        <v>0</v>
      </c>
      <c r="L217" s="231">
        <v>21</v>
      </c>
      <c r="M217" s="231">
        <f>G217*(1+L217/100)</f>
        <v>0</v>
      </c>
      <c r="N217" s="230">
        <v>5.0000000000000002E-5</v>
      </c>
      <c r="O217" s="230">
        <f>ROUND(E217*N217,2)</f>
        <v>0.01</v>
      </c>
      <c r="P217" s="230">
        <v>0</v>
      </c>
      <c r="Q217" s="230">
        <f>ROUND(E217*P217,2)</f>
        <v>0</v>
      </c>
      <c r="R217" s="231"/>
      <c r="S217" s="231" t="s">
        <v>182</v>
      </c>
      <c r="T217" s="231" t="s">
        <v>182</v>
      </c>
      <c r="U217" s="231">
        <v>5.1999999999999998E-2</v>
      </c>
      <c r="V217" s="231">
        <f>ROUND(E217*U217,2)</f>
        <v>6.1</v>
      </c>
      <c r="W217" s="231"/>
      <c r="X217" s="231" t="s">
        <v>183</v>
      </c>
      <c r="Y217" s="231" t="s">
        <v>184</v>
      </c>
      <c r="Z217" s="210"/>
      <c r="AA217" s="210"/>
      <c r="AB217" s="210"/>
      <c r="AC217" s="210"/>
      <c r="AD217" s="210"/>
      <c r="AE217" s="210"/>
      <c r="AF217" s="210"/>
      <c r="AG217" s="210" t="s">
        <v>185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2" x14ac:dyDescent="0.2">
      <c r="A218" s="227"/>
      <c r="B218" s="228"/>
      <c r="C218" s="260" t="s">
        <v>665</v>
      </c>
      <c r="D218" s="233"/>
      <c r="E218" s="234">
        <v>117.29</v>
      </c>
      <c r="F218" s="231"/>
      <c r="G218" s="231"/>
      <c r="H218" s="231"/>
      <c r="I218" s="231"/>
      <c r="J218" s="231"/>
      <c r="K218" s="231"/>
      <c r="L218" s="231"/>
      <c r="M218" s="231"/>
      <c r="N218" s="230"/>
      <c r="O218" s="230"/>
      <c r="P218" s="230"/>
      <c r="Q218" s="230"/>
      <c r="R218" s="231"/>
      <c r="S218" s="231"/>
      <c r="T218" s="231"/>
      <c r="U218" s="231"/>
      <c r="V218" s="231"/>
      <c r="W218" s="231"/>
      <c r="X218" s="231"/>
      <c r="Y218" s="231"/>
      <c r="Z218" s="210"/>
      <c r="AA218" s="210"/>
      <c r="AB218" s="210"/>
      <c r="AC218" s="210"/>
      <c r="AD218" s="210"/>
      <c r="AE218" s="210"/>
      <c r="AF218" s="210"/>
      <c r="AG218" s="210" t="s">
        <v>187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44">
        <v>81</v>
      </c>
      <c r="B219" s="245" t="s">
        <v>666</v>
      </c>
      <c r="C219" s="259" t="s">
        <v>667</v>
      </c>
      <c r="D219" s="246" t="s">
        <v>218</v>
      </c>
      <c r="E219" s="247">
        <v>117.29</v>
      </c>
      <c r="F219" s="248"/>
      <c r="G219" s="249">
        <f>ROUND(E219*F219,2)</f>
        <v>0</v>
      </c>
      <c r="H219" s="232"/>
      <c r="I219" s="231">
        <f>ROUND(E219*H219,2)</f>
        <v>0</v>
      </c>
      <c r="J219" s="232"/>
      <c r="K219" s="231">
        <f>ROUND(E219*J219,2)</f>
        <v>0</v>
      </c>
      <c r="L219" s="231">
        <v>21</v>
      </c>
      <c r="M219" s="231">
        <f>G219*(1+L219/100)</f>
        <v>0</v>
      </c>
      <c r="N219" s="230">
        <v>0</v>
      </c>
      <c r="O219" s="230">
        <f>ROUND(E219*N219,2)</f>
        <v>0</v>
      </c>
      <c r="P219" s="230">
        <v>0</v>
      </c>
      <c r="Q219" s="230">
        <f>ROUND(E219*P219,2)</f>
        <v>0</v>
      </c>
      <c r="R219" s="231"/>
      <c r="S219" s="231" t="s">
        <v>224</v>
      </c>
      <c r="T219" s="231" t="s">
        <v>225</v>
      </c>
      <c r="U219" s="231">
        <v>0</v>
      </c>
      <c r="V219" s="231">
        <f>ROUND(E219*U219,2)</f>
        <v>0</v>
      </c>
      <c r="W219" s="231"/>
      <c r="X219" s="231" t="s">
        <v>183</v>
      </c>
      <c r="Y219" s="231" t="s">
        <v>184</v>
      </c>
      <c r="Z219" s="210"/>
      <c r="AA219" s="210"/>
      <c r="AB219" s="210"/>
      <c r="AC219" s="210"/>
      <c r="AD219" s="210"/>
      <c r="AE219" s="210"/>
      <c r="AF219" s="210"/>
      <c r="AG219" s="210" t="s">
        <v>185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">
      <c r="A220" s="227"/>
      <c r="B220" s="228"/>
      <c r="C220" s="260" t="s">
        <v>665</v>
      </c>
      <c r="D220" s="233"/>
      <c r="E220" s="234">
        <v>117.29</v>
      </c>
      <c r="F220" s="231"/>
      <c r="G220" s="231"/>
      <c r="H220" s="231"/>
      <c r="I220" s="231"/>
      <c r="J220" s="231"/>
      <c r="K220" s="231"/>
      <c r="L220" s="231"/>
      <c r="M220" s="231"/>
      <c r="N220" s="230"/>
      <c r="O220" s="230"/>
      <c r="P220" s="230"/>
      <c r="Q220" s="230"/>
      <c r="R220" s="231"/>
      <c r="S220" s="231"/>
      <c r="T220" s="231"/>
      <c r="U220" s="231"/>
      <c r="V220" s="231"/>
      <c r="W220" s="231"/>
      <c r="X220" s="231"/>
      <c r="Y220" s="231"/>
      <c r="Z220" s="210"/>
      <c r="AA220" s="210"/>
      <c r="AB220" s="210"/>
      <c r="AC220" s="210"/>
      <c r="AD220" s="210"/>
      <c r="AE220" s="210"/>
      <c r="AF220" s="210"/>
      <c r="AG220" s="210" t="s">
        <v>187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ht="22.5" outlineLevel="1" x14ac:dyDescent="0.2">
      <c r="A221" s="244">
        <v>82</v>
      </c>
      <c r="B221" s="245" t="s">
        <v>668</v>
      </c>
      <c r="C221" s="259" t="s">
        <v>669</v>
      </c>
      <c r="D221" s="246" t="s">
        <v>181</v>
      </c>
      <c r="E221" s="247">
        <v>13.12</v>
      </c>
      <c r="F221" s="248"/>
      <c r="G221" s="249">
        <f>ROUND(E221*F221,2)</f>
        <v>0</v>
      </c>
      <c r="H221" s="232"/>
      <c r="I221" s="231">
        <f>ROUND(E221*H221,2)</f>
        <v>0</v>
      </c>
      <c r="J221" s="232"/>
      <c r="K221" s="231">
        <f>ROUND(E221*J221,2)</f>
        <v>0</v>
      </c>
      <c r="L221" s="231">
        <v>21</v>
      </c>
      <c r="M221" s="231">
        <f>G221*(1+L221/100)</f>
        <v>0</v>
      </c>
      <c r="N221" s="230">
        <v>0</v>
      </c>
      <c r="O221" s="230">
        <f>ROUND(E221*N221,2)</f>
        <v>0</v>
      </c>
      <c r="P221" s="230">
        <v>0</v>
      </c>
      <c r="Q221" s="230">
        <f>ROUND(E221*P221,2)</f>
        <v>0</v>
      </c>
      <c r="R221" s="231"/>
      <c r="S221" s="231" t="s">
        <v>224</v>
      </c>
      <c r="T221" s="231" t="s">
        <v>182</v>
      </c>
      <c r="U221" s="231">
        <v>0.52</v>
      </c>
      <c r="V221" s="231">
        <f>ROUND(E221*U221,2)</f>
        <v>6.82</v>
      </c>
      <c r="W221" s="231"/>
      <c r="X221" s="231" t="s">
        <v>183</v>
      </c>
      <c r="Y221" s="231" t="s">
        <v>184</v>
      </c>
      <c r="Z221" s="210"/>
      <c r="AA221" s="210"/>
      <c r="AB221" s="210"/>
      <c r="AC221" s="210"/>
      <c r="AD221" s="210"/>
      <c r="AE221" s="210"/>
      <c r="AF221" s="210"/>
      <c r="AG221" s="210" t="s">
        <v>185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2" x14ac:dyDescent="0.2">
      <c r="A222" s="227"/>
      <c r="B222" s="228"/>
      <c r="C222" s="260" t="s">
        <v>606</v>
      </c>
      <c r="D222" s="233"/>
      <c r="E222" s="234">
        <v>13.12</v>
      </c>
      <c r="F222" s="231"/>
      <c r="G222" s="231"/>
      <c r="H222" s="231"/>
      <c r="I222" s="231"/>
      <c r="J222" s="231"/>
      <c r="K222" s="231"/>
      <c r="L222" s="231"/>
      <c r="M222" s="231"/>
      <c r="N222" s="230"/>
      <c r="O222" s="230"/>
      <c r="P222" s="230"/>
      <c r="Q222" s="230"/>
      <c r="R222" s="231"/>
      <c r="S222" s="231"/>
      <c r="T222" s="231"/>
      <c r="U222" s="231"/>
      <c r="V222" s="231"/>
      <c r="W222" s="231"/>
      <c r="X222" s="231"/>
      <c r="Y222" s="231"/>
      <c r="Z222" s="210"/>
      <c r="AA222" s="210"/>
      <c r="AB222" s="210"/>
      <c r="AC222" s="210"/>
      <c r="AD222" s="210"/>
      <c r="AE222" s="210"/>
      <c r="AF222" s="210"/>
      <c r="AG222" s="210" t="s">
        <v>187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ht="22.5" outlineLevel="1" x14ac:dyDescent="0.2">
      <c r="A223" s="244">
        <v>83</v>
      </c>
      <c r="B223" s="245" t="s">
        <v>670</v>
      </c>
      <c r="C223" s="259" t="s">
        <v>671</v>
      </c>
      <c r="D223" s="246" t="s">
        <v>228</v>
      </c>
      <c r="E223" s="247">
        <v>0.11729000000000001</v>
      </c>
      <c r="F223" s="248"/>
      <c r="G223" s="249">
        <f>ROUND(E223*F223,2)</f>
        <v>0</v>
      </c>
      <c r="H223" s="232"/>
      <c r="I223" s="231">
        <f>ROUND(E223*H223,2)</f>
        <v>0</v>
      </c>
      <c r="J223" s="232"/>
      <c r="K223" s="231">
        <f>ROUND(E223*J223,2)</f>
        <v>0</v>
      </c>
      <c r="L223" s="231">
        <v>21</v>
      </c>
      <c r="M223" s="231">
        <f>G223*(1+L223/100)</f>
        <v>0</v>
      </c>
      <c r="N223" s="230">
        <v>1</v>
      </c>
      <c r="O223" s="230">
        <f>ROUND(E223*N223,2)</f>
        <v>0.12</v>
      </c>
      <c r="P223" s="230">
        <v>0</v>
      </c>
      <c r="Q223" s="230">
        <f>ROUND(E223*P223,2)</f>
        <v>0</v>
      </c>
      <c r="R223" s="231"/>
      <c r="S223" s="231" t="s">
        <v>224</v>
      </c>
      <c r="T223" s="231" t="s">
        <v>182</v>
      </c>
      <c r="U223" s="231">
        <v>0</v>
      </c>
      <c r="V223" s="231">
        <f>ROUND(E223*U223,2)</f>
        <v>0</v>
      </c>
      <c r="W223" s="231"/>
      <c r="X223" s="231" t="s">
        <v>378</v>
      </c>
      <c r="Y223" s="231" t="s">
        <v>184</v>
      </c>
      <c r="Z223" s="210"/>
      <c r="AA223" s="210"/>
      <c r="AB223" s="210"/>
      <c r="AC223" s="210"/>
      <c r="AD223" s="210"/>
      <c r="AE223" s="210"/>
      <c r="AF223" s="210"/>
      <c r="AG223" s="210" t="s">
        <v>379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2" x14ac:dyDescent="0.2">
      <c r="A224" s="227"/>
      <c r="B224" s="228"/>
      <c r="C224" s="260" t="s">
        <v>672</v>
      </c>
      <c r="D224" s="233"/>
      <c r="E224" s="234">
        <v>0.11729000000000001</v>
      </c>
      <c r="F224" s="231"/>
      <c r="G224" s="231"/>
      <c r="H224" s="231"/>
      <c r="I224" s="231"/>
      <c r="J224" s="231"/>
      <c r="K224" s="231"/>
      <c r="L224" s="231"/>
      <c r="M224" s="231"/>
      <c r="N224" s="230"/>
      <c r="O224" s="230"/>
      <c r="P224" s="230"/>
      <c r="Q224" s="230"/>
      <c r="R224" s="231"/>
      <c r="S224" s="231"/>
      <c r="T224" s="231"/>
      <c r="U224" s="231"/>
      <c r="V224" s="231"/>
      <c r="W224" s="231"/>
      <c r="X224" s="231"/>
      <c r="Y224" s="231"/>
      <c r="Z224" s="210"/>
      <c r="AA224" s="210"/>
      <c r="AB224" s="210"/>
      <c r="AC224" s="210"/>
      <c r="AD224" s="210"/>
      <c r="AE224" s="210"/>
      <c r="AF224" s="210"/>
      <c r="AG224" s="210" t="s">
        <v>187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44">
        <v>84</v>
      </c>
      <c r="B225" s="245" t="s">
        <v>407</v>
      </c>
      <c r="C225" s="259" t="s">
        <v>654</v>
      </c>
      <c r="D225" s="246" t="s">
        <v>377</v>
      </c>
      <c r="E225" s="247">
        <v>24</v>
      </c>
      <c r="F225" s="248"/>
      <c r="G225" s="249">
        <f>ROUND(E225*F225,2)</f>
        <v>0</v>
      </c>
      <c r="H225" s="232"/>
      <c r="I225" s="231">
        <f>ROUND(E225*H225,2)</f>
        <v>0</v>
      </c>
      <c r="J225" s="232"/>
      <c r="K225" s="231">
        <f>ROUND(E225*J225,2)</f>
        <v>0</v>
      </c>
      <c r="L225" s="231">
        <v>21</v>
      </c>
      <c r="M225" s="231">
        <f>G225*(1+L225/100)</f>
        <v>0</v>
      </c>
      <c r="N225" s="230">
        <v>0</v>
      </c>
      <c r="O225" s="230">
        <f>ROUND(E225*N225,2)</f>
        <v>0</v>
      </c>
      <c r="P225" s="230">
        <v>0</v>
      </c>
      <c r="Q225" s="230">
        <f>ROUND(E225*P225,2)</f>
        <v>0</v>
      </c>
      <c r="R225" s="231"/>
      <c r="S225" s="231" t="s">
        <v>224</v>
      </c>
      <c r="T225" s="231" t="s">
        <v>225</v>
      </c>
      <c r="U225" s="231">
        <v>0</v>
      </c>
      <c r="V225" s="231">
        <f>ROUND(E225*U225,2)</f>
        <v>0</v>
      </c>
      <c r="W225" s="231"/>
      <c r="X225" s="231" t="s">
        <v>378</v>
      </c>
      <c r="Y225" s="231" t="s">
        <v>184</v>
      </c>
      <c r="Z225" s="210"/>
      <c r="AA225" s="210"/>
      <c r="AB225" s="210"/>
      <c r="AC225" s="210"/>
      <c r="AD225" s="210"/>
      <c r="AE225" s="210"/>
      <c r="AF225" s="210"/>
      <c r="AG225" s="210" t="s">
        <v>379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27"/>
      <c r="B226" s="228"/>
      <c r="C226" s="260" t="s">
        <v>673</v>
      </c>
      <c r="D226" s="233"/>
      <c r="E226" s="234">
        <v>24</v>
      </c>
      <c r="F226" s="231"/>
      <c r="G226" s="231"/>
      <c r="H226" s="231"/>
      <c r="I226" s="231"/>
      <c r="J226" s="231"/>
      <c r="K226" s="231"/>
      <c r="L226" s="231"/>
      <c r="M226" s="231"/>
      <c r="N226" s="230"/>
      <c r="O226" s="230"/>
      <c r="P226" s="230"/>
      <c r="Q226" s="230"/>
      <c r="R226" s="231"/>
      <c r="S226" s="231"/>
      <c r="T226" s="231"/>
      <c r="U226" s="231"/>
      <c r="V226" s="231"/>
      <c r="W226" s="231"/>
      <c r="X226" s="231"/>
      <c r="Y226" s="231"/>
      <c r="Z226" s="210"/>
      <c r="AA226" s="210"/>
      <c r="AB226" s="210"/>
      <c r="AC226" s="210"/>
      <c r="AD226" s="210"/>
      <c r="AE226" s="210"/>
      <c r="AF226" s="210"/>
      <c r="AG226" s="210" t="s">
        <v>187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27">
        <v>85</v>
      </c>
      <c r="B227" s="228" t="s">
        <v>674</v>
      </c>
      <c r="C227" s="276" t="s">
        <v>675</v>
      </c>
      <c r="D227" s="229" t="s">
        <v>0</v>
      </c>
      <c r="E227" s="275"/>
      <c r="F227" s="232"/>
      <c r="G227" s="231">
        <f>ROUND(E227*F227,2)</f>
        <v>0</v>
      </c>
      <c r="H227" s="232"/>
      <c r="I227" s="231">
        <f>ROUND(E227*H227,2)</f>
        <v>0</v>
      </c>
      <c r="J227" s="232"/>
      <c r="K227" s="231">
        <f>ROUND(E227*J227,2)</f>
        <v>0</v>
      </c>
      <c r="L227" s="231">
        <v>21</v>
      </c>
      <c r="M227" s="231">
        <f>G227*(1+L227/100)</f>
        <v>0</v>
      </c>
      <c r="N227" s="230">
        <v>0</v>
      </c>
      <c r="O227" s="230">
        <f>ROUND(E227*N227,2)</f>
        <v>0</v>
      </c>
      <c r="P227" s="230">
        <v>0</v>
      </c>
      <c r="Q227" s="230">
        <f>ROUND(E227*P227,2)</f>
        <v>0</v>
      </c>
      <c r="R227" s="231"/>
      <c r="S227" s="231" t="s">
        <v>182</v>
      </c>
      <c r="T227" s="231" t="s">
        <v>182</v>
      </c>
      <c r="U227" s="231">
        <v>0</v>
      </c>
      <c r="V227" s="231">
        <f>ROUND(E227*U227,2)</f>
        <v>0</v>
      </c>
      <c r="W227" s="231"/>
      <c r="X227" s="231" t="s">
        <v>360</v>
      </c>
      <c r="Y227" s="231" t="s">
        <v>184</v>
      </c>
      <c r="Z227" s="210"/>
      <c r="AA227" s="210"/>
      <c r="AB227" s="210"/>
      <c r="AC227" s="210"/>
      <c r="AD227" s="210"/>
      <c r="AE227" s="210"/>
      <c r="AF227" s="210"/>
      <c r="AG227" s="210" t="s">
        <v>361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x14ac:dyDescent="0.2">
      <c r="A228" s="237" t="s">
        <v>177</v>
      </c>
      <c r="B228" s="238" t="s">
        <v>138</v>
      </c>
      <c r="C228" s="258" t="s">
        <v>139</v>
      </c>
      <c r="D228" s="239"/>
      <c r="E228" s="240"/>
      <c r="F228" s="241"/>
      <c r="G228" s="242">
        <f>SUMIF(AG229:AG230,"&lt;&gt;NOR",G229:G230)</f>
        <v>0</v>
      </c>
      <c r="H228" s="236"/>
      <c r="I228" s="236">
        <f>SUM(I229:I230)</f>
        <v>0</v>
      </c>
      <c r="J228" s="236"/>
      <c r="K228" s="236">
        <f>SUM(K229:K230)</f>
        <v>0</v>
      </c>
      <c r="L228" s="236"/>
      <c r="M228" s="236">
        <f>SUM(M229:M230)</f>
        <v>0</v>
      </c>
      <c r="N228" s="235"/>
      <c r="O228" s="235">
        <f>SUM(O229:O230)</f>
        <v>0.04</v>
      </c>
      <c r="P228" s="235"/>
      <c r="Q228" s="235">
        <f>SUM(Q229:Q230)</f>
        <v>0</v>
      </c>
      <c r="R228" s="236"/>
      <c r="S228" s="236"/>
      <c r="T228" s="236"/>
      <c r="U228" s="236"/>
      <c r="V228" s="236">
        <f>SUM(V229:V230)</f>
        <v>40.369999999999997</v>
      </c>
      <c r="W228" s="236"/>
      <c r="X228" s="236"/>
      <c r="Y228" s="236"/>
      <c r="AG228" t="s">
        <v>178</v>
      </c>
    </row>
    <row r="229" spans="1:60" outlineLevel="1" x14ac:dyDescent="0.2">
      <c r="A229" s="244">
        <v>86</v>
      </c>
      <c r="B229" s="245" t="s">
        <v>676</v>
      </c>
      <c r="C229" s="259" t="s">
        <v>677</v>
      </c>
      <c r="D229" s="246" t="s">
        <v>181</v>
      </c>
      <c r="E229" s="247">
        <v>139.196</v>
      </c>
      <c r="F229" s="248"/>
      <c r="G229" s="249">
        <f>ROUND(E229*F229,2)</f>
        <v>0</v>
      </c>
      <c r="H229" s="232"/>
      <c r="I229" s="231">
        <f>ROUND(E229*H229,2)</f>
        <v>0</v>
      </c>
      <c r="J229" s="232"/>
      <c r="K229" s="231">
        <f>ROUND(E229*J229,2)</f>
        <v>0</v>
      </c>
      <c r="L229" s="231">
        <v>21</v>
      </c>
      <c r="M229" s="231">
        <f>G229*(1+L229/100)</f>
        <v>0</v>
      </c>
      <c r="N229" s="230">
        <v>2.7E-4</v>
      </c>
      <c r="O229" s="230">
        <f>ROUND(E229*N229,2)</f>
        <v>0.04</v>
      </c>
      <c r="P229" s="230">
        <v>0</v>
      </c>
      <c r="Q229" s="230">
        <f>ROUND(E229*P229,2)</f>
        <v>0</v>
      </c>
      <c r="R229" s="231"/>
      <c r="S229" s="231" t="s">
        <v>182</v>
      </c>
      <c r="T229" s="231" t="s">
        <v>182</v>
      </c>
      <c r="U229" s="231">
        <v>0.28999999999999998</v>
      </c>
      <c r="V229" s="231">
        <f>ROUND(E229*U229,2)</f>
        <v>40.369999999999997</v>
      </c>
      <c r="W229" s="231"/>
      <c r="X229" s="231" t="s">
        <v>183</v>
      </c>
      <c r="Y229" s="231" t="s">
        <v>184</v>
      </c>
      <c r="Z229" s="210"/>
      <c r="AA229" s="210"/>
      <c r="AB229" s="210"/>
      <c r="AC229" s="210"/>
      <c r="AD229" s="210"/>
      <c r="AE229" s="210"/>
      <c r="AF229" s="210"/>
      <c r="AG229" s="210" t="s">
        <v>185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ht="22.5" outlineLevel="2" x14ac:dyDescent="0.2">
      <c r="A230" s="227"/>
      <c r="B230" s="228"/>
      <c r="C230" s="260" t="s">
        <v>595</v>
      </c>
      <c r="D230" s="233"/>
      <c r="E230" s="234">
        <v>139.196</v>
      </c>
      <c r="F230" s="231"/>
      <c r="G230" s="231"/>
      <c r="H230" s="231"/>
      <c r="I230" s="231"/>
      <c r="J230" s="231"/>
      <c r="K230" s="231"/>
      <c r="L230" s="231"/>
      <c r="M230" s="231"/>
      <c r="N230" s="230"/>
      <c r="O230" s="230"/>
      <c r="P230" s="230"/>
      <c r="Q230" s="230"/>
      <c r="R230" s="231"/>
      <c r="S230" s="231"/>
      <c r="T230" s="231"/>
      <c r="U230" s="231"/>
      <c r="V230" s="231"/>
      <c r="W230" s="231"/>
      <c r="X230" s="231"/>
      <c r="Y230" s="231"/>
      <c r="Z230" s="210"/>
      <c r="AA230" s="210"/>
      <c r="AB230" s="210"/>
      <c r="AC230" s="210"/>
      <c r="AD230" s="210"/>
      <c r="AE230" s="210"/>
      <c r="AF230" s="210"/>
      <c r="AG230" s="210" t="s">
        <v>187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x14ac:dyDescent="0.2">
      <c r="A231" s="237" t="s">
        <v>177</v>
      </c>
      <c r="B231" s="238" t="s">
        <v>146</v>
      </c>
      <c r="C231" s="258" t="s">
        <v>147</v>
      </c>
      <c r="D231" s="239"/>
      <c r="E231" s="240"/>
      <c r="F231" s="241"/>
      <c r="G231" s="242">
        <f>SUMIF(AG232:AG239,"&lt;&gt;NOR",G232:G239)</f>
        <v>0</v>
      </c>
      <c r="H231" s="236"/>
      <c r="I231" s="236">
        <f>SUM(I232:I239)</f>
        <v>0</v>
      </c>
      <c r="J231" s="236"/>
      <c r="K231" s="236">
        <f>SUM(K232:K239)</f>
        <v>0</v>
      </c>
      <c r="L231" s="236"/>
      <c r="M231" s="236">
        <f>SUM(M232:M239)</f>
        <v>0</v>
      </c>
      <c r="N231" s="235"/>
      <c r="O231" s="235">
        <f>SUM(O232:O239)</f>
        <v>0</v>
      </c>
      <c r="P231" s="235"/>
      <c r="Q231" s="235">
        <f>SUM(Q232:Q239)</f>
        <v>0</v>
      </c>
      <c r="R231" s="236"/>
      <c r="S231" s="236"/>
      <c r="T231" s="236"/>
      <c r="U231" s="236"/>
      <c r="V231" s="236">
        <f>SUM(V232:V239)</f>
        <v>0.64000000000000012</v>
      </c>
      <c r="W231" s="236"/>
      <c r="X231" s="236"/>
      <c r="Y231" s="236"/>
      <c r="AG231" t="s">
        <v>178</v>
      </c>
    </row>
    <row r="232" spans="1:60" outlineLevel="1" x14ac:dyDescent="0.2">
      <c r="A232" s="244">
        <v>87</v>
      </c>
      <c r="B232" s="245" t="s">
        <v>678</v>
      </c>
      <c r="C232" s="259" t="s">
        <v>679</v>
      </c>
      <c r="D232" s="246" t="s">
        <v>228</v>
      </c>
      <c r="E232" s="247">
        <v>0.48499999999999999</v>
      </c>
      <c r="F232" s="248"/>
      <c r="G232" s="249">
        <f>ROUND(E232*F232,2)</f>
        <v>0</v>
      </c>
      <c r="H232" s="232"/>
      <c r="I232" s="231">
        <f>ROUND(E232*H232,2)</f>
        <v>0</v>
      </c>
      <c r="J232" s="232"/>
      <c r="K232" s="231">
        <f>ROUND(E232*J232,2)</f>
        <v>0</v>
      </c>
      <c r="L232" s="231">
        <v>21</v>
      </c>
      <c r="M232" s="231">
        <f>G232*(1+L232/100)</f>
        <v>0</v>
      </c>
      <c r="N232" s="230">
        <v>0</v>
      </c>
      <c r="O232" s="230">
        <f>ROUND(E232*N232,2)</f>
        <v>0</v>
      </c>
      <c r="P232" s="230">
        <v>0</v>
      </c>
      <c r="Q232" s="230">
        <f>ROUND(E232*P232,2)</f>
        <v>0</v>
      </c>
      <c r="R232" s="231"/>
      <c r="S232" s="231" t="s">
        <v>182</v>
      </c>
      <c r="T232" s="231" t="s">
        <v>182</v>
      </c>
      <c r="U232" s="231">
        <v>0.27700000000000002</v>
      </c>
      <c r="V232" s="231">
        <f>ROUND(E232*U232,2)</f>
        <v>0.13</v>
      </c>
      <c r="W232" s="231"/>
      <c r="X232" s="231" t="s">
        <v>680</v>
      </c>
      <c r="Y232" s="231" t="s">
        <v>184</v>
      </c>
      <c r="Z232" s="210"/>
      <c r="AA232" s="210"/>
      <c r="AB232" s="210"/>
      <c r="AC232" s="210"/>
      <c r="AD232" s="210"/>
      <c r="AE232" s="210"/>
      <c r="AF232" s="210"/>
      <c r="AG232" s="210" t="s">
        <v>681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27"/>
      <c r="B233" s="228"/>
      <c r="C233" s="261" t="s">
        <v>682</v>
      </c>
      <c r="D233" s="250"/>
      <c r="E233" s="250"/>
      <c r="F233" s="250"/>
      <c r="G233" s="250"/>
      <c r="H233" s="231"/>
      <c r="I233" s="231"/>
      <c r="J233" s="231"/>
      <c r="K233" s="231"/>
      <c r="L233" s="231"/>
      <c r="M233" s="231"/>
      <c r="N233" s="230"/>
      <c r="O233" s="230"/>
      <c r="P233" s="230"/>
      <c r="Q233" s="230"/>
      <c r="R233" s="231"/>
      <c r="S233" s="231"/>
      <c r="T233" s="231"/>
      <c r="U233" s="231"/>
      <c r="V233" s="231"/>
      <c r="W233" s="231"/>
      <c r="X233" s="231"/>
      <c r="Y233" s="231"/>
      <c r="Z233" s="210"/>
      <c r="AA233" s="210"/>
      <c r="AB233" s="210"/>
      <c r="AC233" s="210"/>
      <c r="AD233" s="210"/>
      <c r="AE233" s="210"/>
      <c r="AF233" s="210"/>
      <c r="AG233" s="210" t="s">
        <v>198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27"/>
      <c r="B234" s="228"/>
      <c r="C234" s="274" t="s">
        <v>683</v>
      </c>
      <c r="D234" s="272"/>
      <c r="E234" s="272"/>
      <c r="F234" s="272"/>
      <c r="G234" s="272"/>
      <c r="H234" s="231"/>
      <c r="I234" s="231"/>
      <c r="J234" s="231"/>
      <c r="K234" s="231"/>
      <c r="L234" s="231"/>
      <c r="M234" s="231"/>
      <c r="N234" s="230"/>
      <c r="O234" s="230"/>
      <c r="P234" s="230"/>
      <c r="Q234" s="230"/>
      <c r="R234" s="231"/>
      <c r="S234" s="231"/>
      <c r="T234" s="231"/>
      <c r="U234" s="231"/>
      <c r="V234" s="231"/>
      <c r="W234" s="231"/>
      <c r="X234" s="231"/>
      <c r="Y234" s="231"/>
      <c r="Z234" s="210"/>
      <c r="AA234" s="210"/>
      <c r="AB234" s="210"/>
      <c r="AC234" s="210"/>
      <c r="AD234" s="210"/>
      <c r="AE234" s="210"/>
      <c r="AF234" s="210"/>
      <c r="AG234" s="210" t="s">
        <v>198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ht="22.5" outlineLevel="3" x14ac:dyDescent="0.2">
      <c r="A235" s="227"/>
      <c r="B235" s="228"/>
      <c r="C235" s="274" t="s">
        <v>684</v>
      </c>
      <c r="D235" s="272"/>
      <c r="E235" s="272"/>
      <c r="F235" s="272"/>
      <c r="G235" s="272"/>
      <c r="H235" s="231"/>
      <c r="I235" s="231"/>
      <c r="J235" s="231"/>
      <c r="K235" s="231"/>
      <c r="L235" s="231"/>
      <c r="M235" s="231"/>
      <c r="N235" s="230"/>
      <c r="O235" s="230"/>
      <c r="P235" s="230"/>
      <c r="Q235" s="230"/>
      <c r="R235" s="231"/>
      <c r="S235" s="231"/>
      <c r="T235" s="231"/>
      <c r="U235" s="231"/>
      <c r="V235" s="231"/>
      <c r="W235" s="231"/>
      <c r="X235" s="231"/>
      <c r="Y235" s="231"/>
      <c r="Z235" s="210"/>
      <c r="AA235" s="210"/>
      <c r="AB235" s="210"/>
      <c r="AC235" s="210"/>
      <c r="AD235" s="210"/>
      <c r="AE235" s="210"/>
      <c r="AF235" s="210"/>
      <c r="AG235" s="210" t="s">
        <v>198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57" t="str">
        <f>C235</f>
        <v>- při vodorovné dopravě po vodě : vyložení na hromady na suchu nebo na přeložení na dopravní prostředek na suchu do 15 m vodorovně a současně do 4 m svisle,</v>
      </c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27"/>
      <c r="B236" s="228"/>
      <c r="C236" s="274" t="s">
        <v>685</v>
      </c>
      <c r="D236" s="272"/>
      <c r="E236" s="272"/>
      <c r="F236" s="272"/>
      <c r="G236" s="272"/>
      <c r="H236" s="231"/>
      <c r="I236" s="231"/>
      <c r="J236" s="231"/>
      <c r="K236" s="231"/>
      <c r="L236" s="231"/>
      <c r="M236" s="231"/>
      <c r="N236" s="230"/>
      <c r="O236" s="230"/>
      <c r="P236" s="230"/>
      <c r="Q236" s="230"/>
      <c r="R236" s="231"/>
      <c r="S236" s="231"/>
      <c r="T236" s="231"/>
      <c r="U236" s="231"/>
      <c r="V236" s="231"/>
      <c r="W236" s="231"/>
      <c r="X236" s="231"/>
      <c r="Y236" s="231"/>
      <c r="Z236" s="210"/>
      <c r="AA236" s="210"/>
      <c r="AB236" s="210"/>
      <c r="AC236" s="210"/>
      <c r="AD236" s="210"/>
      <c r="AE236" s="210"/>
      <c r="AF236" s="210"/>
      <c r="AG236" s="210" t="s">
        <v>198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1" x14ac:dyDescent="0.2">
      <c r="A237" s="251">
        <v>88</v>
      </c>
      <c r="B237" s="252" t="s">
        <v>686</v>
      </c>
      <c r="C237" s="262" t="s">
        <v>687</v>
      </c>
      <c r="D237" s="253" t="s">
        <v>228</v>
      </c>
      <c r="E237" s="254">
        <v>0.48499999999999999</v>
      </c>
      <c r="F237" s="255"/>
      <c r="G237" s="256">
        <f>ROUND(E237*F237,2)</f>
        <v>0</v>
      </c>
      <c r="H237" s="232"/>
      <c r="I237" s="231">
        <f>ROUND(E237*H237,2)</f>
        <v>0</v>
      </c>
      <c r="J237" s="232"/>
      <c r="K237" s="231">
        <f>ROUND(E237*J237,2)</f>
        <v>0</v>
      </c>
      <c r="L237" s="231">
        <v>21</v>
      </c>
      <c r="M237" s="231">
        <f>G237*(1+L237/100)</f>
        <v>0</v>
      </c>
      <c r="N237" s="230">
        <v>0</v>
      </c>
      <c r="O237" s="230">
        <f>ROUND(E237*N237,2)</f>
        <v>0</v>
      </c>
      <c r="P237" s="230">
        <v>0</v>
      </c>
      <c r="Q237" s="230">
        <f>ROUND(E237*P237,2)</f>
        <v>0</v>
      </c>
      <c r="R237" s="231"/>
      <c r="S237" s="231" t="s">
        <v>182</v>
      </c>
      <c r="T237" s="231" t="s">
        <v>182</v>
      </c>
      <c r="U237" s="231">
        <v>0.94199999999999995</v>
      </c>
      <c r="V237" s="231">
        <f>ROUND(E237*U237,2)</f>
        <v>0.46</v>
      </c>
      <c r="W237" s="231"/>
      <c r="X237" s="231" t="s">
        <v>680</v>
      </c>
      <c r="Y237" s="231" t="s">
        <v>184</v>
      </c>
      <c r="Z237" s="210"/>
      <c r="AA237" s="210"/>
      <c r="AB237" s="210"/>
      <c r="AC237" s="210"/>
      <c r="AD237" s="210"/>
      <c r="AE237" s="210"/>
      <c r="AF237" s="210"/>
      <c r="AG237" s="210" t="s">
        <v>681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2">
      <c r="A238" s="251">
        <v>89</v>
      </c>
      <c r="B238" s="252" t="s">
        <v>688</v>
      </c>
      <c r="C238" s="262" t="s">
        <v>689</v>
      </c>
      <c r="D238" s="253" t="s">
        <v>228</v>
      </c>
      <c r="E238" s="254">
        <v>0.48499999999999999</v>
      </c>
      <c r="F238" s="255"/>
      <c r="G238" s="256">
        <f>ROUND(E238*F238,2)</f>
        <v>0</v>
      </c>
      <c r="H238" s="232"/>
      <c r="I238" s="231">
        <f>ROUND(E238*H238,2)</f>
        <v>0</v>
      </c>
      <c r="J238" s="232"/>
      <c r="K238" s="231">
        <f>ROUND(E238*J238,2)</f>
        <v>0</v>
      </c>
      <c r="L238" s="231">
        <v>21</v>
      </c>
      <c r="M238" s="231">
        <f>G238*(1+L238/100)</f>
        <v>0</v>
      </c>
      <c r="N238" s="230">
        <v>0</v>
      </c>
      <c r="O238" s="230">
        <f>ROUND(E238*N238,2)</f>
        <v>0</v>
      </c>
      <c r="P238" s="230">
        <v>0</v>
      </c>
      <c r="Q238" s="230">
        <f>ROUND(E238*P238,2)</f>
        <v>0</v>
      </c>
      <c r="R238" s="231"/>
      <c r="S238" s="231" t="s">
        <v>182</v>
      </c>
      <c r="T238" s="231" t="s">
        <v>182</v>
      </c>
      <c r="U238" s="231">
        <v>0.105</v>
      </c>
      <c r="V238" s="231">
        <f>ROUND(E238*U238,2)</f>
        <v>0.05</v>
      </c>
      <c r="W238" s="231"/>
      <c r="X238" s="231" t="s">
        <v>680</v>
      </c>
      <c r="Y238" s="231" t="s">
        <v>184</v>
      </c>
      <c r="Z238" s="210"/>
      <c r="AA238" s="210"/>
      <c r="AB238" s="210"/>
      <c r="AC238" s="210"/>
      <c r="AD238" s="210"/>
      <c r="AE238" s="210"/>
      <c r="AF238" s="210"/>
      <c r="AG238" s="210" t="s">
        <v>681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ht="22.5" outlineLevel="1" x14ac:dyDescent="0.2">
      <c r="A239" s="251">
        <v>90</v>
      </c>
      <c r="B239" s="252" t="s">
        <v>690</v>
      </c>
      <c r="C239" s="262" t="s">
        <v>691</v>
      </c>
      <c r="D239" s="253" t="s">
        <v>228</v>
      </c>
      <c r="E239" s="254">
        <v>0.48499999999999999</v>
      </c>
      <c r="F239" s="255"/>
      <c r="G239" s="256">
        <f>ROUND(E239*F239,2)</f>
        <v>0</v>
      </c>
      <c r="H239" s="232"/>
      <c r="I239" s="231">
        <f>ROUND(E239*H239,2)</f>
        <v>0</v>
      </c>
      <c r="J239" s="232"/>
      <c r="K239" s="231">
        <f>ROUND(E239*J239,2)</f>
        <v>0</v>
      </c>
      <c r="L239" s="231">
        <v>21</v>
      </c>
      <c r="M239" s="231">
        <f>G239*(1+L239/100)</f>
        <v>0</v>
      </c>
      <c r="N239" s="230">
        <v>0</v>
      </c>
      <c r="O239" s="230">
        <f>ROUND(E239*N239,2)</f>
        <v>0</v>
      </c>
      <c r="P239" s="230">
        <v>0</v>
      </c>
      <c r="Q239" s="230">
        <f>ROUND(E239*P239,2)</f>
        <v>0</v>
      </c>
      <c r="R239" s="231"/>
      <c r="S239" s="231" t="s">
        <v>182</v>
      </c>
      <c r="T239" s="231" t="s">
        <v>182</v>
      </c>
      <c r="U239" s="231">
        <v>0</v>
      </c>
      <c r="V239" s="231">
        <f>ROUND(E239*U239,2)</f>
        <v>0</v>
      </c>
      <c r="W239" s="231"/>
      <c r="X239" s="231" t="s">
        <v>680</v>
      </c>
      <c r="Y239" s="231" t="s">
        <v>184</v>
      </c>
      <c r="Z239" s="210"/>
      <c r="AA239" s="210"/>
      <c r="AB239" s="210"/>
      <c r="AC239" s="210"/>
      <c r="AD239" s="210"/>
      <c r="AE239" s="210"/>
      <c r="AF239" s="210"/>
      <c r="AG239" s="210" t="s">
        <v>681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x14ac:dyDescent="0.2">
      <c r="A240" s="237" t="s">
        <v>177</v>
      </c>
      <c r="B240" s="238" t="s">
        <v>149</v>
      </c>
      <c r="C240" s="258" t="s">
        <v>29</v>
      </c>
      <c r="D240" s="239"/>
      <c r="E240" s="240"/>
      <c r="F240" s="241"/>
      <c r="G240" s="242">
        <f>SUMIF(AG241:AG244,"&lt;&gt;NOR",G241:G244)</f>
        <v>0</v>
      </c>
      <c r="H240" s="236"/>
      <c r="I240" s="236">
        <f>SUM(I241:I244)</f>
        <v>0</v>
      </c>
      <c r="J240" s="236"/>
      <c r="K240" s="236">
        <f>SUM(K241:K244)</f>
        <v>0</v>
      </c>
      <c r="L240" s="236"/>
      <c r="M240" s="236">
        <f>SUM(M241:M244)</f>
        <v>0</v>
      </c>
      <c r="N240" s="235"/>
      <c r="O240" s="235">
        <f>SUM(O241:O244)</f>
        <v>0</v>
      </c>
      <c r="P240" s="235"/>
      <c r="Q240" s="235">
        <f>SUM(Q241:Q244)</f>
        <v>0</v>
      </c>
      <c r="R240" s="236"/>
      <c r="S240" s="236"/>
      <c r="T240" s="236"/>
      <c r="U240" s="236"/>
      <c r="V240" s="236">
        <f>SUM(V241:V244)</f>
        <v>0</v>
      </c>
      <c r="W240" s="236"/>
      <c r="X240" s="236"/>
      <c r="Y240" s="236"/>
      <c r="AG240" t="s">
        <v>178</v>
      </c>
    </row>
    <row r="241" spans="1:60" outlineLevel="1" x14ac:dyDescent="0.2">
      <c r="A241" s="244">
        <v>91</v>
      </c>
      <c r="B241" s="245" t="s">
        <v>418</v>
      </c>
      <c r="C241" s="259" t="s">
        <v>419</v>
      </c>
      <c r="D241" s="246" t="s">
        <v>411</v>
      </c>
      <c r="E241" s="247">
        <v>1</v>
      </c>
      <c r="F241" s="248"/>
      <c r="G241" s="249">
        <f>ROUND(E241*F241,2)</f>
        <v>0</v>
      </c>
      <c r="H241" s="232"/>
      <c r="I241" s="231">
        <f>ROUND(E241*H241,2)</f>
        <v>0</v>
      </c>
      <c r="J241" s="232"/>
      <c r="K241" s="231">
        <f>ROUND(E241*J241,2)</f>
        <v>0</v>
      </c>
      <c r="L241" s="231">
        <v>21</v>
      </c>
      <c r="M241" s="231">
        <f>G241*(1+L241/100)</f>
        <v>0</v>
      </c>
      <c r="N241" s="230">
        <v>0</v>
      </c>
      <c r="O241" s="230">
        <f>ROUND(E241*N241,2)</f>
        <v>0</v>
      </c>
      <c r="P241" s="230">
        <v>0</v>
      </c>
      <c r="Q241" s="230">
        <f>ROUND(E241*P241,2)</f>
        <v>0</v>
      </c>
      <c r="R241" s="231"/>
      <c r="S241" s="231" t="s">
        <v>182</v>
      </c>
      <c r="T241" s="231" t="s">
        <v>225</v>
      </c>
      <c r="U241" s="231">
        <v>0</v>
      </c>
      <c r="V241" s="231">
        <f>ROUND(E241*U241,2)</f>
        <v>0</v>
      </c>
      <c r="W241" s="231"/>
      <c r="X241" s="231" t="s">
        <v>412</v>
      </c>
      <c r="Y241" s="231" t="s">
        <v>184</v>
      </c>
      <c r="Z241" s="210"/>
      <c r="AA241" s="210"/>
      <c r="AB241" s="210"/>
      <c r="AC241" s="210"/>
      <c r="AD241" s="210"/>
      <c r="AE241" s="210"/>
      <c r="AF241" s="210"/>
      <c r="AG241" s="210" t="s">
        <v>692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27"/>
      <c r="B242" s="228"/>
      <c r="C242" s="261" t="s">
        <v>420</v>
      </c>
      <c r="D242" s="250"/>
      <c r="E242" s="250"/>
      <c r="F242" s="250"/>
      <c r="G242" s="250"/>
      <c r="H242" s="231"/>
      <c r="I242" s="231"/>
      <c r="J242" s="231"/>
      <c r="K242" s="231"/>
      <c r="L242" s="231"/>
      <c r="M242" s="231"/>
      <c r="N242" s="230"/>
      <c r="O242" s="230"/>
      <c r="P242" s="230"/>
      <c r="Q242" s="230"/>
      <c r="R242" s="231"/>
      <c r="S242" s="231"/>
      <c r="T242" s="231"/>
      <c r="U242" s="231"/>
      <c r="V242" s="231"/>
      <c r="W242" s="231"/>
      <c r="X242" s="231"/>
      <c r="Y242" s="231"/>
      <c r="Z242" s="210"/>
      <c r="AA242" s="210"/>
      <c r="AB242" s="210"/>
      <c r="AC242" s="210"/>
      <c r="AD242" s="210"/>
      <c r="AE242" s="210"/>
      <c r="AF242" s="210"/>
      <c r="AG242" s="210" t="s">
        <v>198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1" x14ac:dyDescent="0.2">
      <c r="A243" s="244">
        <v>92</v>
      </c>
      <c r="B243" s="245" t="s">
        <v>421</v>
      </c>
      <c r="C243" s="259" t="s">
        <v>422</v>
      </c>
      <c r="D243" s="246" t="s">
        <v>411</v>
      </c>
      <c r="E243" s="247">
        <v>1</v>
      </c>
      <c r="F243" s="248"/>
      <c r="G243" s="249">
        <f>ROUND(E243*F243,2)</f>
        <v>0</v>
      </c>
      <c r="H243" s="232"/>
      <c r="I243" s="231">
        <f>ROUND(E243*H243,2)</f>
        <v>0</v>
      </c>
      <c r="J243" s="232"/>
      <c r="K243" s="231">
        <f>ROUND(E243*J243,2)</f>
        <v>0</v>
      </c>
      <c r="L243" s="231">
        <v>21</v>
      </c>
      <c r="M243" s="231">
        <f>G243*(1+L243/100)</f>
        <v>0</v>
      </c>
      <c r="N243" s="230">
        <v>0</v>
      </c>
      <c r="O243" s="230">
        <f>ROUND(E243*N243,2)</f>
        <v>0</v>
      </c>
      <c r="P243" s="230">
        <v>0</v>
      </c>
      <c r="Q243" s="230">
        <f>ROUND(E243*P243,2)</f>
        <v>0</v>
      </c>
      <c r="R243" s="231"/>
      <c r="S243" s="231" t="s">
        <v>182</v>
      </c>
      <c r="T243" s="231" t="s">
        <v>225</v>
      </c>
      <c r="U243" s="231">
        <v>0</v>
      </c>
      <c r="V243" s="231">
        <f>ROUND(E243*U243,2)</f>
        <v>0</v>
      </c>
      <c r="W243" s="231"/>
      <c r="X243" s="231" t="s">
        <v>412</v>
      </c>
      <c r="Y243" s="231" t="s">
        <v>184</v>
      </c>
      <c r="Z243" s="210"/>
      <c r="AA243" s="210"/>
      <c r="AB243" s="210"/>
      <c r="AC243" s="210"/>
      <c r="AD243" s="210"/>
      <c r="AE243" s="210"/>
      <c r="AF243" s="210"/>
      <c r="AG243" s="210" t="s">
        <v>692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27"/>
      <c r="B244" s="228"/>
      <c r="C244" s="261" t="s">
        <v>423</v>
      </c>
      <c r="D244" s="250"/>
      <c r="E244" s="250"/>
      <c r="F244" s="250"/>
      <c r="G244" s="250"/>
      <c r="H244" s="231"/>
      <c r="I244" s="231"/>
      <c r="J244" s="231"/>
      <c r="K244" s="231"/>
      <c r="L244" s="231"/>
      <c r="M244" s="231"/>
      <c r="N244" s="230"/>
      <c r="O244" s="230"/>
      <c r="P244" s="230"/>
      <c r="Q244" s="230"/>
      <c r="R244" s="231"/>
      <c r="S244" s="231"/>
      <c r="T244" s="231"/>
      <c r="U244" s="231"/>
      <c r="V244" s="231"/>
      <c r="W244" s="231"/>
      <c r="X244" s="231"/>
      <c r="Y244" s="231"/>
      <c r="Z244" s="210"/>
      <c r="AA244" s="210"/>
      <c r="AB244" s="210"/>
      <c r="AC244" s="210"/>
      <c r="AD244" s="210"/>
      <c r="AE244" s="210"/>
      <c r="AF244" s="210"/>
      <c r="AG244" s="210" t="s">
        <v>198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x14ac:dyDescent="0.2">
      <c r="A245" s="237" t="s">
        <v>177</v>
      </c>
      <c r="B245" s="238" t="s">
        <v>150</v>
      </c>
      <c r="C245" s="258" t="s">
        <v>30</v>
      </c>
      <c r="D245" s="239"/>
      <c r="E245" s="240"/>
      <c r="F245" s="241"/>
      <c r="G245" s="242">
        <f>SUMIF(AG246:AG247,"&lt;&gt;NOR",G246:G247)</f>
        <v>0</v>
      </c>
      <c r="H245" s="236"/>
      <c r="I245" s="236">
        <f>SUM(I246:I247)</f>
        <v>0</v>
      </c>
      <c r="J245" s="236"/>
      <c r="K245" s="236">
        <f>SUM(K246:K247)</f>
        <v>0</v>
      </c>
      <c r="L245" s="236"/>
      <c r="M245" s="236">
        <f>SUM(M246:M247)</f>
        <v>0</v>
      </c>
      <c r="N245" s="235"/>
      <c r="O245" s="235">
        <f>SUM(O246:O247)</f>
        <v>0</v>
      </c>
      <c r="P245" s="235"/>
      <c r="Q245" s="235">
        <f>SUM(Q246:Q247)</f>
        <v>0</v>
      </c>
      <c r="R245" s="236"/>
      <c r="S245" s="236"/>
      <c r="T245" s="236"/>
      <c r="U245" s="236"/>
      <c r="V245" s="236">
        <f>SUM(V246:V247)</f>
        <v>0</v>
      </c>
      <c r="W245" s="236"/>
      <c r="X245" s="236"/>
      <c r="Y245" s="236"/>
      <c r="AG245" t="s">
        <v>178</v>
      </c>
    </row>
    <row r="246" spans="1:60" outlineLevel="1" x14ac:dyDescent="0.2">
      <c r="A246" s="244">
        <v>93</v>
      </c>
      <c r="B246" s="245" t="s">
        <v>424</v>
      </c>
      <c r="C246" s="259" t="s">
        <v>425</v>
      </c>
      <c r="D246" s="246" t="s">
        <v>411</v>
      </c>
      <c r="E246" s="247">
        <v>1</v>
      </c>
      <c r="F246" s="248"/>
      <c r="G246" s="249">
        <f>ROUND(E246*F246,2)</f>
        <v>0</v>
      </c>
      <c r="H246" s="232"/>
      <c r="I246" s="231">
        <f>ROUND(E246*H246,2)</f>
        <v>0</v>
      </c>
      <c r="J246" s="232"/>
      <c r="K246" s="231">
        <f>ROUND(E246*J246,2)</f>
        <v>0</v>
      </c>
      <c r="L246" s="231">
        <v>21</v>
      </c>
      <c r="M246" s="231">
        <f>G246*(1+L246/100)</f>
        <v>0</v>
      </c>
      <c r="N246" s="230">
        <v>0</v>
      </c>
      <c r="O246" s="230">
        <f>ROUND(E246*N246,2)</f>
        <v>0</v>
      </c>
      <c r="P246" s="230">
        <v>0</v>
      </c>
      <c r="Q246" s="230">
        <f>ROUND(E246*P246,2)</f>
        <v>0</v>
      </c>
      <c r="R246" s="231"/>
      <c r="S246" s="231" t="s">
        <v>182</v>
      </c>
      <c r="T246" s="231" t="s">
        <v>225</v>
      </c>
      <c r="U246" s="231">
        <v>0</v>
      </c>
      <c r="V246" s="231">
        <f>ROUND(E246*U246,2)</f>
        <v>0</v>
      </c>
      <c r="W246" s="231"/>
      <c r="X246" s="231" t="s">
        <v>412</v>
      </c>
      <c r="Y246" s="231" t="s">
        <v>184</v>
      </c>
      <c r="Z246" s="210"/>
      <c r="AA246" s="210"/>
      <c r="AB246" s="210"/>
      <c r="AC246" s="210"/>
      <c r="AD246" s="210"/>
      <c r="AE246" s="210"/>
      <c r="AF246" s="210"/>
      <c r="AG246" s="210" t="s">
        <v>692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ht="45" outlineLevel="2" x14ac:dyDescent="0.2">
      <c r="A247" s="227"/>
      <c r="B247" s="228"/>
      <c r="C247" s="261" t="s">
        <v>426</v>
      </c>
      <c r="D247" s="250"/>
      <c r="E247" s="250"/>
      <c r="F247" s="250"/>
      <c r="G247" s="250"/>
      <c r="H247" s="231"/>
      <c r="I247" s="231"/>
      <c r="J247" s="231"/>
      <c r="K247" s="231"/>
      <c r="L247" s="231"/>
      <c r="M247" s="231"/>
      <c r="N247" s="230"/>
      <c r="O247" s="230"/>
      <c r="P247" s="230"/>
      <c r="Q247" s="230"/>
      <c r="R247" s="231"/>
      <c r="S247" s="231"/>
      <c r="T247" s="231"/>
      <c r="U247" s="231"/>
      <c r="V247" s="231"/>
      <c r="W247" s="231"/>
      <c r="X247" s="231"/>
      <c r="Y247" s="231"/>
      <c r="Z247" s="210"/>
      <c r="AA247" s="210"/>
      <c r="AB247" s="210"/>
      <c r="AC247" s="210"/>
      <c r="AD247" s="210"/>
      <c r="AE247" s="210"/>
      <c r="AF247" s="210"/>
      <c r="AG247" s="210" t="s">
        <v>198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57" t="str">
        <f>C247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47" s="210"/>
      <c r="BC247" s="210"/>
      <c r="BD247" s="210"/>
      <c r="BE247" s="210"/>
      <c r="BF247" s="210"/>
      <c r="BG247" s="210"/>
      <c r="BH247" s="210"/>
    </row>
    <row r="248" spans="1:60" x14ac:dyDescent="0.2">
      <c r="A248" s="3"/>
      <c r="B248" s="4"/>
      <c r="C248" s="263"/>
      <c r="D248" s="6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AE248">
        <v>15</v>
      </c>
      <c r="AF248">
        <v>21</v>
      </c>
      <c r="AG248" t="s">
        <v>163</v>
      </c>
    </row>
    <row r="249" spans="1:60" x14ac:dyDescent="0.2">
      <c r="A249" s="213"/>
      <c r="B249" s="214" t="s">
        <v>31</v>
      </c>
      <c r="C249" s="264"/>
      <c r="D249" s="215"/>
      <c r="E249" s="216"/>
      <c r="F249" s="216"/>
      <c r="G249" s="243">
        <f>G8+G15+G21+G34+G38+G40+G63+G71+G82+G120+G151+G216+G228+G231+G240+G245</f>
        <v>0</v>
      </c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AE249">
        <f>SUMIF(L7:L247,AE248,G7:G247)</f>
        <v>0</v>
      </c>
      <c r="AF249">
        <f>SUMIF(L7:L247,AF248,G7:G247)</f>
        <v>0</v>
      </c>
      <c r="AG249" t="s">
        <v>241</v>
      </c>
    </row>
    <row r="250" spans="1:60" x14ac:dyDescent="0.2">
      <c r="A250" s="3"/>
      <c r="B250" s="4"/>
      <c r="C250" s="263"/>
      <c r="D250" s="6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60" x14ac:dyDescent="0.2">
      <c r="A251" s="3"/>
      <c r="B251" s="4"/>
      <c r="C251" s="263"/>
      <c r="D251" s="6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60" x14ac:dyDescent="0.2">
      <c r="A252" s="217" t="s">
        <v>242</v>
      </c>
      <c r="B252" s="217"/>
      <c r="C252" s="265"/>
      <c r="D252" s="6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60" x14ac:dyDescent="0.2">
      <c r="A253" s="218"/>
      <c r="B253" s="219"/>
      <c r="C253" s="266"/>
      <c r="D253" s="219"/>
      <c r="E253" s="219"/>
      <c r="F253" s="219"/>
      <c r="G253" s="220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AG253" t="s">
        <v>243</v>
      </c>
    </row>
    <row r="254" spans="1:60" x14ac:dyDescent="0.2">
      <c r="A254" s="221"/>
      <c r="B254" s="222"/>
      <c r="C254" s="267"/>
      <c r="D254" s="222"/>
      <c r="E254" s="222"/>
      <c r="F254" s="222"/>
      <c r="G254" s="22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60" x14ac:dyDescent="0.2">
      <c r="A255" s="221"/>
      <c r="B255" s="222"/>
      <c r="C255" s="267"/>
      <c r="D255" s="222"/>
      <c r="E255" s="222"/>
      <c r="F255" s="222"/>
      <c r="G255" s="22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60" x14ac:dyDescent="0.2">
      <c r="A256" s="221"/>
      <c r="B256" s="222"/>
      <c r="C256" s="267"/>
      <c r="D256" s="222"/>
      <c r="E256" s="222"/>
      <c r="F256" s="222"/>
      <c r="G256" s="22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33" x14ac:dyDescent="0.2">
      <c r="A257" s="224"/>
      <c r="B257" s="225"/>
      <c r="C257" s="268"/>
      <c r="D257" s="225"/>
      <c r="E257" s="225"/>
      <c r="F257" s="225"/>
      <c r="G257" s="226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33" x14ac:dyDescent="0.2">
      <c r="A258" s="3"/>
      <c r="B258" s="4"/>
      <c r="C258" s="263"/>
      <c r="D258" s="6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33" x14ac:dyDescent="0.2">
      <c r="C259" s="269"/>
      <c r="D259" s="10"/>
      <c r="AG259" t="s">
        <v>244</v>
      </c>
    </row>
    <row r="260" spans="1:33" x14ac:dyDescent="0.2">
      <c r="D260" s="10"/>
    </row>
    <row r="261" spans="1:33" x14ac:dyDescent="0.2">
      <c r="D261" s="10"/>
    </row>
    <row r="262" spans="1:33" x14ac:dyDescent="0.2">
      <c r="D262" s="10"/>
    </row>
    <row r="263" spans="1:33" x14ac:dyDescent="0.2">
      <c r="D263" s="10"/>
    </row>
    <row r="264" spans="1:33" x14ac:dyDescent="0.2">
      <c r="D264" s="10"/>
    </row>
    <row r="265" spans="1:33" x14ac:dyDescent="0.2">
      <c r="D265" s="10"/>
    </row>
    <row r="266" spans="1:33" x14ac:dyDescent="0.2">
      <c r="D266" s="10"/>
    </row>
    <row r="267" spans="1:33" x14ac:dyDescent="0.2">
      <c r="D267" s="10"/>
    </row>
    <row r="268" spans="1:33" x14ac:dyDescent="0.2">
      <c r="D268" s="10"/>
    </row>
    <row r="269" spans="1:33" x14ac:dyDescent="0.2">
      <c r="D269" s="10"/>
    </row>
    <row r="270" spans="1:33" x14ac:dyDescent="0.2">
      <c r="D270" s="10"/>
    </row>
    <row r="271" spans="1:33" x14ac:dyDescent="0.2">
      <c r="D271" s="10"/>
    </row>
    <row r="272" spans="1:33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29">
    <mergeCell ref="C247:G247"/>
    <mergeCell ref="C233:G233"/>
    <mergeCell ref="C234:G234"/>
    <mergeCell ref="C235:G235"/>
    <mergeCell ref="C236:G236"/>
    <mergeCell ref="C242:G242"/>
    <mergeCell ref="C244:G244"/>
    <mergeCell ref="C77:G77"/>
    <mergeCell ref="C78:G78"/>
    <mergeCell ref="C153:G153"/>
    <mergeCell ref="C156:G156"/>
    <mergeCell ref="C159:G159"/>
    <mergeCell ref="C172:G172"/>
    <mergeCell ref="C50:G50"/>
    <mergeCell ref="C53:G53"/>
    <mergeCell ref="C60:G60"/>
    <mergeCell ref="C65:G65"/>
    <mergeCell ref="C73:G73"/>
    <mergeCell ref="C74:G74"/>
    <mergeCell ref="A1:G1"/>
    <mergeCell ref="C2:G2"/>
    <mergeCell ref="C3:G3"/>
    <mergeCell ref="C4:G4"/>
    <mergeCell ref="A252:C252"/>
    <mergeCell ref="A253:G257"/>
    <mergeCell ref="C23:G23"/>
    <mergeCell ref="C36:G36"/>
    <mergeCell ref="C44:G44"/>
    <mergeCell ref="C47:G47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3B171-31FA-46FF-A7DE-074E3F09E24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49</v>
      </c>
      <c r="C3" s="199" t="s">
        <v>50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54</v>
      </c>
      <c r="C4" s="202" t="s">
        <v>55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136</v>
      </c>
      <c r="C8" s="258" t="s">
        <v>137</v>
      </c>
      <c r="D8" s="239"/>
      <c r="E8" s="240"/>
      <c r="F8" s="241"/>
      <c r="G8" s="242">
        <f>SUMIF(AG9:AG9,"&lt;&gt;NOR",G9:G9)</f>
        <v>0</v>
      </c>
      <c r="H8" s="236"/>
      <c r="I8" s="236">
        <f>SUM(I9:I9)</f>
        <v>0</v>
      </c>
      <c r="J8" s="236"/>
      <c r="K8" s="236">
        <f>SUM(K9:K9)</f>
        <v>0</v>
      </c>
      <c r="L8" s="236"/>
      <c r="M8" s="236">
        <f>SUM(M9:M9)</f>
        <v>0</v>
      </c>
      <c r="N8" s="235"/>
      <c r="O8" s="235">
        <f>SUM(O9:O9)</f>
        <v>0</v>
      </c>
      <c r="P8" s="235"/>
      <c r="Q8" s="235">
        <f>SUM(Q9:Q9)</f>
        <v>0</v>
      </c>
      <c r="R8" s="236"/>
      <c r="S8" s="236"/>
      <c r="T8" s="236"/>
      <c r="U8" s="236"/>
      <c r="V8" s="236">
        <f>SUM(V9:V9)</f>
        <v>0</v>
      </c>
      <c r="W8" s="236"/>
      <c r="X8" s="236"/>
      <c r="Y8" s="236"/>
      <c r="AG8" t="s">
        <v>178</v>
      </c>
    </row>
    <row r="9" spans="1:60" ht="33.75" outlineLevel="1" x14ac:dyDescent="0.2">
      <c r="A9" s="244">
        <v>1</v>
      </c>
      <c r="B9" s="245" t="s">
        <v>407</v>
      </c>
      <c r="C9" s="259" t="s">
        <v>693</v>
      </c>
      <c r="D9" s="246" t="s">
        <v>223</v>
      </c>
      <c r="E9" s="247">
        <v>1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224</v>
      </c>
      <c r="T9" s="231" t="s">
        <v>225</v>
      </c>
      <c r="U9" s="231">
        <v>0</v>
      </c>
      <c r="V9" s="231">
        <f>ROUND(E9*U9,2)</f>
        <v>0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x14ac:dyDescent="0.2">
      <c r="A10" s="3"/>
      <c r="B10" s="4"/>
      <c r="C10" s="263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15</v>
      </c>
      <c r="AF10">
        <v>21</v>
      </c>
      <c r="AG10" t="s">
        <v>163</v>
      </c>
    </row>
    <row r="11" spans="1:60" x14ac:dyDescent="0.2">
      <c r="A11" s="213"/>
      <c r="B11" s="214" t="s">
        <v>31</v>
      </c>
      <c r="C11" s="264"/>
      <c r="D11" s="215"/>
      <c r="E11" s="216"/>
      <c r="F11" s="216"/>
      <c r="G11" s="243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241</v>
      </c>
    </row>
    <row r="12" spans="1:60" x14ac:dyDescent="0.2">
      <c r="A12" s="3"/>
      <c r="B12" s="4"/>
      <c r="C12" s="263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263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217" t="s">
        <v>242</v>
      </c>
      <c r="B14" s="217"/>
      <c r="C14" s="265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18"/>
      <c r="B15" s="219"/>
      <c r="C15" s="266"/>
      <c r="D15" s="219"/>
      <c r="E15" s="219"/>
      <c r="F15" s="219"/>
      <c r="G15" s="220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243</v>
      </c>
    </row>
    <row r="16" spans="1:60" x14ac:dyDescent="0.2">
      <c r="A16" s="221"/>
      <c r="B16" s="222"/>
      <c r="C16" s="267"/>
      <c r="D16" s="222"/>
      <c r="E16" s="222"/>
      <c r="F16" s="222"/>
      <c r="G16" s="22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21"/>
      <c r="B17" s="222"/>
      <c r="C17" s="267"/>
      <c r="D17" s="222"/>
      <c r="E17" s="222"/>
      <c r="F17" s="222"/>
      <c r="G17" s="22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21"/>
      <c r="B18" s="222"/>
      <c r="C18" s="267"/>
      <c r="D18" s="222"/>
      <c r="E18" s="222"/>
      <c r="F18" s="222"/>
      <c r="G18" s="22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24"/>
      <c r="B19" s="225"/>
      <c r="C19" s="268"/>
      <c r="D19" s="225"/>
      <c r="E19" s="225"/>
      <c r="F19" s="225"/>
      <c r="G19" s="22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263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269"/>
      <c r="D21" s="10"/>
      <c r="AG21" t="s">
        <v>244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4:C14"/>
    <mergeCell ref="A15:G19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C2DDB-517C-4897-B5E3-29562A23BC8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49</v>
      </c>
      <c r="C3" s="199" t="s">
        <v>50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56</v>
      </c>
      <c r="C4" s="202" t="s">
        <v>57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116</v>
      </c>
      <c r="C8" s="258" t="s">
        <v>117</v>
      </c>
      <c r="D8" s="239"/>
      <c r="E8" s="240"/>
      <c r="F8" s="241"/>
      <c r="G8" s="242">
        <f>SUMIF(AG9:AG11,"&lt;&gt;NOR",G9:G11)</f>
        <v>0</v>
      </c>
      <c r="H8" s="236"/>
      <c r="I8" s="236">
        <f>SUM(I9:I11)</f>
        <v>0</v>
      </c>
      <c r="J8" s="236"/>
      <c r="K8" s="236">
        <f>SUM(K9:K11)</f>
        <v>0</v>
      </c>
      <c r="L8" s="236"/>
      <c r="M8" s="236">
        <f>SUM(M9:M11)</f>
        <v>0</v>
      </c>
      <c r="N8" s="235"/>
      <c r="O8" s="235">
        <f>SUM(O9:O11)</f>
        <v>0</v>
      </c>
      <c r="P8" s="235"/>
      <c r="Q8" s="235">
        <f>SUM(Q9:Q11)</f>
        <v>0</v>
      </c>
      <c r="R8" s="236"/>
      <c r="S8" s="236"/>
      <c r="T8" s="236"/>
      <c r="U8" s="236"/>
      <c r="V8" s="236">
        <f>SUM(V9:V11)</f>
        <v>0</v>
      </c>
      <c r="W8" s="236"/>
      <c r="X8" s="236"/>
      <c r="Y8" s="236"/>
      <c r="AG8" t="s">
        <v>178</v>
      </c>
    </row>
    <row r="9" spans="1:60" outlineLevel="1" x14ac:dyDescent="0.2">
      <c r="A9" s="251">
        <v>1</v>
      </c>
      <c r="B9" s="252" t="s">
        <v>89</v>
      </c>
      <c r="C9" s="262" t="s">
        <v>694</v>
      </c>
      <c r="D9" s="253" t="s">
        <v>695</v>
      </c>
      <c r="E9" s="254">
        <v>10</v>
      </c>
      <c r="F9" s="255"/>
      <c r="G9" s="256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224</v>
      </c>
      <c r="T9" s="231" t="s">
        <v>225</v>
      </c>
      <c r="U9" s="231">
        <v>0</v>
      </c>
      <c r="V9" s="231">
        <f>ROUND(E9*U9,2)</f>
        <v>0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51">
        <v>2</v>
      </c>
      <c r="B10" s="252" t="s">
        <v>94</v>
      </c>
      <c r="C10" s="262" t="s">
        <v>696</v>
      </c>
      <c r="D10" s="253" t="s">
        <v>695</v>
      </c>
      <c r="E10" s="254">
        <v>20</v>
      </c>
      <c r="F10" s="255"/>
      <c r="G10" s="256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224</v>
      </c>
      <c r="T10" s="231" t="s">
        <v>225</v>
      </c>
      <c r="U10" s="231">
        <v>0</v>
      </c>
      <c r="V10" s="231">
        <f>ROUND(E10*U10,2)</f>
        <v>0</v>
      </c>
      <c r="W10" s="231"/>
      <c r="X10" s="231" t="s">
        <v>183</v>
      </c>
      <c r="Y10" s="231" t="s">
        <v>184</v>
      </c>
      <c r="Z10" s="210"/>
      <c r="AA10" s="210"/>
      <c r="AB10" s="210"/>
      <c r="AC10" s="210"/>
      <c r="AD10" s="210"/>
      <c r="AE10" s="210"/>
      <c r="AF10" s="210"/>
      <c r="AG10" s="210" t="s">
        <v>185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51">
        <v>3</v>
      </c>
      <c r="B11" s="252" t="s">
        <v>96</v>
      </c>
      <c r="C11" s="262" t="s">
        <v>697</v>
      </c>
      <c r="D11" s="253" t="s">
        <v>695</v>
      </c>
      <c r="E11" s="254">
        <v>5</v>
      </c>
      <c r="F11" s="255"/>
      <c r="G11" s="256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224</v>
      </c>
      <c r="T11" s="231" t="s">
        <v>225</v>
      </c>
      <c r="U11" s="231">
        <v>0</v>
      </c>
      <c r="V11" s="231">
        <f>ROUND(E11*U11,2)</f>
        <v>0</v>
      </c>
      <c r="W11" s="231"/>
      <c r="X11" s="231" t="s">
        <v>183</v>
      </c>
      <c r="Y11" s="231" t="s">
        <v>184</v>
      </c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37" t="s">
        <v>177</v>
      </c>
      <c r="B12" s="238" t="s">
        <v>118</v>
      </c>
      <c r="C12" s="258" t="s">
        <v>119</v>
      </c>
      <c r="D12" s="239"/>
      <c r="E12" s="240"/>
      <c r="F12" s="241"/>
      <c r="G12" s="242">
        <f>SUMIF(AG13:AG40,"&lt;&gt;NOR",G13:G40)</f>
        <v>0</v>
      </c>
      <c r="H12" s="236"/>
      <c r="I12" s="236">
        <f>SUM(I13:I40)</f>
        <v>0</v>
      </c>
      <c r="J12" s="236"/>
      <c r="K12" s="236">
        <f>SUM(K13:K40)</f>
        <v>0</v>
      </c>
      <c r="L12" s="236"/>
      <c r="M12" s="236">
        <f>SUM(M13:M40)</f>
        <v>0</v>
      </c>
      <c r="N12" s="235"/>
      <c r="O12" s="235">
        <f>SUM(O13:O40)</f>
        <v>1.24</v>
      </c>
      <c r="P12" s="235"/>
      <c r="Q12" s="235">
        <f>SUM(Q13:Q40)</f>
        <v>0</v>
      </c>
      <c r="R12" s="236"/>
      <c r="S12" s="236"/>
      <c r="T12" s="236"/>
      <c r="U12" s="236"/>
      <c r="V12" s="236">
        <f>SUM(V13:V40)</f>
        <v>0</v>
      </c>
      <c r="W12" s="236"/>
      <c r="X12" s="236"/>
      <c r="Y12" s="236"/>
      <c r="AG12" t="s">
        <v>178</v>
      </c>
    </row>
    <row r="13" spans="1:60" outlineLevel="1" x14ac:dyDescent="0.2">
      <c r="A13" s="251">
        <v>4</v>
      </c>
      <c r="B13" s="252" t="s">
        <v>698</v>
      </c>
      <c r="C13" s="262" t="s">
        <v>699</v>
      </c>
      <c r="D13" s="253" t="s">
        <v>377</v>
      </c>
      <c r="E13" s="254">
        <v>1</v>
      </c>
      <c r="F13" s="255"/>
      <c r="G13" s="256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224</v>
      </c>
      <c r="T13" s="231" t="s">
        <v>225</v>
      </c>
      <c r="U13" s="231">
        <v>0</v>
      </c>
      <c r="V13" s="231">
        <f>ROUND(E13*U13,2)</f>
        <v>0</v>
      </c>
      <c r="W13" s="231"/>
      <c r="X13" s="231" t="s">
        <v>378</v>
      </c>
      <c r="Y13" s="231" t="s">
        <v>184</v>
      </c>
      <c r="Z13" s="210"/>
      <c r="AA13" s="210"/>
      <c r="AB13" s="210"/>
      <c r="AC13" s="210"/>
      <c r="AD13" s="210"/>
      <c r="AE13" s="210"/>
      <c r="AF13" s="210"/>
      <c r="AG13" s="210" t="s">
        <v>379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51">
        <v>5</v>
      </c>
      <c r="B14" s="252" t="s">
        <v>700</v>
      </c>
      <c r="C14" s="262" t="s">
        <v>701</v>
      </c>
      <c r="D14" s="253" t="s">
        <v>377</v>
      </c>
      <c r="E14" s="254">
        <v>1</v>
      </c>
      <c r="F14" s="255"/>
      <c r="G14" s="256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224</v>
      </c>
      <c r="T14" s="231" t="s">
        <v>225</v>
      </c>
      <c r="U14" s="231">
        <v>0</v>
      </c>
      <c r="V14" s="231">
        <f>ROUND(E14*U14,2)</f>
        <v>0</v>
      </c>
      <c r="W14" s="231"/>
      <c r="X14" s="231" t="s">
        <v>378</v>
      </c>
      <c r="Y14" s="231" t="s">
        <v>184</v>
      </c>
      <c r="Z14" s="210"/>
      <c r="AA14" s="210"/>
      <c r="AB14" s="210"/>
      <c r="AC14" s="210"/>
      <c r="AD14" s="210"/>
      <c r="AE14" s="210"/>
      <c r="AF14" s="210"/>
      <c r="AG14" s="210" t="s">
        <v>379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51">
        <v>6</v>
      </c>
      <c r="B15" s="252" t="s">
        <v>702</v>
      </c>
      <c r="C15" s="262" t="s">
        <v>703</v>
      </c>
      <c r="D15" s="253" t="s">
        <v>377</v>
      </c>
      <c r="E15" s="254">
        <v>1</v>
      </c>
      <c r="F15" s="255"/>
      <c r="G15" s="256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224</v>
      </c>
      <c r="T15" s="231" t="s">
        <v>225</v>
      </c>
      <c r="U15" s="231">
        <v>0</v>
      </c>
      <c r="V15" s="231">
        <f>ROUND(E15*U15,2)</f>
        <v>0</v>
      </c>
      <c r="W15" s="231"/>
      <c r="X15" s="231" t="s">
        <v>378</v>
      </c>
      <c r="Y15" s="231" t="s">
        <v>184</v>
      </c>
      <c r="Z15" s="210"/>
      <c r="AA15" s="210"/>
      <c r="AB15" s="210"/>
      <c r="AC15" s="210"/>
      <c r="AD15" s="210"/>
      <c r="AE15" s="210"/>
      <c r="AF15" s="210"/>
      <c r="AG15" s="210" t="s">
        <v>379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51">
        <v>7</v>
      </c>
      <c r="B16" s="252" t="s">
        <v>704</v>
      </c>
      <c r="C16" s="262" t="s">
        <v>705</v>
      </c>
      <c r="D16" s="253" t="s">
        <v>377</v>
      </c>
      <c r="E16" s="254">
        <v>2</v>
      </c>
      <c r="F16" s="255"/>
      <c r="G16" s="256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224</v>
      </c>
      <c r="T16" s="231" t="s">
        <v>225</v>
      </c>
      <c r="U16" s="231">
        <v>0</v>
      </c>
      <c r="V16" s="231">
        <f>ROUND(E16*U16,2)</f>
        <v>0</v>
      </c>
      <c r="W16" s="231"/>
      <c r="X16" s="231" t="s">
        <v>378</v>
      </c>
      <c r="Y16" s="231" t="s">
        <v>184</v>
      </c>
      <c r="Z16" s="210"/>
      <c r="AA16" s="210"/>
      <c r="AB16" s="210"/>
      <c r="AC16" s="210"/>
      <c r="AD16" s="210"/>
      <c r="AE16" s="210"/>
      <c r="AF16" s="210"/>
      <c r="AG16" s="210" t="s">
        <v>379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51">
        <v>8</v>
      </c>
      <c r="B17" s="252" t="s">
        <v>706</v>
      </c>
      <c r="C17" s="262" t="s">
        <v>707</v>
      </c>
      <c r="D17" s="253" t="s">
        <v>377</v>
      </c>
      <c r="E17" s="254">
        <v>5</v>
      </c>
      <c r="F17" s="255"/>
      <c r="G17" s="256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224</v>
      </c>
      <c r="T17" s="231" t="s">
        <v>225</v>
      </c>
      <c r="U17" s="231">
        <v>0</v>
      </c>
      <c r="V17" s="231">
        <f>ROUND(E17*U17,2)</f>
        <v>0</v>
      </c>
      <c r="W17" s="231"/>
      <c r="X17" s="231" t="s">
        <v>378</v>
      </c>
      <c r="Y17" s="231" t="s">
        <v>184</v>
      </c>
      <c r="Z17" s="210"/>
      <c r="AA17" s="210"/>
      <c r="AB17" s="210"/>
      <c r="AC17" s="210"/>
      <c r="AD17" s="210"/>
      <c r="AE17" s="210"/>
      <c r="AF17" s="210"/>
      <c r="AG17" s="210" t="s">
        <v>379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51">
        <v>9</v>
      </c>
      <c r="B18" s="252" t="s">
        <v>708</v>
      </c>
      <c r="C18" s="262" t="s">
        <v>709</v>
      </c>
      <c r="D18" s="253" t="s">
        <v>377</v>
      </c>
      <c r="E18" s="254">
        <v>1</v>
      </c>
      <c r="F18" s="255"/>
      <c r="G18" s="256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224</v>
      </c>
      <c r="T18" s="231" t="s">
        <v>225</v>
      </c>
      <c r="U18" s="231">
        <v>0</v>
      </c>
      <c r="V18" s="231">
        <f>ROUND(E18*U18,2)</f>
        <v>0</v>
      </c>
      <c r="W18" s="231"/>
      <c r="X18" s="231" t="s">
        <v>378</v>
      </c>
      <c r="Y18" s="231" t="s">
        <v>184</v>
      </c>
      <c r="Z18" s="210"/>
      <c r="AA18" s="210"/>
      <c r="AB18" s="210"/>
      <c r="AC18" s="210"/>
      <c r="AD18" s="210"/>
      <c r="AE18" s="210"/>
      <c r="AF18" s="210"/>
      <c r="AG18" s="210" t="s">
        <v>379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51">
        <v>10</v>
      </c>
      <c r="B19" s="252" t="s">
        <v>710</v>
      </c>
      <c r="C19" s="262" t="s">
        <v>711</v>
      </c>
      <c r="D19" s="253" t="s">
        <v>377</v>
      </c>
      <c r="E19" s="254">
        <v>2</v>
      </c>
      <c r="F19" s="255"/>
      <c r="G19" s="256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224</v>
      </c>
      <c r="T19" s="231" t="s">
        <v>225</v>
      </c>
      <c r="U19" s="231">
        <v>0</v>
      </c>
      <c r="V19" s="231">
        <f>ROUND(E19*U19,2)</f>
        <v>0</v>
      </c>
      <c r="W19" s="231"/>
      <c r="X19" s="231" t="s">
        <v>378</v>
      </c>
      <c r="Y19" s="231" t="s">
        <v>184</v>
      </c>
      <c r="Z19" s="210"/>
      <c r="AA19" s="210"/>
      <c r="AB19" s="210"/>
      <c r="AC19" s="210"/>
      <c r="AD19" s="210"/>
      <c r="AE19" s="210"/>
      <c r="AF19" s="210"/>
      <c r="AG19" s="210" t="s">
        <v>379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51">
        <v>11</v>
      </c>
      <c r="B20" s="252" t="s">
        <v>712</v>
      </c>
      <c r="C20" s="262" t="s">
        <v>713</v>
      </c>
      <c r="D20" s="253" t="s">
        <v>377</v>
      </c>
      <c r="E20" s="254">
        <v>1</v>
      </c>
      <c r="F20" s="255"/>
      <c r="G20" s="256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224</v>
      </c>
      <c r="T20" s="231" t="s">
        <v>225</v>
      </c>
      <c r="U20" s="231">
        <v>0</v>
      </c>
      <c r="V20" s="231">
        <f>ROUND(E20*U20,2)</f>
        <v>0</v>
      </c>
      <c r="W20" s="231"/>
      <c r="X20" s="231" t="s">
        <v>378</v>
      </c>
      <c r="Y20" s="231" t="s">
        <v>184</v>
      </c>
      <c r="Z20" s="210"/>
      <c r="AA20" s="210"/>
      <c r="AB20" s="210"/>
      <c r="AC20" s="210"/>
      <c r="AD20" s="210"/>
      <c r="AE20" s="210"/>
      <c r="AF20" s="210"/>
      <c r="AG20" s="210" t="s">
        <v>379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51">
        <v>12</v>
      </c>
      <c r="B21" s="252" t="s">
        <v>714</v>
      </c>
      <c r="C21" s="262" t="s">
        <v>715</v>
      </c>
      <c r="D21" s="253" t="s">
        <v>377</v>
      </c>
      <c r="E21" s="254">
        <v>1</v>
      </c>
      <c r="F21" s="255"/>
      <c r="G21" s="256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224</v>
      </c>
      <c r="T21" s="231" t="s">
        <v>225</v>
      </c>
      <c r="U21" s="231">
        <v>0</v>
      </c>
      <c r="V21" s="231">
        <f>ROUND(E21*U21,2)</f>
        <v>0</v>
      </c>
      <c r="W21" s="231"/>
      <c r="X21" s="231" t="s">
        <v>378</v>
      </c>
      <c r="Y21" s="231" t="s">
        <v>184</v>
      </c>
      <c r="Z21" s="210"/>
      <c r="AA21" s="210"/>
      <c r="AB21" s="210"/>
      <c r="AC21" s="210"/>
      <c r="AD21" s="210"/>
      <c r="AE21" s="210"/>
      <c r="AF21" s="210"/>
      <c r="AG21" s="210" t="s">
        <v>379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1">
        <v>13</v>
      </c>
      <c r="B22" s="252" t="s">
        <v>716</v>
      </c>
      <c r="C22" s="262" t="s">
        <v>717</v>
      </c>
      <c r="D22" s="253" t="s">
        <v>326</v>
      </c>
      <c r="E22" s="254">
        <v>70</v>
      </c>
      <c r="F22" s="255"/>
      <c r="G22" s="256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224</v>
      </c>
      <c r="T22" s="231" t="s">
        <v>225</v>
      </c>
      <c r="U22" s="231">
        <v>0</v>
      </c>
      <c r="V22" s="231">
        <f>ROUND(E22*U22,2)</f>
        <v>0</v>
      </c>
      <c r="W22" s="231"/>
      <c r="X22" s="231" t="s">
        <v>378</v>
      </c>
      <c r="Y22" s="231" t="s">
        <v>184</v>
      </c>
      <c r="Z22" s="210"/>
      <c r="AA22" s="210"/>
      <c r="AB22" s="210"/>
      <c r="AC22" s="210"/>
      <c r="AD22" s="210"/>
      <c r="AE22" s="210"/>
      <c r="AF22" s="210"/>
      <c r="AG22" s="210" t="s">
        <v>379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51">
        <v>14</v>
      </c>
      <c r="B23" s="252" t="s">
        <v>718</v>
      </c>
      <c r="C23" s="262" t="s">
        <v>719</v>
      </c>
      <c r="D23" s="253" t="s">
        <v>326</v>
      </c>
      <c r="E23" s="254">
        <v>70</v>
      </c>
      <c r="F23" s="255"/>
      <c r="G23" s="256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224</v>
      </c>
      <c r="T23" s="231" t="s">
        <v>225</v>
      </c>
      <c r="U23" s="231">
        <v>0</v>
      </c>
      <c r="V23" s="231">
        <f>ROUND(E23*U23,2)</f>
        <v>0</v>
      </c>
      <c r="W23" s="231"/>
      <c r="X23" s="231" t="s">
        <v>378</v>
      </c>
      <c r="Y23" s="231" t="s">
        <v>184</v>
      </c>
      <c r="Z23" s="210"/>
      <c r="AA23" s="210"/>
      <c r="AB23" s="210"/>
      <c r="AC23" s="210"/>
      <c r="AD23" s="210"/>
      <c r="AE23" s="210"/>
      <c r="AF23" s="210"/>
      <c r="AG23" s="210" t="s">
        <v>379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51">
        <v>15</v>
      </c>
      <c r="B24" s="252" t="s">
        <v>720</v>
      </c>
      <c r="C24" s="262" t="s">
        <v>721</v>
      </c>
      <c r="D24" s="253" t="s">
        <v>377</v>
      </c>
      <c r="E24" s="254">
        <v>4</v>
      </c>
      <c r="F24" s="255"/>
      <c r="G24" s="256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224</v>
      </c>
      <c r="T24" s="231" t="s">
        <v>225</v>
      </c>
      <c r="U24" s="231">
        <v>0</v>
      </c>
      <c r="V24" s="231">
        <f>ROUND(E24*U24,2)</f>
        <v>0</v>
      </c>
      <c r="W24" s="231"/>
      <c r="X24" s="231" t="s">
        <v>378</v>
      </c>
      <c r="Y24" s="231" t="s">
        <v>184</v>
      </c>
      <c r="Z24" s="210"/>
      <c r="AA24" s="210"/>
      <c r="AB24" s="210"/>
      <c r="AC24" s="210"/>
      <c r="AD24" s="210"/>
      <c r="AE24" s="210"/>
      <c r="AF24" s="210"/>
      <c r="AG24" s="210" t="s">
        <v>379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51">
        <v>16</v>
      </c>
      <c r="B25" s="252" t="s">
        <v>722</v>
      </c>
      <c r="C25" s="262" t="s">
        <v>723</v>
      </c>
      <c r="D25" s="253" t="s">
        <v>302</v>
      </c>
      <c r="E25" s="254">
        <v>1</v>
      </c>
      <c r="F25" s="255"/>
      <c r="G25" s="256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7.3999999999999999E-4</v>
      </c>
      <c r="O25" s="230">
        <f>ROUND(E25*N25,2)</f>
        <v>0</v>
      </c>
      <c r="P25" s="230">
        <v>0</v>
      </c>
      <c r="Q25" s="230">
        <f>ROUND(E25*P25,2)</f>
        <v>0</v>
      </c>
      <c r="R25" s="231" t="s">
        <v>389</v>
      </c>
      <c r="S25" s="231" t="s">
        <v>182</v>
      </c>
      <c r="T25" s="231" t="s">
        <v>182</v>
      </c>
      <c r="U25" s="231">
        <v>0</v>
      </c>
      <c r="V25" s="231">
        <f>ROUND(E25*U25,2)</f>
        <v>0</v>
      </c>
      <c r="W25" s="231"/>
      <c r="X25" s="231" t="s">
        <v>378</v>
      </c>
      <c r="Y25" s="231" t="s">
        <v>184</v>
      </c>
      <c r="Z25" s="210"/>
      <c r="AA25" s="210"/>
      <c r="AB25" s="210"/>
      <c r="AC25" s="210"/>
      <c r="AD25" s="210"/>
      <c r="AE25" s="210"/>
      <c r="AF25" s="210"/>
      <c r="AG25" s="210" t="s">
        <v>379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51">
        <v>17</v>
      </c>
      <c r="B26" s="252" t="s">
        <v>724</v>
      </c>
      <c r="C26" s="262" t="s">
        <v>725</v>
      </c>
      <c r="D26" s="253" t="s">
        <v>193</v>
      </c>
      <c r="E26" s="254">
        <v>180</v>
      </c>
      <c r="F26" s="255"/>
      <c r="G26" s="256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1.4999999999999999E-4</v>
      </c>
      <c r="O26" s="230">
        <f>ROUND(E26*N26,2)</f>
        <v>0.03</v>
      </c>
      <c r="P26" s="230">
        <v>0</v>
      </c>
      <c r="Q26" s="230">
        <f>ROUND(E26*P26,2)</f>
        <v>0</v>
      </c>
      <c r="R26" s="231" t="s">
        <v>389</v>
      </c>
      <c r="S26" s="231" t="s">
        <v>182</v>
      </c>
      <c r="T26" s="231" t="s">
        <v>182</v>
      </c>
      <c r="U26" s="231">
        <v>0</v>
      </c>
      <c r="V26" s="231">
        <f>ROUND(E26*U26,2)</f>
        <v>0</v>
      </c>
      <c r="W26" s="231"/>
      <c r="X26" s="231" t="s">
        <v>378</v>
      </c>
      <c r="Y26" s="231" t="s">
        <v>184</v>
      </c>
      <c r="Z26" s="210"/>
      <c r="AA26" s="210"/>
      <c r="AB26" s="210"/>
      <c r="AC26" s="210"/>
      <c r="AD26" s="210"/>
      <c r="AE26" s="210"/>
      <c r="AF26" s="210"/>
      <c r="AG26" s="210" t="s">
        <v>379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51">
        <v>18</v>
      </c>
      <c r="B27" s="252" t="s">
        <v>726</v>
      </c>
      <c r="C27" s="262" t="s">
        <v>727</v>
      </c>
      <c r="D27" s="253" t="s">
        <v>193</v>
      </c>
      <c r="E27" s="254">
        <v>82</v>
      </c>
      <c r="F27" s="255"/>
      <c r="G27" s="256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1.6000000000000001E-4</v>
      </c>
      <c r="O27" s="230">
        <f>ROUND(E27*N27,2)</f>
        <v>0.01</v>
      </c>
      <c r="P27" s="230">
        <v>0</v>
      </c>
      <c r="Q27" s="230">
        <f>ROUND(E27*P27,2)</f>
        <v>0</v>
      </c>
      <c r="R27" s="231" t="s">
        <v>389</v>
      </c>
      <c r="S27" s="231" t="s">
        <v>182</v>
      </c>
      <c r="T27" s="231" t="s">
        <v>182</v>
      </c>
      <c r="U27" s="231">
        <v>0</v>
      </c>
      <c r="V27" s="231">
        <f>ROUND(E27*U27,2)</f>
        <v>0</v>
      </c>
      <c r="W27" s="231"/>
      <c r="X27" s="231" t="s">
        <v>378</v>
      </c>
      <c r="Y27" s="231" t="s">
        <v>184</v>
      </c>
      <c r="Z27" s="210"/>
      <c r="AA27" s="210"/>
      <c r="AB27" s="210"/>
      <c r="AC27" s="210"/>
      <c r="AD27" s="210"/>
      <c r="AE27" s="210"/>
      <c r="AF27" s="210"/>
      <c r="AG27" s="210" t="s">
        <v>379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51">
        <v>19</v>
      </c>
      <c r="B28" s="252" t="s">
        <v>728</v>
      </c>
      <c r="C28" s="262" t="s">
        <v>729</v>
      </c>
      <c r="D28" s="253" t="s">
        <v>193</v>
      </c>
      <c r="E28" s="254">
        <v>451</v>
      </c>
      <c r="F28" s="255"/>
      <c r="G28" s="256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2.0000000000000001E-4</v>
      </c>
      <c r="O28" s="230">
        <f>ROUND(E28*N28,2)</f>
        <v>0.09</v>
      </c>
      <c r="P28" s="230">
        <v>0</v>
      </c>
      <c r="Q28" s="230">
        <f>ROUND(E28*P28,2)</f>
        <v>0</v>
      </c>
      <c r="R28" s="231" t="s">
        <v>389</v>
      </c>
      <c r="S28" s="231" t="s">
        <v>182</v>
      </c>
      <c r="T28" s="231" t="s">
        <v>182</v>
      </c>
      <c r="U28" s="231">
        <v>0</v>
      </c>
      <c r="V28" s="231">
        <f>ROUND(E28*U28,2)</f>
        <v>0</v>
      </c>
      <c r="W28" s="231"/>
      <c r="X28" s="231" t="s">
        <v>378</v>
      </c>
      <c r="Y28" s="231" t="s">
        <v>184</v>
      </c>
      <c r="Z28" s="210"/>
      <c r="AA28" s="210"/>
      <c r="AB28" s="210"/>
      <c r="AC28" s="210"/>
      <c r="AD28" s="210"/>
      <c r="AE28" s="210"/>
      <c r="AF28" s="210"/>
      <c r="AG28" s="210" t="s">
        <v>379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51">
        <v>20</v>
      </c>
      <c r="B29" s="252" t="s">
        <v>730</v>
      </c>
      <c r="C29" s="262" t="s">
        <v>731</v>
      </c>
      <c r="D29" s="253" t="s">
        <v>193</v>
      </c>
      <c r="E29" s="254">
        <v>85</v>
      </c>
      <c r="F29" s="255"/>
      <c r="G29" s="256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4.0999999999999999E-4</v>
      </c>
      <c r="O29" s="230">
        <f>ROUND(E29*N29,2)</f>
        <v>0.03</v>
      </c>
      <c r="P29" s="230">
        <v>0</v>
      </c>
      <c r="Q29" s="230">
        <f>ROUND(E29*P29,2)</f>
        <v>0</v>
      </c>
      <c r="R29" s="231" t="s">
        <v>389</v>
      </c>
      <c r="S29" s="231" t="s">
        <v>182</v>
      </c>
      <c r="T29" s="231" t="s">
        <v>182</v>
      </c>
      <c r="U29" s="231">
        <v>0</v>
      </c>
      <c r="V29" s="231">
        <f>ROUND(E29*U29,2)</f>
        <v>0</v>
      </c>
      <c r="W29" s="231"/>
      <c r="X29" s="231" t="s">
        <v>378</v>
      </c>
      <c r="Y29" s="231" t="s">
        <v>184</v>
      </c>
      <c r="Z29" s="210"/>
      <c r="AA29" s="210"/>
      <c r="AB29" s="210"/>
      <c r="AC29" s="210"/>
      <c r="AD29" s="210"/>
      <c r="AE29" s="210"/>
      <c r="AF29" s="210"/>
      <c r="AG29" s="210" t="s">
        <v>379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51">
        <v>21</v>
      </c>
      <c r="B30" s="252" t="s">
        <v>732</v>
      </c>
      <c r="C30" s="262" t="s">
        <v>733</v>
      </c>
      <c r="D30" s="253" t="s">
        <v>193</v>
      </c>
      <c r="E30" s="254">
        <v>82</v>
      </c>
      <c r="F30" s="255"/>
      <c r="G30" s="256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5.2999999999999998E-4</v>
      </c>
      <c r="O30" s="230">
        <f>ROUND(E30*N30,2)</f>
        <v>0.04</v>
      </c>
      <c r="P30" s="230">
        <v>0</v>
      </c>
      <c r="Q30" s="230">
        <f>ROUND(E30*P30,2)</f>
        <v>0</v>
      </c>
      <c r="R30" s="231" t="s">
        <v>389</v>
      </c>
      <c r="S30" s="231" t="s">
        <v>182</v>
      </c>
      <c r="T30" s="231" t="s">
        <v>182</v>
      </c>
      <c r="U30" s="231">
        <v>0</v>
      </c>
      <c r="V30" s="231">
        <f>ROUND(E30*U30,2)</f>
        <v>0</v>
      </c>
      <c r="W30" s="231"/>
      <c r="X30" s="231" t="s">
        <v>378</v>
      </c>
      <c r="Y30" s="231" t="s">
        <v>184</v>
      </c>
      <c r="Z30" s="210"/>
      <c r="AA30" s="210"/>
      <c r="AB30" s="210"/>
      <c r="AC30" s="210"/>
      <c r="AD30" s="210"/>
      <c r="AE30" s="210"/>
      <c r="AF30" s="210"/>
      <c r="AG30" s="210" t="s">
        <v>379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51">
        <v>22</v>
      </c>
      <c r="B31" s="252" t="s">
        <v>734</v>
      </c>
      <c r="C31" s="262" t="s">
        <v>735</v>
      </c>
      <c r="D31" s="253" t="s">
        <v>193</v>
      </c>
      <c r="E31" s="254">
        <v>15</v>
      </c>
      <c r="F31" s="255"/>
      <c r="G31" s="256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4.0999999999999999E-4</v>
      </c>
      <c r="O31" s="230">
        <f>ROUND(E31*N31,2)</f>
        <v>0.01</v>
      </c>
      <c r="P31" s="230">
        <v>0</v>
      </c>
      <c r="Q31" s="230">
        <f>ROUND(E31*P31,2)</f>
        <v>0</v>
      </c>
      <c r="R31" s="231"/>
      <c r="S31" s="231" t="s">
        <v>224</v>
      </c>
      <c r="T31" s="231" t="s">
        <v>225</v>
      </c>
      <c r="U31" s="231">
        <v>0</v>
      </c>
      <c r="V31" s="231">
        <f>ROUND(E31*U31,2)</f>
        <v>0</v>
      </c>
      <c r="W31" s="231"/>
      <c r="X31" s="231" t="s">
        <v>378</v>
      </c>
      <c r="Y31" s="231" t="s">
        <v>184</v>
      </c>
      <c r="Z31" s="210"/>
      <c r="AA31" s="210"/>
      <c r="AB31" s="210"/>
      <c r="AC31" s="210"/>
      <c r="AD31" s="210"/>
      <c r="AE31" s="210"/>
      <c r="AF31" s="210"/>
      <c r="AG31" s="210" t="s">
        <v>379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51">
        <v>23</v>
      </c>
      <c r="B32" s="252" t="s">
        <v>736</v>
      </c>
      <c r="C32" s="262" t="s">
        <v>737</v>
      </c>
      <c r="D32" s="253" t="s">
        <v>193</v>
      </c>
      <c r="E32" s="254">
        <v>85</v>
      </c>
      <c r="F32" s="255"/>
      <c r="G32" s="256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3.1E-4</v>
      </c>
      <c r="O32" s="230">
        <f>ROUND(E32*N32,2)</f>
        <v>0.03</v>
      </c>
      <c r="P32" s="230">
        <v>0</v>
      </c>
      <c r="Q32" s="230">
        <f>ROUND(E32*P32,2)</f>
        <v>0</v>
      </c>
      <c r="R32" s="231" t="s">
        <v>389</v>
      </c>
      <c r="S32" s="231" t="s">
        <v>182</v>
      </c>
      <c r="T32" s="231" t="s">
        <v>738</v>
      </c>
      <c r="U32" s="231">
        <v>0</v>
      </c>
      <c r="V32" s="231">
        <f>ROUND(E32*U32,2)</f>
        <v>0</v>
      </c>
      <c r="W32" s="231"/>
      <c r="X32" s="231" t="s">
        <v>378</v>
      </c>
      <c r="Y32" s="231" t="s">
        <v>184</v>
      </c>
      <c r="Z32" s="210"/>
      <c r="AA32" s="210"/>
      <c r="AB32" s="210"/>
      <c r="AC32" s="210"/>
      <c r="AD32" s="210"/>
      <c r="AE32" s="210"/>
      <c r="AF32" s="210"/>
      <c r="AG32" s="210" t="s">
        <v>379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51">
        <v>24</v>
      </c>
      <c r="B33" s="252" t="s">
        <v>739</v>
      </c>
      <c r="C33" s="262" t="s">
        <v>740</v>
      </c>
      <c r="D33" s="253" t="s">
        <v>302</v>
      </c>
      <c r="E33" s="254">
        <v>4</v>
      </c>
      <c r="F33" s="255"/>
      <c r="G33" s="256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224</v>
      </c>
      <c r="T33" s="231" t="s">
        <v>225</v>
      </c>
      <c r="U33" s="231">
        <v>0</v>
      </c>
      <c r="V33" s="231">
        <f>ROUND(E33*U33,2)</f>
        <v>0</v>
      </c>
      <c r="W33" s="231"/>
      <c r="X33" s="231" t="s">
        <v>378</v>
      </c>
      <c r="Y33" s="231" t="s">
        <v>184</v>
      </c>
      <c r="Z33" s="210"/>
      <c r="AA33" s="210"/>
      <c r="AB33" s="210"/>
      <c r="AC33" s="210"/>
      <c r="AD33" s="210"/>
      <c r="AE33" s="210"/>
      <c r="AF33" s="210"/>
      <c r="AG33" s="210" t="s">
        <v>379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51">
        <v>25</v>
      </c>
      <c r="B34" s="252" t="s">
        <v>741</v>
      </c>
      <c r="C34" s="262" t="s">
        <v>742</v>
      </c>
      <c r="D34" s="253" t="s">
        <v>302</v>
      </c>
      <c r="E34" s="254">
        <v>1</v>
      </c>
      <c r="F34" s="255"/>
      <c r="G34" s="256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0</v>
      </c>
      <c r="O34" s="230">
        <f>ROUND(E34*N34,2)</f>
        <v>0</v>
      </c>
      <c r="P34" s="230">
        <v>0</v>
      </c>
      <c r="Q34" s="230">
        <f>ROUND(E34*P34,2)</f>
        <v>0</v>
      </c>
      <c r="R34" s="231"/>
      <c r="S34" s="231" t="s">
        <v>224</v>
      </c>
      <c r="T34" s="231" t="s">
        <v>225</v>
      </c>
      <c r="U34" s="231">
        <v>0</v>
      </c>
      <c r="V34" s="231">
        <f>ROUND(E34*U34,2)</f>
        <v>0</v>
      </c>
      <c r="W34" s="231"/>
      <c r="X34" s="231" t="s">
        <v>378</v>
      </c>
      <c r="Y34" s="231" t="s">
        <v>184</v>
      </c>
      <c r="Z34" s="210"/>
      <c r="AA34" s="210"/>
      <c r="AB34" s="210"/>
      <c r="AC34" s="210"/>
      <c r="AD34" s="210"/>
      <c r="AE34" s="210"/>
      <c r="AF34" s="210"/>
      <c r="AG34" s="210" t="s">
        <v>379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51">
        <v>26</v>
      </c>
      <c r="B35" s="252" t="s">
        <v>743</v>
      </c>
      <c r="C35" s="262" t="s">
        <v>744</v>
      </c>
      <c r="D35" s="253" t="s">
        <v>302</v>
      </c>
      <c r="E35" s="254">
        <v>1</v>
      </c>
      <c r="F35" s="255"/>
      <c r="G35" s="256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2.0000000000000002E-5</v>
      </c>
      <c r="O35" s="230">
        <f>ROUND(E35*N35,2)</f>
        <v>0</v>
      </c>
      <c r="P35" s="230">
        <v>0</v>
      </c>
      <c r="Q35" s="230">
        <f>ROUND(E35*P35,2)</f>
        <v>0</v>
      </c>
      <c r="R35" s="231" t="s">
        <v>389</v>
      </c>
      <c r="S35" s="231" t="s">
        <v>182</v>
      </c>
      <c r="T35" s="231" t="s">
        <v>182</v>
      </c>
      <c r="U35" s="231">
        <v>0</v>
      </c>
      <c r="V35" s="231">
        <f>ROUND(E35*U35,2)</f>
        <v>0</v>
      </c>
      <c r="W35" s="231"/>
      <c r="X35" s="231" t="s">
        <v>378</v>
      </c>
      <c r="Y35" s="231" t="s">
        <v>184</v>
      </c>
      <c r="Z35" s="210"/>
      <c r="AA35" s="210"/>
      <c r="AB35" s="210"/>
      <c r="AC35" s="210"/>
      <c r="AD35" s="210"/>
      <c r="AE35" s="210"/>
      <c r="AF35" s="210"/>
      <c r="AG35" s="210" t="s">
        <v>379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51">
        <v>27</v>
      </c>
      <c r="B36" s="252" t="s">
        <v>745</v>
      </c>
      <c r="C36" s="262" t="s">
        <v>746</v>
      </c>
      <c r="D36" s="253" t="s">
        <v>377</v>
      </c>
      <c r="E36" s="254">
        <v>2</v>
      </c>
      <c r="F36" s="255"/>
      <c r="G36" s="256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0</v>
      </c>
      <c r="O36" s="230">
        <f>ROUND(E36*N36,2)</f>
        <v>0</v>
      </c>
      <c r="P36" s="230">
        <v>0</v>
      </c>
      <c r="Q36" s="230">
        <f>ROUND(E36*P36,2)</f>
        <v>0</v>
      </c>
      <c r="R36" s="231"/>
      <c r="S36" s="231" t="s">
        <v>224</v>
      </c>
      <c r="T36" s="231" t="s">
        <v>225</v>
      </c>
      <c r="U36" s="231">
        <v>0</v>
      </c>
      <c r="V36" s="231">
        <f>ROUND(E36*U36,2)</f>
        <v>0</v>
      </c>
      <c r="W36" s="231"/>
      <c r="X36" s="231" t="s">
        <v>378</v>
      </c>
      <c r="Y36" s="231" t="s">
        <v>184</v>
      </c>
      <c r="Z36" s="210"/>
      <c r="AA36" s="210"/>
      <c r="AB36" s="210"/>
      <c r="AC36" s="210"/>
      <c r="AD36" s="210"/>
      <c r="AE36" s="210"/>
      <c r="AF36" s="210"/>
      <c r="AG36" s="210" t="s">
        <v>379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51">
        <v>28</v>
      </c>
      <c r="B37" s="252" t="s">
        <v>747</v>
      </c>
      <c r="C37" s="262" t="s">
        <v>748</v>
      </c>
      <c r="D37" s="253" t="s">
        <v>302</v>
      </c>
      <c r="E37" s="254">
        <v>1</v>
      </c>
      <c r="F37" s="255"/>
      <c r="G37" s="256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5.0000000000000001E-4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224</v>
      </c>
      <c r="T37" s="231" t="s">
        <v>225</v>
      </c>
      <c r="U37" s="231">
        <v>0</v>
      </c>
      <c r="V37" s="231">
        <f>ROUND(E37*U37,2)</f>
        <v>0</v>
      </c>
      <c r="W37" s="231"/>
      <c r="X37" s="231" t="s">
        <v>378</v>
      </c>
      <c r="Y37" s="231" t="s">
        <v>184</v>
      </c>
      <c r="Z37" s="210"/>
      <c r="AA37" s="210"/>
      <c r="AB37" s="210"/>
      <c r="AC37" s="210"/>
      <c r="AD37" s="210"/>
      <c r="AE37" s="210"/>
      <c r="AF37" s="210"/>
      <c r="AG37" s="210" t="s">
        <v>379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51">
        <v>29</v>
      </c>
      <c r="B38" s="252" t="s">
        <v>749</v>
      </c>
      <c r="C38" s="262" t="s">
        <v>750</v>
      </c>
      <c r="D38" s="253" t="s">
        <v>377</v>
      </c>
      <c r="E38" s="254">
        <v>1</v>
      </c>
      <c r="F38" s="255"/>
      <c r="G38" s="256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1</v>
      </c>
      <c r="O38" s="230">
        <f>ROUND(E38*N38,2)</f>
        <v>1</v>
      </c>
      <c r="P38" s="230">
        <v>0</v>
      </c>
      <c r="Q38" s="230">
        <f>ROUND(E38*P38,2)</f>
        <v>0</v>
      </c>
      <c r="R38" s="231"/>
      <c r="S38" s="231" t="s">
        <v>224</v>
      </c>
      <c r="T38" s="231" t="s">
        <v>225</v>
      </c>
      <c r="U38" s="231">
        <v>0</v>
      </c>
      <c r="V38" s="231">
        <f>ROUND(E38*U38,2)</f>
        <v>0</v>
      </c>
      <c r="W38" s="231"/>
      <c r="X38" s="231" t="s">
        <v>378</v>
      </c>
      <c r="Y38" s="231" t="s">
        <v>184</v>
      </c>
      <c r="Z38" s="210"/>
      <c r="AA38" s="210"/>
      <c r="AB38" s="210"/>
      <c r="AC38" s="210"/>
      <c r="AD38" s="210"/>
      <c r="AE38" s="210"/>
      <c r="AF38" s="210"/>
      <c r="AG38" s="210" t="s">
        <v>379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51">
        <v>30</v>
      </c>
      <c r="B39" s="252" t="s">
        <v>751</v>
      </c>
      <c r="C39" s="262" t="s">
        <v>752</v>
      </c>
      <c r="D39" s="253" t="s">
        <v>753</v>
      </c>
      <c r="E39" s="254">
        <v>5</v>
      </c>
      <c r="F39" s="255"/>
      <c r="G39" s="256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224</v>
      </c>
      <c r="T39" s="231" t="s">
        <v>225</v>
      </c>
      <c r="U39" s="231">
        <v>0</v>
      </c>
      <c r="V39" s="231">
        <f>ROUND(E39*U39,2)</f>
        <v>0</v>
      </c>
      <c r="W39" s="231"/>
      <c r="X39" s="231" t="s">
        <v>378</v>
      </c>
      <c r="Y39" s="231" t="s">
        <v>184</v>
      </c>
      <c r="Z39" s="210"/>
      <c r="AA39" s="210"/>
      <c r="AB39" s="210"/>
      <c r="AC39" s="210"/>
      <c r="AD39" s="210"/>
      <c r="AE39" s="210"/>
      <c r="AF39" s="210"/>
      <c r="AG39" s="210" t="s">
        <v>754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51">
        <v>31</v>
      </c>
      <c r="B40" s="252" t="s">
        <v>755</v>
      </c>
      <c r="C40" s="262" t="s">
        <v>756</v>
      </c>
      <c r="D40" s="253" t="s">
        <v>757</v>
      </c>
      <c r="E40" s="254">
        <v>1</v>
      </c>
      <c r="F40" s="255"/>
      <c r="G40" s="256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224</v>
      </c>
      <c r="T40" s="231" t="s">
        <v>225</v>
      </c>
      <c r="U40" s="231">
        <v>0</v>
      </c>
      <c r="V40" s="231">
        <f>ROUND(E40*U40,2)</f>
        <v>0</v>
      </c>
      <c r="W40" s="231"/>
      <c r="X40" s="231" t="s">
        <v>378</v>
      </c>
      <c r="Y40" s="231" t="s">
        <v>184</v>
      </c>
      <c r="Z40" s="210"/>
      <c r="AA40" s="210"/>
      <c r="AB40" s="210"/>
      <c r="AC40" s="210"/>
      <c r="AD40" s="210"/>
      <c r="AE40" s="210"/>
      <c r="AF40" s="210"/>
      <c r="AG40" s="210" t="s">
        <v>754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37" t="s">
        <v>177</v>
      </c>
      <c r="B41" s="238" t="s">
        <v>120</v>
      </c>
      <c r="C41" s="258" t="s">
        <v>121</v>
      </c>
      <c r="D41" s="239"/>
      <c r="E41" s="240"/>
      <c r="F41" s="241"/>
      <c r="G41" s="242">
        <f>SUMIF(AG42:AG42,"&lt;&gt;NOR",G42:G42)</f>
        <v>0</v>
      </c>
      <c r="H41" s="236"/>
      <c r="I41" s="236">
        <f>SUM(I42:I42)</f>
        <v>0</v>
      </c>
      <c r="J41" s="236"/>
      <c r="K41" s="236">
        <f>SUM(K42:K42)</f>
        <v>0</v>
      </c>
      <c r="L41" s="236"/>
      <c r="M41" s="236">
        <f>SUM(M42:M42)</f>
        <v>0</v>
      </c>
      <c r="N41" s="235"/>
      <c r="O41" s="235">
        <f>SUM(O42:O42)</f>
        <v>0</v>
      </c>
      <c r="P41" s="235"/>
      <c r="Q41" s="235">
        <f>SUM(Q42:Q42)</f>
        <v>0</v>
      </c>
      <c r="R41" s="236"/>
      <c r="S41" s="236"/>
      <c r="T41" s="236"/>
      <c r="U41" s="236"/>
      <c r="V41" s="236">
        <f>SUM(V42:V42)</f>
        <v>0</v>
      </c>
      <c r="W41" s="236"/>
      <c r="X41" s="236"/>
      <c r="Y41" s="236"/>
      <c r="AG41" t="s">
        <v>178</v>
      </c>
    </row>
    <row r="42" spans="1:60" outlineLevel="1" x14ac:dyDescent="0.2">
      <c r="A42" s="251">
        <v>32</v>
      </c>
      <c r="B42" s="252" t="s">
        <v>758</v>
      </c>
      <c r="C42" s="262" t="s">
        <v>759</v>
      </c>
      <c r="D42" s="253" t="s">
        <v>757</v>
      </c>
      <c r="E42" s="254">
        <v>1</v>
      </c>
      <c r="F42" s="255"/>
      <c r="G42" s="256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</v>
      </c>
      <c r="O42" s="230">
        <f>ROUND(E42*N42,2)</f>
        <v>0</v>
      </c>
      <c r="P42" s="230">
        <v>0</v>
      </c>
      <c r="Q42" s="230">
        <f>ROUND(E42*P42,2)</f>
        <v>0</v>
      </c>
      <c r="R42" s="231"/>
      <c r="S42" s="231" t="s">
        <v>224</v>
      </c>
      <c r="T42" s="231" t="s">
        <v>225</v>
      </c>
      <c r="U42" s="231">
        <v>0</v>
      </c>
      <c r="V42" s="231">
        <f>ROUND(E42*U42,2)</f>
        <v>0</v>
      </c>
      <c r="W42" s="231"/>
      <c r="X42" s="231" t="s">
        <v>183</v>
      </c>
      <c r="Y42" s="231" t="s">
        <v>184</v>
      </c>
      <c r="Z42" s="210"/>
      <c r="AA42" s="210"/>
      <c r="AB42" s="210"/>
      <c r="AC42" s="210"/>
      <c r="AD42" s="210"/>
      <c r="AE42" s="210"/>
      <c r="AF42" s="210"/>
      <c r="AG42" s="210" t="s">
        <v>760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7" t="s">
        <v>177</v>
      </c>
      <c r="B43" s="238" t="s">
        <v>140</v>
      </c>
      <c r="C43" s="258" t="s">
        <v>141</v>
      </c>
      <c r="D43" s="239"/>
      <c r="E43" s="240"/>
      <c r="F43" s="241"/>
      <c r="G43" s="242">
        <f>SUMIF(AG44:AG69,"&lt;&gt;NOR",G44:G69)</f>
        <v>0</v>
      </c>
      <c r="H43" s="236"/>
      <c r="I43" s="236">
        <f>SUM(I44:I69)</f>
        <v>0</v>
      </c>
      <c r="J43" s="236"/>
      <c r="K43" s="236">
        <f>SUM(K44:K69)</f>
        <v>0</v>
      </c>
      <c r="L43" s="236"/>
      <c r="M43" s="236">
        <f>SUM(M44:M69)</f>
        <v>0</v>
      </c>
      <c r="N43" s="235"/>
      <c r="O43" s="235">
        <f>SUM(O44:O69)</f>
        <v>0</v>
      </c>
      <c r="P43" s="235"/>
      <c r="Q43" s="235">
        <f>SUM(Q44:Q69)</f>
        <v>0</v>
      </c>
      <c r="R43" s="236"/>
      <c r="S43" s="236"/>
      <c r="T43" s="236"/>
      <c r="U43" s="236"/>
      <c r="V43" s="236">
        <f>SUM(V44:V69)</f>
        <v>133.30000000000001</v>
      </c>
      <c r="W43" s="236"/>
      <c r="X43" s="236"/>
      <c r="Y43" s="236"/>
      <c r="AG43" t="s">
        <v>178</v>
      </c>
    </row>
    <row r="44" spans="1:60" outlineLevel="1" x14ac:dyDescent="0.2">
      <c r="A44" s="251">
        <v>33</v>
      </c>
      <c r="B44" s="252" t="s">
        <v>761</v>
      </c>
      <c r="C44" s="262" t="s">
        <v>762</v>
      </c>
      <c r="D44" s="253" t="s">
        <v>193</v>
      </c>
      <c r="E44" s="254">
        <v>85</v>
      </c>
      <c r="F44" s="255"/>
      <c r="G44" s="256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0</v>
      </c>
      <c r="O44" s="230">
        <f>ROUND(E44*N44,2)</f>
        <v>0</v>
      </c>
      <c r="P44" s="230">
        <v>0</v>
      </c>
      <c r="Q44" s="230">
        <f>ROUND(E44*P44,2)</f>
        <v>0</v>
      </c>
      <c r="R44" s="231"/>
      <c r="S44" s="231" t="s">
        <v>182</v>
      </c>
      <c r="T44" s="231" t="s">
        <v>738</v>
      </c>
      <c r="U44" s="231">
        <v>0.14000000000000001</v>
      </c>
      <c r="V44" s="231">
        <f>ROUND(E44*U44,2)</f>
        <v>11.9</v>
      </c>
      <c r="W44" s="231"/>
      <c r="X44" s="231" t="s">
        <v>183</v>
      </c>
      <c r="Y44" s="231" t="s">
        <v>184</v>
      </c>
      <c r="Z44" s="210"/>
      <c r="AA44" s="210"/>
      <c r="AB44" s="210"/>
      <c r="AC44" s="210"/>
      <c r="AD44" s="210"/>
      <c r="AE44" s="210"/>
      <c r="AF44" s="210"/>
      <c r="AG44" s="210" t="s">
        <v>185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51">
        <v>34</v>
      </c>
      <c r="B45" s="252" t="s">
        <v>763</v>
      </c>
      <c r="C45" s="262" t="s">
        <v>764</v>
      </c>
      <c r="D45" s="253" t="s">
        <v>302</v>
      </c>
      <c r="E45" s="254">
        <v>1</v>
      </c>
      <c r="F45" s="255"/>
      <c r="G45" s="256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0</v>
      </c>
      <c r="O45" s="230">
        <f>ROUND(E45*N45,2)</f>
        <v>0</v>
      </c>
      <c r="P45" s="230">
        <v>0</v>
      </c>
      <c r="Q45" s="230">
        <f>ROUND(E45*P45,2)</f>
        <v>0</v>
      </c>
      <c r="R45" s="231"/>
      <c r="S45" s="231" t="s">
        <v>182</v>
      </c>
      <c r="T45" s="231" t="s">
        <v>182</v>
      </c>
      <c r="U45" s="231">
        <v>0.14130000000000001</v>
      </c>
      <c r="V45" s="231">
        <f>ROUND(E45*U45,2)</f>
        <v>0.14000000000000001</v>
      </c>
      <c r="W45" s="231"/>
      <c r="X45" s="231" t="s">
        <v>183</v>
      </c>
      <c r="Y45" s="231" t="s">
        <v>184</v>
      </c>
      <c r="Z45" s="210"/>
      <c r="AA45" s="210"/>
      <c r="AB45" s="210"/>
      <c r="AC45" s="210"/>
      <c r="AD45" s="210"/>
      <c r="AE45" s="210"/>
      <c r="AF45" s="210"/>
      <c r="AG45" s="210" t="s">
        <v>185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51">
        <v>35</v>
      </c>
      <c r="B46" s="252" t="s">
        <v>765</v>
      </c>
      <c r="C46" s="262" t="s">
        <v>766</v>
      </c>
      <c r="D46" s="253" t="s">
        <v>302</v>
      </c>
      <c r="E46" s="254">
        <v>1</v>
      </c>
      <c r="F46" s="255"/>
      <c r="G46" s="256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0</v>
      </c>
      <c r="O46" s="230">
        <f>ROUND(E46*N46,2)</f>
        <v>0</v>
      </c>
      <c r="P46" s="230">
        <v>0</v>
      </c>
      <c r="Q46" s="230">
        <f>ROUND(E46*P46,2)</f>
        <v>0</v>
      </c>
      <c r="R46" s="231"/>
      <c r="S46" s="231" t="s">
        <v>182</v>
      </c>
      <c r="T46" s="231" t="s">
        <v>182</v>
      </c>
      <c r="U46" s="231">
        <v>0.30567</v>
      </c>
      <c r="V46" s="231">
        <f>ROUND(E46*U46,2)</f>
        <v>0.31</v>
      </c>
      <c r="W46" s="231"/>
      <c r="X46" s="231" t="s">
        <v>183</v>
      </c>
      <c r="Y46" s="231" t="s">
        <v>184</v>
      </c>
      <c r="Z46" s="210"/>
      <c r="AA46" s="210"/>
      <c r="AB46" s="210"/>
      <c r="AC46" s="210"/>
      <c r="AD46" s="210"/>
      <c r="AE46" s="210"/>
      <c r="AF46" s="210"/>
      <c r="AG46" s="210" t="s">
        <v>185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51">
        <v>36</v>
      </c>
      <c r="B47" s="252" t="s">
        <v>767</v>
      </c>
      <c r="C47" s="262" t="s">
        <v>768</v>
      </c>
      <c r="D47" s="253" t="s">
        <v>302</v>
      </c>
      <c r="E47" s="254">
        <v>1</v>
      </c>
      <c r="F47" s="255"/>
      <c r="G47" s="256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0</v>
      </c>
      <c r="O47" s="230">
        <f>ROUND(E47*N47,2)</f>
        <v>0</v>
      </c>
      <c r="P47" s="230">
        <v>0</v>
      </c>
      <c r="Q47" s="230">
        <f>ROUND(E47*P47,2)</f>
        <v>0</v>
      </c>
      <c r="R47" s="231"/>
      <c r="S47" s="231" t="s">
        <v>182</v>
      </c>
      <c r="T47" s="231" t="s">
        <v>182</v>
      </c>
      <c r="U47" s="231">
        <v>0.40500000000000003</v>
      </c>
      <c r="V47" s="231">
        <f>ROUND(E47*U47,2)</f>
        <v>0.41</v>
      </c>
      <c r="W47" s="231"/>
      <c r="X47" s="231" t="s">
        <v>183</v>
      </c>
      <c r="Y47" s="231" t="s">
        <v>184</v>
      </c>
      <c r="Z47" s="210"/>
      <c r="AA47" s="210"/>
      <c r="AB47" s="210"/>
      <c r="AC47" s="210"/>
      <c r="AD47" s="210"/>
      <c r="AE47" s="210"/>
      <c r="AF47" s="210"/>
      <c r="AG47" s="210" t="s">
        <v>185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4">
        <v>37</v>
      </c>
      <c r="B48" s="245" t="s">
        <v>769</v>
      </c>
      <c r="C48" s="259" t="s">
        <v>770</v>
      </c>
      <c r="D48" s="246" t="s">
        <v>302</v>
      </c>
      <c r="E48" s="247">
        <v>8</v>
      </c>
      <c r="F48" s="248"/>
      <c r="G48" s="249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0</v>
      </c>
      <c r="Q48" s="230">
        <f>ROUND(E48*P48,2)</f>
        <v>0</v>
      </c>
      <c r="R48" s="231"/>
      <c r="S48" s="231" t="s">
        <v>182</v>
      </c>
      <c r="T48" s="231" t="s">
        <v>182</v>
      </c>
      <c r="U48" s="231">
        <v>0.76</v>
      </c>
      <c r="V48" s="231">
        <f>ROUND(E48*U48,2)</f>
        <v>6.08</v>
      </c>
      <c r="W48" s="231"/>
      <c r="X48" s="231" t="s">
        <v>183</v>
      </c>
      <c r="Y48" s="231" t="s">
        <v>184</v>
      </c>
      <c r="Z48" s="210"/>
      <c r="AA48" s="210"/>
      <c r="AB48" s="210"/>
      <c r="AC48" s="210"/>
      <c r="AD48" s="210"/>
      <c r="AE48" s="210"/>
      <c r="AF48" s="210"/>
      <c r="AG48" s="210" t="s">
        <v>185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60" t="s">
        <v>771</v>
      </c>
      <c r="D49" s="233"/>
      <c r="E49" s="234">
        <v>8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0"/>
      <c r="AA49" s="210"/>
      <c r="AB49" s="210"/>
      <c r="AC49" s="210"/>
      <c r="AD49" s="210"/>
      <c r="AE49" s="210"/>
      <c r="AF49" s="210"/>
      <c r="AG49" s="210" t="s">
        <v>187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51">
        <v>38</v>
      </c>
      <c r="B50" s="252" t="s">
        <v>772</v>
      </c>
      <c r="C50" s="262" t="s">
        <v>773</v>
      </c>
      <c r="D50" s="253" t="s">
        <v>302</v>
      </c>
      <c r="E50" s="254">
        <v>1</v>
      </c>
      <c r="F50" s="255"/>
      <c r="G50" s="256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0</v>
      </c>
      <c r="Q50" s="230">
        <f>ROUND(E50*P50,2)</f>
        <v>0</v>
      </c>
      <c r="R50" s="231"/>
      <c r="S50" s="231" t="s">
        <v>182</v>
      </c>
      <c r="T50" s="231" t="s">
        <v>182</v>
      </c>
      <c r="U50" s="231">
        <v>0.9</v>
      </c>
      <c r="V50" s="231">
        <f>ROUND(E50*U50,2)</f>
        <v>0.9</v>
      </c>
      <c r="W50" s="231"/>
      <c r="X50" s="231" t="s">
        <v>183</v>
      </c>
      <c r="Y50" s="231" t="s">
        <v>184</v>
      </c>
      <c r="Z50" s="210"/>
      <c r="AA50" s="210"/>
      <c r="AB50" s="210"/>
      <c r="AC50" s="210"/>
      <c r="AD50" s="210"/>
      <c r="AE50" s="210"/>
      <c r="AF50" s="210"/>
      <c r="AG50" s="210" t="s">
        <v>185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51">
        <v>39</v>
      </c>
      <c r="B51" s="252" t="s">
        <v>774</v>
      </c>
      <c r="C51" s="262" t="s">
        <v>775</v>
      </c>
      <c r="D51" s="253" t="s">
        <v>302</v>
      </c>
      <c r="E51" s="254">
        <v>1</v>
      </c>
      <c r="F51" s="255"/>
      <c r="G51" s="256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0</v>
      </c>
      <c r="O51" s="230">
        <f>ROUND(E51*N51,2)</f>
        <v>0</v>
      </c>
      <c r="P51" s="230">
        <v>0</v>
      </c>
      <c r="Q51" s="230">
        <f>ROUND(E51*P51,2)</f>
        <v>0</v>
      </c>
      <c r="R51" s="231"/>
      <c r="S51" s="231" t="s">
        <v>182</v>
      </c>
      <c r="T51" s="231" t="s">
        <v>182</v>
      </c>
      <c r="U51" s="231">
        <v>0.62</v>
      </c>
      <c r="V51" s="231">
        <f>ROUND(E51*U51,2)</f>
        <v>0.62</v>
      </c>
      <c r="W51" s="231"/>
      <c r="X51" s="231" t="s">
        <v>183</v>
      </c>
      <c r="Y51" s="231" t="s">
        <v>184</v>
      </c>
      <c r="Z51" s="210"/>
      <c r="AA51" s="210"/>
      <c r="AB51" s="210"/>
      <c r="AC51" s="210"/>
      <c r="AD51" s="210"/>
      <c r="AE51" s="210"/>
      <c r="AF51" s="210"/>
      <c r="AG51" s="210" t="s">
        <v>185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51">
        <v>40</v>
      </c>
      <c r="B52" s="252" t="s">
        <v>776</v>
      </c>
      <c r="C52" s="262" t="s">
        <v>777</v>
      </c>
      <c r="D52" s="253" t="s">
        <v>302</v>
      </c>
      <c r="E52" s="254">
        <v>2</v>
      </c>
      <c r="F52" s="255"/>
      <c r="G52" s="256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</v>
      </c>
      <c r="O52" s="230">
        <f>ROUND(E52*N52,2)</f>
        <v>0</v>
      </c>
      <c r="P52" s="230">
        <v>0</v>
      </c>
      <c r="Q52" s="230">
        <f>ROUND(E52*P52,2)</f>
        <v>0</v>
      </c>
      <c r="R52" s="231"/>
      <c r="S52" s="231" t="s">
        <v>182</v>
      </c>
      <c r="T52" s="231" t="s">
        <v>182</v>
      </c>
      <c r="U52" s="231">
        <v>0.48</v>
      </c>
      <c r="V52" s="231">
        <f>ROUND(E52*U52,2)</f>
        <v>0.96</v>
      </c>
      <c r="W52" s="231"/>
      <c r="X52" s="231" t="s">
        <v>183</v>
      </c>
      <c r="Y52" s="231" t="s">
        <v>184</v>
      </c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4">
        <v>41</v>
      </c>
      <c r="B53" s="245" t="s">
        <v>778</v>
      </c>
      <c r="C53" s="259" t="s">
        <v>779</v>
      </c>
      <c r="D53" s="246" t="s">
        <v>193</v>
      </c>
      <c r="E53" s="247">
        <v>262</v>
      </c>
      <c r="F53" s="248"/>
      <c r="G53" s="249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0</v>
      </c>
      <c r="O53" s="230">
        <f>ROUND(E53*N53,2)</f>
        <v>0</v>
      </c>
      <c r="P53" s="230">
        <v>0</v>
      </c>
      <c r="Q53" s="230">
        <f>ROUND(E53*P53,2)</f>
        <v>0</v>
      </c>
      <c r="R53" s="231"/>
      <c r="S53" s="231" t="s">
        <v>182</v>
      </c>
      <c r="T53" s="231" t="s">
        <v>182</v>
      </c>
      <c r="U53" s="231">
        <v>0.1</v>
      </c>
      <c r="V53" s="231">
        <f>ROUND(E53*U53,2)</f>
        <v>26.2</v>
      </c>
      <c r="W53" s="231"/>
      <c r="X53" s="231" t="s">
        <v>183</v>
      </c>
      <c r="Y53" s="231" t="s">
        <v>184</v>
      </c>
      <c r="Z53" s="210"/>
      <c r="AA53" s="210"/>
      <c r="AB53" s="210"/>
      <c r="AC53" s="210"/>
      <c r="AD53" s="210"/>
      <c r="AE53" s="210"/>
      <c r="AF53" s="210"/>
      <c r="AG53" s="210" t="s">
        <v>185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60" t="s">
        <v>780</v>
      </c>
      <c r="D54" s="233"/>
      <c r="E54" s="234">
        <v>262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0"/>
      <c r="AA54" s="210"/>
      <c r="AB54" s="210"/>
      <c r="AC54" s="210"/>
      <c r="AD54" s="210"/>
      <c r="AE54" s="210"/>
      <c r="AF54" s="210"/>
      <c r="AG54" s="210" t="s">
        <v>187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4">
        <v>42</v>
      </c>
      <c r="B55" s="245" t="s">
        <v>781</v>
      </c>
      <c r="C55" s="259" t="s">
        <v>782</v>
      </c>
      <c r="D55" s="246" t="s">
        <v>193</v>
      </c>
      <c r="E55" s="247">
        <v>451</v>
      </c>
      <c r="F55" s="248"/>
      <c r="G55" s="249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0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182</v>
      </c>
      <c r="T55" s="231" t="s">
        <v>182</v>
      </c>
      <c r="U55" s="231">
        <v>0.1</v>
      </c>
      <c r="V55" s="231">
        <f>ROUND(E55*U55,2)</f>
        <v>45.1</v>
      </c>
      <c r="W55" s="231"/>
      <c r="X55" s="231" t="s">
        <v>183</v>
      </c>
      <c r="Y55" s="231" t="s">
        <v>184</v>
      </c>
      <c r="Z55" s="210"/>
      <c r="AA55" s="210"/>
      <c r="AB55" s="210"/>
      <c r="AC55" s="210"/>
      <c r="AD55" s="210"/>
      <c r="AE55" s="210"/>
      <c r="AF55" s="210"/>
      <c r="AG55" s="210" t="s">
        <v>185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60" t="s">
        <v>783</v>
      </c>
      <c r="D56" s="233"/>
      <c r="E56" s="234">
        <v>451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187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44">
        <v>43</v>
      </c>
      <c r="B57" s="245" t="s">
        <v>784</v>
      </c>
      <c r="C57" s="259" t="s">
        <v>785</v>
      </c>
      <c r="D57" s="246" t="s">
        <v>193</v>
      </c>
      <c r="E57" s="247">
        <v>167</v>
      </c>
      <c r="F57" s="248"/>
      <c r="G57" s="249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21</v>
      </c>
      <c r="M57" s="231">
        <f>G57*(1+L57/100)</f>
        <v>0</v>
      </c>
      <c r="N57" s="230">
        <v>0</v>
      </c>
      <c r="O57" s="230">
        <f>ROUND(E57*N57,2)</f>
        <v>0</v>
      </c>
      <c r="P57" s="230">
        <v>0</v>
      </c>
      <c r="Q57" s="230">
        <f>ROUND(E57*P57,2)</f>
        <v>0</v>
      </c>
      <c r="R57" s="231"/>
      <c r="S57" s="231" t="s">
        <v>182</v>
      </c>
      <c r="T57" s="231" t="s">
        <v>182</v>
      </c>
      <c r="U57" s="231">
        <v>0.1</v>
      </c>
      <c r="V57" s="231">
        <f>ROUND(E57*U57,2)</f>
        <v>16.7</v>
      </c>
      <c r="W57" s="231"/>
      <c r="X57" s="231" t="s">
        <v>183</v>
      </c>
      <c r="Y57" s="231" t="s">
        <v>184</v>
      </c>
      <c r="Z57" s="210"/>
      <c r="AA57" s="210"/>
      <c r="AB57" s="210"/>
      <c r="AC57" s="210"/>
      <c r="AD57" s="210"/>
      <c r="AE57" s="210"/>
      <c r="AF57" s="210"/>
      <c r="AG57" s="210" t="s">
        <v>185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60" t="s">
        <v>786</v>
      </c>
      <c r="D58" s="233"/>
      <c r="E58" s="234">
        <v>167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0"/>
      <c r="AA58" s="210"/>
      <c r="AB58" s="210"/>
      <c r="AC58" s="210"/>
      <c r="AD58" s="210"/>
      <c r="AE58" s="210"/>
      <c r="AF58" s="210"/>
      <c r="AG58" s="210" t="s">
        <v>187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51">
        <v>44</v>
      </c>
      <c r="B59" s="252" t="s">
        <v>787</v>
      </c>
      <c r="C59" s="262" t="s">
        <v>788</v>
      </c>
      <c r="D59" s="253" t="s">
        <v>302</v>
      </c>
      <c r="E59" s="254">
        <v>1</v>
      </c>
      <c r="F59" s="255"/>
      <c r="G59" s="256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21</v>
      </c>
      <c r="M59" s="231">
        <f>G59*(1+L59/100)</f>
        <v>0</v>
      </c>
      <c r="N59" s="230">
        <v>0</v>
      </c>
      <c r="O59" s="230">
        <f>ROUND(E59*N59,2)</f>
        <v>0</v>
      </c>
      <c r="P59" s="230">
        <v>0</v>
      </c>
      <c r="Q59" s="230">
        <f>ROUND(E59*P59,2)</f>
        <v>0</v>
      </c>
      <c r="R59" s="231"/>
      <c r="S59" s="231" t="s">
        <v>182</v>
      </c>
      <c r="T59" s="231" t="s">
        <v>182</v>
      </c>
      <c r="U59" s="231">
        <v>9.3329999999999996E-2</v>
      </c>
      <c r="V59" s="231">
        <f>ROUND(E59*U59,2)</f>
        <v>0.09</v>
      </c>
      <c r="W59" s="231"/>
      <c r="X59" s="231" t="s">
        <v>183</v>
      </c>
      <c r="Y59" s="231" t="s">
        <v>184</v>
      </c>
      <c r="Z59" s="210"/>
      <c r="AA59" s="210"/>
      <c r="AB59" s="210"/>
      <c r="AC59" s="210"/>
      <c r="AD59" s="210"/>
      <c r="AE59" s="210"/>
      <c r="AF59" s="210"/>
      <c r="AG59" s="210" t="s">
        <v>185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51">
        <v>45</v>
      </c>
      <c r="B60" s="252" t="s">
        <v>789</v>
      </c>
      <c r="C60" s="262" t="s">
        <v>790</v>
      </c>
      <c r="D60" s="253" t="s">
        <v>302</v>
      </c>
      <c r="E60" s="254">
        <v>1</v>
      </c>
      <c r="F60" s="255"/>
      <c r="G60" s="256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1.1E-4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182</v>
      </c>
      <c r="T60" s="231" t="s">
        <v>182</v>
      </c>
      <c r="U60" s="231">
        <v>0.14749999999999999</v>
      </c>
      <c r="V60" s="231">
        <f>ROUND(E60*U60,2)</f>
        <v>0.15</v>
      </c>
      <c r="W60" s="231"/>
      <c r="X60" s="231" t="s">
        <v>183</v>
      </c>
      <c r="Y60" s="231" t="s">
        <v>184</v>
      </c>
      <c r="Z60" s="210"/>
      <c r="AA60" s="210"/>
      <c r="AB60" s="210"/>
      <c r="AC60" s="210"/>
      <c r="AD60" s="210"/>
      <c r="AE60" s="210"/>
      <c r="AF60" s="210"/>
      <c r="AG60" s="210" t="s">
        <v>185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51">
        <v>46</v>
      </c>
      <c r="B61" s="252" t="s">
        <v>791</v>
      </c>
      <c r="C61" s="262" t="s">
        <v>792</v>
      </c>
      <c r="D61" s="253" t="s">
        <v>302</v>
      </c>
      <c r="E61" s="254">
        <v>2</v>
      </c>
      <c r="F61" s="255"/>
      <c r="G61" s="256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0</v>
      </c>
      <c r="O61" s="230">
        <f>ROUND(E61*N61,2)</f>
        <v>0</v>
      </c>
      <c r="P61" s="230">
        <v>0</v>
      </c>
      <c r="Q61" s="230">
        <f>ROUND(E61*P61,2)</f>
        <v>0</v>
      </c>
      <c r="R61" s="231"/>
      <c r="S61" s="231" t="s">
        <v>182</v>
      </c>
      <c r="T61" s="231" t="s">
        <v>182</v>
      </c>
      <c r="U61" s="231">
        <v>0.6</v>
      </c>
      <c r="V61" s="231">
        <f>ROUND(E61*U61,2)</f>
        <v>1.2</v>
      </c>
      <c r="W61" s="231"/>
      <c r="X61" s="231" t="s">
        <v>183</v>
      </c>
      <c r="Y61" s="231" t="s">
        <v>184</v>
      </c>
      <c r="Z61" s="210"/>
      <c r="AA61" s="210"/>
      <c r="AB61" s="210"/>
      <c r="AC61" s="210"/>
      <c r="AD61" s="210"/>
      <c r="AE61" s="210"/>
      <c r="AF61" s="210"/>
      <c r="AG61" s="210" t="s">
        <v>185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51">
        <v>47</v>
      </c>
      <c r="B62" s="252" t="s">
        <v>793</v>
      </c>
      <c r="C62" s="262" t="s">
        <v>794</v>
      </c>
      <c r="D62" s="253" t="s">
        <v>302</v>
      </c>
      <c r="E62" s="254">
        <v>1</v>
      </c>
      <c r="F62" s="255"/>
      <c r="G62" s="256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0</v>
      </c>
      <c r="O62" s="230">
        <f>ROUND(E62*N62,2)</f>
        <v>0</v>
      </c>
      <c r="P62" s="230">
        <v>0</v>
      </c>
      <c r="Q62" s="230">
        <f>ROUND(E62*P62,2)</f>
        <v>0</v>
      </c>
      <c r="R62" s="231"/>
      <c r="S62" s="231" t="s">
        <v>182</v>
      </c>
      <c r="T62" s="231" t="s">
        <v>182</v>
      </c>
      <c r="U62" s="231">
        <v>0.54</v>
      </c>
      <c r="V62" s="231">
        <f>ROUND(E62*U62,2)</f>
        <v>0.54</v>
      </c>
      <c r="W62" s="231"/>
      <c r="X62" s="231" t="s">
        <v>183</v>
      </c>
      <c r="Y62" s="231" t="s">
        <v>184</v>
      </c>
      <c r="Z62" s="210"/>
      <c r="AA62" s="210"/>
      <c r="AB62" s="210"/>
      <c r="AC62" s="210"/>
      <c r="AD62" s="210"/>
      <c r="AE62" s="210"/>
      <c r="AF62" s="210"/>
      <c r="AG62" s="210" t="s">
        <v>185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51">
        <v>48</v>
      </c>
      <c r="B63" s="252" t="s">
        <v>795</v>
      </c>
      <c r="C63" s="262" t="s">
        <v>796</v>
      </c>
      <c r="D63" s="253" t="s">
        <v>193</v>
      </c>
      <c r="E63" s="254">
        <v>70</v>
      </c>
      <c r="F63" s="255"/>
      <c r="G63" s="256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0</v>
      </c>
      <c r="O63" s="230">
        <f>ROUND(E63*N63,2)</f>
        <v>0</v>
      </c>
      <c r="P63" s="230">
        <v>0</v>
      </c>
      <c r="Q63" s="230">
        <f>ROUND(E63*P63,2)</f>
        <v>0</v>
      </c>
      <c r="R63" s="231"/>
      <c r="S63" s="231" t="s">
        <v>182</v>
      </c>
      <c r="T63" s="231" t="s">
        <v>182</v>
      </c>
      <c r="U63" s="231">
        <v>0.26</v>
      </c>
      <c r="V63" s="231">
        <f>ROUND(E63*U63,2)</f>
        <v>18.2</v>
      </c>
      <c r="W63" s="231"/>
      <c r="X63" s="231" t="s">
        <v>183</v>
      </c>
      <c r="Y63" s="231" t="s">
        <v>184</v>
      </c>
      <c r="Z63" s="210"/>
      <c r="AA63" s="210"/>
      <c r="AB63" s="210"/>
      <c r="AC63" s="210"/>
      <c r="AD63" s="210"/>
      <c r="AE63" s="210"/>
      <c r="AF63" s="210"/>
      <c r="AG63" s="210" t="s">
        <v>185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51">
        <v>49</v>
      </c>
      <c r="B64" s="252" t="s">
        <v>797</v>
      </c>
      <c r="C64" s="262" t="s">
        <v>798</v>
      </c>
      <c r="D64" s="253" t="s">
        <v>302</v>
      </c>
      <c r="E64" s="254">
        <v>1</v>
      </c>
      <c r="F64" s="255"/>
      <c r="G64" s="256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0</v>
      </c>
      <c r="O64" s="230">
        <f>ROUND(E64*N64,2)</f>
        <v>0</v>
      </c>
      <c r="P64" s="230">
        <v>0</v>
      </c>
      <c r="Q64" s="230">
        <f>ROUND(E64*P64,2)</f>
        <v>0</v>
      </c>
      <c r="R64" s="231"/>
      <c r="S64" s="231" t="s">
        <v>224</v>
      </c>
      <c r="T64" s="231" t="s">
        <v>182</v>
      </c>
      <c r="U64" s="231">
        <v>8.0170000000000005E-2</v>
      </c>
      <c r="V64" s="231">
        <f>ROUND(E64*U64,2)</f>
        <v>0.08</v>
      </c>
      <c r="W64" s="231"/>
      <c r="X64" s="231" t="s">
        <v>183</v>
      </c>
      <c r="Y64" s="231" t="s">
        <v>184</v>
      </c>
      <c r="Z64" s="210"/>
      <c r="AA64" s="210"/>
      <c r="AB64" s="210"/>
      <c r="AC64" s="210"/>
      <c r="AD64" s="210"/>
      <c r="AE64" s="210"/>
      <c r="AF64" s="210"/>
      <c r="AG64" s="210" t="s">
        <v>185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51">
        <v>50</v>
      </c>
      <c r="B65" s="252" t="s">
        <v>799</v>
      </c>
      <c r="C65" s="262" t="s">
        <v>800</v>
      </c>
      <c r="D65" s="253" t="s">
        <v>302</v>
      </c>
      <c r="E65" s="254">
        <v>4</v>
      </c>
      <c r="F65" s="255"/>
      <c r="G65" s="256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0</v>
      </c>
      <c r="O65" s="230">
        <f>ROUND(E65*N65,2)</f>
        <v>0</v>
      </c>
      <c r="P65" s="230">
        <v>0</v>
      </c>
      <c r="Q65" s="230">
        <f>ROUND(E65*P65,2)</f>
        <v>0</v>
      </c>
      <c r="R65" s="231"/>
      <c r="S65" s="231" t="s">
        <v>224</v>
      </c>
      <c r="T65" s="231" t="s">
        <v>182</v>
      </c>
      <c r="U65" s="231">
        <v>0.08</v>
      </c>
      <c r="V65" s="231">
        <f>ROUND(E65*U65,2)</f>
        <v>0.32</v>
      </c>
      <c r="W65" s="231"/>
      <c r="X65" s="231" t="s">
        <v>183</v>
      </c>
      <c r="Y65" s="231" t="s">
        <v>184</v>
      </c>
      <c r="Z65" s="210"/>
      <c r="AA65" s="210"/>
      <c r="AB65" s="210"/>
      <c r="AC65" s="210"/>
      <c r="AD65" s="210"/>
      <c r="AE65" s="210"/>
      <c r="AF65" s="210"/>
      <c r="AG65" s="210" t="s">
        <v>185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51">
        <v>51</v>
      </c>
      <c r="B66" s="252" t="s">
        <v>801</v>
      </c>
      <c r="C66" s="262" t="s">
        <v>802</v>
      </c>
      <c r="D66" s="253" t="s">
        <v>302</v>
      </c>
      <c r="E66" s="254">
        <v>4</v>
      </c>
      <c r="F66" s="255"/>
      <c r="G66" s="256">
        <f>ROUND(E66*F66,2)</f>
        <v>0</v>
      </c>
      <c r="H66" s="232"/>
      <c r="I66" s="231">
        <f>ROUND(E66*H66,2)</f>
        <v>0</v>
      </c>
      <c r="J66" s="232"/>
      <c r="K66" s="231">
        <f>ROUND(E66*J66,2)</f>
        <v>0</v>
      </c>
      <c r="L66" s="231">
        <v>21</v>
      </c>
      <c r="M66" s="231">
        <f>G66*(1+L66/100)</f>
        <v>0</v>
      </c>
      <c r="N66" s="230">
        <v>0</v>
      </c>
      <c r="O66" s="230">
        <f>ROUND(E66*N66,2)</f>
        <v>0</v>
      </c>
      <c r="P66" s="230">
        <v>0</v>
      </c>
      <c r="Q66" s="230">
        <f>ROUND(E66*P66,2)</f>
        <v>0</v>
      </c>
      <c r="R66" s="231"/>
      <c r="S66" s="231" t="s">
        <v>224</v>
      </c>
      <c r="T66" s="231" t="s">
        <v>225</v>
      </c>
      <c r="U66" s="231">
        <v>0.66</v>
      </c>
      <c r="V66" s="231">
        <f>ROUND(E66*U66,2)</f>
        <v>2.64</v>
      </c>
      <c r="W66" s="231"/>
      <c r="X66" s="231" t="s">
        <v>183</v>
      </c>
      <c r="Y66" s="231" t="s">
        <v>184</v>
      </c>
      <c r="Z66" s="210"/>
      <c r="AA66" s="210"/>
      <c r="AB66" s="210"/>
      <c r="AC66" s="210"/>
      <c r="AD66" s="210"/>
      <c r="AE66" s="210"/>
      <c r="AF66" s="210"/>
      <c r="AG66" s="210" t="s">
        <v>185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51">
        <v>52</v>
      </c>
      <c r="B67" s="252" t="s">
        <v>803</v>
      </c>
      <c r="C67" s="262" t="s">
        <v>804</v>
      </c>
      <c r="D67" s="253" t="s">
        <v>193</v>
      </c>
      <c r="E67" s="254">
        <v>15</v>
      </c>
      <c r="F67" s="255"/>
      <c r="G67" s="256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224</v>
      </c>
      <c r="T67" s="231" t="s">
        <v>182</v>
      </c>
      <c r="U67" s="231">
        <v>5.0959999999999998E-2</v>
      </c>
      <c r="V67" s="231">
        <f>ROUND(E67*U67,2)</f>
        <v>0.76</v>
      </c>
      <c r="W67" s="231"/>
      <c r="X67" s="231" t="s">
        <v>183</v>
      </c>
      <c r="Y67" s="231" t="s">
        <v>184</v>
      </c>
      <c r="Z67" s="210"/>
      <c r="AA67" s="210"/>
      <c r="AB67" s="210"/>
      <c r="AC67" s="210"/>
      <c r="AD67" s="210"/>
      <c r="AE67" s="210"/>
      <c r="AF67" s="210"/>
      <c r="AG67" s="210" t="s">
        <v>185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51">
        <v>53</v>
      </c>
      <c r="B68" s="252" t="s">
        <v>805</v>
      </c>
      <c r="C68" s="262" t="s">
        <v>806</v>
      </c>
      <c r="D68" s="253" t="s">
        <v>377</v>
      </c>
      <c r="E68" s="254">
        <v>1</v>
      </c>
      <c r="F68" s="255"/>
      <c r="G68" s="256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0</v>
      </c>
      <c r="O68" s="230">
        <f>ROUND(E68*N68,2)</f>
        <v>0</v>
      </c>
      <c r="P68" s="230">
        <v>0</v>
      </c>
      <c r="Q68" s="230">
        <f>ROUND(E68*P68,2)</f>
        <v>0</v>
      </c>
      <c r="R68" s="231"/>
      <c r="S68" s="231" t="s">
        <v>224</v>
      </c>
      <c r="T68" s="231" t="s">
        <v>225</v>
      </c>
      <c r="U68" s="231">
        <v>0</v>
      </c>
      <c r="V68" s="231">
        <f>ROUND(E68*U68,2)</f>
        <v>0</v>
      </c>
      <c r="W68" s="231"/>
      <c r="X68" s="231" t="s">
        <v>378</v>
      </c>
      <c r="Y68" s="231" t="s">
        <v>184</v>
      </c>
      <c r="Z68" s="210"/>
      <c r="AA68" s="210"/>
      <c r="AB68" s="210"/>
      <c r="AC68" s="210"/>
      <c r="AD68" s="210"/>
      <c r="AE68" s="210"/>
      <c r="AF68" s="210"/>
      <c r="AG68" s="210" t="s">
        <v>379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1" x14ac:dyDescent="0.2">
      <c r="A69" s="251">
        <v>54</v>
      </c>
      <c r="B69" s="252" t="s">
        <v>807</v>
      </c>
      <c r="C69" s="262" t="s">
        <v>808</v>
      </c>
      <c r="D69" s="253" t="s">
        <v>223</v>
      </c>
      <c r="E69" s="254">
        <v>1</v>
      </c>
      <c r="F69" s="255"/>
      <c r="G69" s="256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21</v>
      </c>
      <c r="M69" s="231">
        <f>G69*(1+L69/100)</f>
        <v>0</v>
      </c>
      <c r="N69" s="230">
        <v>0</v>
      </c>
      <c r="O69" s="230">
        <f>ROUND(E69*N69,2)</f>
        <v>0</v>
      </c>
      <c r="P69" s="230">
        <v>0</v>
      </c>
      <c r="Q69" s="230">
        <f>ROUND(E69*P69,2)</f>
        <v>0</v>
      </c>
      <c r="R69" s="231"/>
      <c r="S69" s="231" t="s">
        <v>224</v>
      </c>
      <c r="T69" s="231" t="s">
        <v>225</v>
      </c>
      <c r="U69" s="231">
        <v>0</v>
      </c>
      <c r="V69" s="231">
        <f>ROUND(E69*U69,2)</f>
        <v>0</v>
      </c>
      <c r="W69" s="231"/>
      <c r="X69" s="231" t="s">
        <v>378</v>
      </c>
      <c r="Y69" s="231" t="s">
        <v>184</v>
      </c>
      <c r="Z69" s="210"/>
      <c r="AA69" s="210"/>
      <c r="AB69" s="210"/>
      <c r="AC69" s="210"/>
      <c r="AD69" s="210"/>
      <c r="AE69" s="210"/>
      <c r="AF69" s="210"/>
      <c r="AG69" s="210" t="s">
        <v>379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237" t="s">
        <v>177</v>
      </c>
      <c r="B70" s="238" t="s">
        <v>142</v>
      </c>
      <c r="C70" s="258" t="s">
        <v>143</v>
      </c>
      <c r="D70" s="239"/>
      <c r="E70" s="240"/>
      <c r="F70" s="241"/>
      <c r="G70" s="242">
        <f>SUMIF(AG71:AG83,"&lt;&gt;NOR",G71:G83)</f>
        <v>0</v>
      </c>
      <c r="H70" s="236"/>
      <c r="I70" s="236">
        <f>SUM(I71:I83)</f>
        <v>0</v>
      </c>
      <c r="J70" s="236"/>
      <c r="K70" s="236">
        <f>SUM(K71:K83)</f>
        <v>0</v>
      </c>
      <c r="L70" s="236"/>
      <c r="M70" s="236">
        <f>SUM(M71:M83)</f>
        <v>0</v>
      </c>
      <c r="N70" s="235"/>
      <c r="O70" s="235">
        <f>SUM(O71:O83)</f>
        <v>12.51</v>
      </c>
      <c r="P70" s="235"/>
      <c r="Q70" s="235">
        <f>SUM(Q71:Q83)</f>
        <v>0</v>
      </c>
      <c r="R70" s="236"/>
      <c r="S70" s="236"/>
      <c r="T70" s="236"/>
      <c r="U70" s="236"/>
      <c r="V70" s="236">
        <f>SUM(V71:V83)</f>
        <v>49.75</v>
      </c>
      <c r="W70" s="236"/>
      <c r="X70" s="236"/>
      <c r="Y70" s="236"/>
      <c r="AG70" t="s">
        <v>178</v>
      </c>
    </row>
    <row r="71" spans="1:60" outlineLevel="1" x14ac:dyDescent="0.2">
      <c r="A71" s="244">
        <v>55</v>
      </c>
      <c r="B71" s="245" t="s">
        <v>809</v>
      </c>
      <c r="C71" s="259" t="s">
        <v>810</v>
      </c>
      <c r="D71" s="246" t="s">
        <v>181</v>
      </c>
      <c r="E71" s="247">
        <v>42.5</v>
      </c>
      <c r="F71" s="248"/>
      <c r="G71" s="249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182</v>
      </c>
      <c r="T71" s="231" t="s">
        <v>738</v>
      </c>
      <c r="U71" s="231">
        <v>0.09</v>
      </c>
      <c r="V71" s="231">
        <f>ROUND(E71*U71,2)</f>
        <v>3.83</v>
      </c>
      <c r="W71" s="231"/>
      <c r="X71" s="231" t="s">
        <v>183</v>
      </c>
      <c r="Y71" s="231" t="s">
        <v>184</v>
      </c>
      <c r="Z71" s="210"/>
      <c r="AA71" s="210"/>
      <c r="AB71" s="210"/>
      <c r="AC71" s="210"/>
      <c r="AD71" s="210"/>
      <c r="AE71" s="210"/>
      <c r="AF71" s="210"/>
      <c r="AG71" s="210" t="s">
        <v>185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60" t="s">
        <v>811</v>
      </c>
      <c r="D72" s="233"/>
      <c r="E72" s="234">
        <v>42.5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0"/>
      <c r="AA72" s="210"/>
      <c r="AB72" s="210"/>
      <c r="AC72" s="210"/>
      <c r="AD72" s="210"/>
      <c r="AE72" s="210"/>
      <c r="AF72" s="210"/>
      <c r="AG72" s="210" t="s">
        <v>187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4">
        <v>56</v>
      </c>
      <c r="B73" s="245" t="s">
        <v>812</v>
      </c>
      <c r="C73" s="259" t="s">
        <v>813</v>
      </c>
      <c r="D73" s="246" t="s">
        <v>202</v>
      </c>
      <c r="E73" s="247">
        <v>7.65</v>
      </c>
      <c r="F73" s="248"/>
      <c r="G73" s="249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0</v>
      </c>
      <c r="O73" s="230">
        <f>ROUND(E73*N73,2)</f>
        <v>0</v>
      </c>
      <c r="P73" s="230">
        <v>0</v>
      </c>
      <c r="Q73" s="230">
        <f>ROUND(E73*P73,2)</f>
        <v>0</v>
      </c>
      <c r="R73" s="231"/>
      <c r="S73" s="231" t="s">
        <v>182</v>
      </c>
      <c r="T73" s="231" t="s">
        <v>738</v>
      </c>
      <c r="U73" s="231">
        <v>0</v>
      </c>
      <c r="V73" s="231">
        <f>ROUND(E73*U73,2)</f>
        <v>0</v>
      </c>
      <c r="W73" s="231"/>
      <c r="X73" s="231" t="s">
        <v>183</v>
      </c>
      <c r="Y73" s="231" t="s">
        <v>184</v>
      </c>
      <c r="Z73" s="210"/>
      <c r="AA73" s="210"/>
      <c r="AB73" s="210"/>
      <c r="AC73" s="210"/>
      <c r="AD73" s="210"/>
      <c r="AE73" s="210"/>
      <c r="AF73" s="210"/>
      <c r="AG73" s="210" t="s">
        <v>185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60" t="s">
        <v>814</v>
      </c>
      <c r="D74" s="233"/>
      <c r="E74" s="234">
        <v>7.65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0"/>
      <c r="AA74" s="210"/>
      <c r="AB74" s="210"/>
      <c r="AC74" s="210"/>
      <c r="AD74" s="210"/>
      <c r="AE74" s="210"/>
      <c r="AF74" s="210"/>
      <c r="AG74" s="210" t="s">
        <v>187</v>
      </c>
      <c r="AH74" s="210">
        <v>5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51">
        <v>57</v>
      </c>
      <c r="B75" s="252" t="s">
        <v>815</v>
      </c>
      <c r="C75" s="262" t="s">
        <v>816</v>
      </c>
      <c r="D75" s="253" t="s">
        <v>817</v>
      </c>
      <c r="E75" s="254">
        <v>0.2</v>
      </c>
      <c r="F75" s="255"/>
      <c r="G75" s="256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0</v>
      </c>
      <c r="O75" s="230">
        <f>ROUND(E75*N75,2)</f>
        <v>0</v>
      </c>
      <c r="P75" s="230">
        <v>0</v>
      </c>
      <c r="Q75" s="230">
        <f>ROUND(E75*P75,2)</f>
        <v>0</v>
      </c>
      <c r="R75" s="231"/>
      <c r="S75" s="231" t="s">
        <v>182</v>
      </c>
      <c r="T75" s="231" t="s">
        <v>738</v>
      </c>
      <c r="U75" s="231">
        <v>4.5999999999999996</v>
      </c>
      <c r="V75" s="231">
        <f>ROUND(E75*U75,2)</f>
        <v>0.92</v>
      </c>
      <c r="W75" s="231"/>
      <c r="X75" s="231" t="s">
        <v>183</v>
      </c>
      <c r="Y75" s="231" t="s">
        <v>184</v>
      </c>
      <c r="Z75" s="210"/>
      <c r="AA75" s="210"/>
      <c r="AB75" s="210"/>
      <c r="AC75" s="210"/>
      <c r="AD75" s="210"/>
      <c r="AE75" s="210"/>
      <c r="AF75" s="210"/>
      <c r="AG75" s="210" t="s">
        <v>185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4">
        <v>58</v>
      </c>
      <c r="B76" s="245" t="s">
        <v>818</v>
      </c>
      <c r="C76" s="259" t="s">
        <v>819</v>
      </c>
      <c r="D76" s="246" t="s">
        <v>181</v>
      </c>
      <c r="E76" s="247">
        <v>42.5</v>
      </c>
      <c r="F76" s="248"/>
      <c r="G76" s="249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0</v>
      </c>
      <c r="O76" s="230">
        <f>ROUND(E76*N76,2)</f>
        <v>0</v>
      </c>
      <c r="P76" s="230">
        <v>0</v>
      </c>
      <c r="Q76" s="230">
        <f>ROUND(E76*P76,2)</f>
        <v>0</v>
      </c>
      <c r="R76" s="231"/>
      <c r="S76" s="231" t="s">
        <v>182</v>
      </c>
      <c r="T76" s="231" t="s">
        <v>738</v>
      </c>
      <c r="U76" s="231">
        <v>0.14000000000000001</v>
      </c>
      <c r="V76" s="231">
        <f>ROUND(E76*U76,2)</f>
        <v>5.95</v>
      </c>
      <c r="W76" s="231"/>
      <c r="X76" s="231" t="s">
        <v>183</v>
      </c>
      <c r="Y76" s="231" t="s">
        <v>184</v>
      </c>
      <c r="Z76" s="210"/>
      <c r="AA76" s="210"/>
      <c r="AB76" s="210"/>
      <c r="AC76" s="210"/>
      <c r="AD76" s="210"/>
      <c r="AE76" s="210"/>
      <c r="AF76" s="210"/>
      <c r="AG76" s="210" t="s">
        <v>185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60" t="s">
        <v>811</v>
      </c>
      <c r="D77" s="233"/>
      <c r="E77" s="234">
        <v>42.5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0"/>
      <c r="AA77" s="210"/>
      <c r="AB77" s="210"/>
      <c r="AC77" s="210"/>
      <c r="AD77" s="210"/>
      <c r="AE77" s="210"/>
      <c r="AF77" s="210"/>
      <c r="AG77" s="210" t="s">
        <v>187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51">
        <v>59</v>
      </c>
      <c r="B78" s="252" t="s">
        <v>820</v>
      </c>
      <c r="C78" s="262" t="s">
        <v>821</v>
      </c>
      <c r="D78" s="253" t="s">
        <v>193</v>
      </c>
      <c r="E78" s="254">
        <v>85</v>
      </c>
      <c r="F78" s="255"/>
      <c r="G78" s="256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0</v>
      </c>
      <c r="O78" s="230">
        <f>ROUND(E78*N78,2)</f>
        <v>0</v>
      </c>
      <c r="P78" s="230">
        <v>0</v>
      </c>
      <c r="Q78" s="230">
        <f>ROUND(E78*P78,2)</f>
        <v>0</v>
      </c>
      <c r="R78" s="231"/>
      <c r="S78" s="231" t="s">
        <v>182</v>
      </c>
      <c r="T78" s="231" t="s">
        <v>738</v>
      </c>
      <c r="U78" s="231">
        <v>0.14000000000000001</v>
      </c>
      <c r="V78" s="231">
        <f>ROUND(E78*U78,2)</f>
        <v>11.9</v>
      </c>
      <c r="W78" s="231"/>
      <c r="X78" s="231" t="s">
        <v>183</v>
      </c>
      <c r="Y78" s="231" t="s">
        <v>184</v>
      </c>
      <c r="Z78" s="210"/>
      <c r="AA78" s="210"/>
      <c r="AB78" s="210"/>
      <c r="AC78" s="210"/>
      <c r="AD78" s="210"/>
      <c r="AE78" s="210"/>
      <c r="AF78" s="210"/>
      <c r="AG78" s="210" t="s">
        <v>185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51">
        <v>60</v>
      </c>
      <c r="B79" s="252" t="s">
        <v>822</v>
      </c>
      <c r="C79" s="262" t="s">
        <v>823</v>
      </c>
      <c r="D79" s="253" t="s">
        <v>193</v>
      </c>
      <c r="E79" s="254">
        <v>85</v>
      </c>
      <c r="F79" s="255"/>
      <c r="G79" s="256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0.14699999999999999</v>
      </c>
      <c r="O79" s="230">
        <f>ROUND(E79*N79,2)</f>
        <v>12.5</v>
      </c>
      <c r="P79" s="230">
        <v>0</v>
      </c>
      <c r="Q79" s="230">
        <f>ROUND(E79*P79,2)</f>
        <v>0</v>
      </c>
      <c r="R79" s="231"/>
      <c r="S79" s="231" t="s">
        <v>182</v>
      </c>
      <c r="T79" s="231" t="s">
        <v>738</v>
      </c>
      <c r="U79" s="231">
        <v>0.06</v>
      </c>
      <c r="V79" s="231">
        <f>ROUND(E79*U79,2)</f>
        <v>5.0999999999999996</v>
      </c>
      <c r="W79" s="231"/>
      <c r="X79" s="231" t="s">
        <v>183</v>
      </c>
      <c r="Y79" s="231" t="s">
        <v>184</v>
      </c>
      <c r="Z79" s="210"/>
      <c r="AA79" s="210"/>
      <c r="AB79" s="210"/>
      <c r="AC79" s="210"/>
      <c r="AD79" s="210"/>
      <c r="AE79" s="210"/>
      <c r="AF79" s="210"/>
      <c r="AG79" s="210" t="s">
        <v>185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51">
        <v>61</v>
      </c>
      <c r="B80" s="252" t="s">
        <v>824</v>
      </c>
      <c r="C80" s="262" t="s">
        <v>825</v>
      </c>
      <c r="D80" s="253" t="s">
        <v>193</v>
      </c>
      <c r="E80" s="254">
        <v>85</v>
      </c>
      <c r="F80" s="255"/>
      <c r="G80" s="256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6.0000000000000002E-5</v>
      </c>
      <c r="O80" s="230">
        <f>ROUND(E80*N80,2)</f>
        <v>0.01</v>
      </c>
      <c r="P80" s="230">
        <v>0</v>
      </c>
      <c r="Q80" s="230">
        <f>ROUND(E80*P80,2)</f>
        <v>0</v>
      </c>
      <c r="R80" s="231"/>
      <c r="S80" s="231" t="s">
        <v>182</v>
      </c>
      <c r="T80" s="231" t="s">
        <v>738</v>
      </c>
      <c r="U80" s="231">
        <v>0.03</v>
      </c>
      <c r="V80" s="231">
        <f>ROUND(E80*U80,2)</f>
        <v>2.5499999999999998</v>
      </c>
      <c r="W80" s="231"/>
      <c r="X80" s="231" t="s">
        <v>183</v>
      </c>
      <c r="Y80" s="231" t="s">
        <v>184</v>
      </c>
      <c r="Z80" s="210"/>
      <c r="AA80" s="210"/>
      <c r="AB80" s="210"/>
      <c r="AC80" s="210"/>
      <c r="AD80" s="210"/>
      <c r="AE80" s="210"/>
      <c r="AF80" s="210"/>
      <c r="AG80" s="210" t="s">
        <v>185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51">
        <v>62</v>
      </c>
      <c r="B81" s="252" t="s">
        <v>826</v>
      </c>
      <c r="C81" s="262" t="s">
        <v>827</v>
      </c>
      <c r="D81" s="253" t="s">
        <v>193</v>
      </c>
      <c r="E81" s="254">
        <v>85</v>
      </c>
      <c r="F81" s="255"/>
      <c r="G81" s="256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0</v>
      </c>
      <c r="O81" s="230">
        <f>ROUND(E81*N81,2)</f>
        <v>0</v>
      </c>
      <c r="P81" s="230">
        <v>0</v>
      </c>
      <c r="Q81" s="230">
        <f>ROUND(E81*P81,2)</f>
        <v>0</v>
      </c>
      <c r="R81" s="231"/>
      <c r="S81" s="231" t="s">
        <v>182</v>
      </c>
      <c r="T81" s="231" t="s">
        <v>738</v>
      </c>
      <c r="U81" s="231">
        <v>0.17</v>
      </c>
      <c r="V81" s="231">
        <f>ROUND(E81*U81,2)</f>
        <v>14.45</v>
      </c>
      <c r="W81" s="231"/>
      <c r="X81" s="231" t="s">
        <v>183</v>
      </c>
      <c r="Y81" s="231" t="s">
        <v>184</v>
      </c>
      <c r="Z81" s="210"/>
      <c r="AA81" s="210"/>
      <c r="AB81" s="210"/>
      <c r="AC81" s="210"/>
      <c r="AD81" s="210"/>
      <c r="AE81" s="210"/>
      <c r="AF81" s="210"/>
      <c r="AG81" s="210" t="s">
        <v>185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1" x14ac:dyDescent="0.2">
      <c r="A82" s="244">
        <v>63</v>
      </c>
      <c r="B82" s="245" t="s">
        <v>828</v>
      </c>
      <c r="C82" s="259" t="s">
        <v>829</v>
      </c>
      <c r="D82" s="246" t="s">
        <v>202</v>
      </c>
      <c r="E82" s="247">
        <v>7.65</v>
      </c>
      <c r="F82" s="248"/>
      <c r="G82" s="249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0</v>
      </c>
      <c r="O82" s="230">
        <f>ROUND(E82*N82,2)</f>
        <v>0</v>
      </c>
      <c r="P82" s="230">
        <v>0</v>
      </c>
      <c r="Q82" s="230">
        <f>ROUND(E82*P82,2)</f>
        <v>0</v>
      </c>
      <c r="R82" s="231"/>
      <c r="S82" s="231" t="s">
        <v>182</v>
      </c>
      <c r="T82" s="231" t="s">
        <v>738</v>
      </c>
      <c r="U82" s="231">
        <v>0.66</v>
      </c>
      <c r="V82" s="231">
        <f>ROUND(E82*U82,2)</f>
        <v>5.05</v>
      </c>
      <c r="W82" s="231"/>
      <c r="X82" s="231" t="s">
        <v>183</v>
      </c>
      <c r="Y82" s="231" t="s">
        <v>184</v>
      </c>
      <c r="Z82" s="210"/>
      <c r="AA82" s="210"/>
      <c r="AB82" s="210"/>
      <c r="AC82" s="210"/>
      <c r="AD82" s="210"/>
      <c r="AE82" s="210"/>
      <c r="AF82" s="210"/>
      <c r="AG82" s="210" t="s">
        <v>185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60" t="s">
        <v>830</v>
      </c>
      <c r="D83" s="233"/>
      <c r="E83" s="234">
        <v>7.65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0"/>
      <c r="AA83" s="210"/>
      <c r="AB83" s="210"/>
      <c r="AC83" s="210"/>
      <c r="AD83" s="210"/>
      <c r="AE83" s="210"/>
      <c r="AF83" s="210"/>
      <c r="AG83" s="210" t="s">
        <v>187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x14ac:dyDescent="0.2">
      <c r="A84" s="237" t="s">
        <v>177</v>
      </c>
      <c r="B84" s="238" t="s">
        <v>149</v>
      </c>
      <c r="C84" s="258" t="s">
        <v>29</v>
      </c>
      <c r="D84" s="239"/>
      <c r="E84" s="240"/>
      <c r="F84" s="241"/>
      <c r="G84" s="242">
        <f>SUMIF(AG85:AG86,"&lt;&gt;NOR",G85:G86)</f>
        <v>0</v>
      </c>
      <c r="H84" s="236"/>
      <c r="I84" s="236">
        <f>SUM(I85:I86)</f>
        <v>0</v>
      </c>
      <c r="J84" s="236"/>
      <c r="K84" s="236">
        <f>SUM(K85:K86)</f>
        <v>0</v>
      </c>
      <c r="L84" s="236"/>
      <c r="M84" s="236">
        <f>SUM(M85:M86)</f>
        <v>0</v>
      </c>
      <c r="N84" s="235"/>
      <c r="O84" s="235">
        <f>SUM(O85:O86)</f>
        <v>0</v>
      </c>
      <c r="P84" s="235"/>
      <c r="Q84" s="235">
        <f>SUM(Q85:Q86)</f>
        <v>0</v>
      </c>
      <c r="R84" s="236"/>
      <c r="S84" s="236"/>
      <c r="T84" s="236"/>
      <c r="U84" s="236"/>
      <c r="V84" s="236">
        <f>SUM(V85:V86)</f>
        <v>0</v>
      </c>
      <c r="W84" s="236"/>
      <c r="X84" s="236"/>
      <c r="Y84" s="236"/>
      <c r="AG84" t="s">
        <v>178</v>
      </c>
    </row>
    <row r="85" spans="1:60" outlineLevel="1" x14ac:dyDescent="0.2">
      <c r="A85" s="244">
        <v>64</v>
      </c>
      <c r="B85" s="245" t="s">
        <v>418</v>
      </c>
      <c r="C85" s="259" t="s">
        <v>419</v>
      </c>
      <c r="D85" s="246" t="s">
        <v>411</v>
      </c>
      <c r="E85" s="247">
        <v>1</v>
      </c>
      <c r="F85" s="248"/>
      <c r="G85" s="249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21</v>
      </c>
      <c r="M85" s="231">
        <f>G85*(1+L85/100)</f>
        <v>0</v>
      </c>
      <c r="N85" s="230">
        <v>0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182</v>
      </c>
      <c r="T85" s="231" t="s">
        <v>225</v>
      </c>
      <c r="U85" s="231">
        <v>0</v>
      </c>
      <c r="V85" s="231">
        <f>ROUND(E85*U85,2)</f>
        <v>0</v>
      </c>
      <c r="W85" s="231"/>
      <c r="X85" s="231" t="s">
        <v>412</v>
      </c>
      <c r="Y85" s="231" t="s">
        <v>184</v>
      </c>
      <c r="Z85" s="210"/>
      <c r="AA85" s="210"/>
      <c r="AB85" s="210"/>
      <c r="AC85" s="210"/>
      <c r="AD85" s="210"/>
      <c r="AE85" s="210"/>
      <c r="AF85" s="210"/>
      <c r="AG85" s="210" t="s">
        <v>692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61" t="s">
        <v>420</v>
      </c>
      <c r="D86" s="250"/>
      <c r="E86" s="250"/>
      <c r="F86" s="250"/>
      <c r="G86" s="250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0"/>
      <c r="AA86" s="210"/>
      <c r="AB86" s="210"/>
      <c r="AC86" s="210"/>
      <c r="AD86" s="210"/>
      <c r="AE86" s="210"/>
      <c r="AF86" s="210"/>
      <c r="AG86" s="210" t="s">
        <v>198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2">
      <c r="A87" s="237" t="s">
        <v>177</v>
      </c>
      <c r="B87" s="238" t="s">
        <v>150</v>
      </c>
      <c r="C87" s="258" t="s">
        <v>30</v>
      </c>
      <c r="D87" s="239"/>
      <c r="E87" s="240"/>
      <c r="F87" s="241"/>
      <c r="G87" s="242">
        <f>SUMIF(AG88:AG88,"&lt;&gt;NOR",G88:G88)</f>
        <v>0</v>
      </c>
      <c r="H87" s="236"/>
      <c r="I87" s="236">
        <f>SUM(I88:I88)</f>
        <v>0</v>
      </c>
      <c r="J87" s="236"/>
      <c r="K87" s="236">
        <f>SUM(K88:K88)</f>
        <v>0</v>
      </c>
      <c r="L87" s="236"/>
      <c r="M87" s="236">
        <f>SUM(M88:M88)</f>
        <v>0</v>
      </c>
      <c r="N87" s="235"/>
      <c r="O87" s="235">
        <f>SUM(O88:O88)</f>
        <v>0</v>
      </c>
      <c r="P87" s="235"/>
      <c r="Q87" s="235">
        <f>SUM(Q88:Q88)</f>
        <v>0</v>
      </c>
      <c r="R87" s="236"/>
      <c r="S87" s="236"/>
      <c r="T87" s="236"/>
      <c r="U87" s="236"/>
      <c r="V87" s="236">
        <f>SUM(V88:V88)</f>
        <v>0</v>
      </c>
      <c r="W87" s="236"/>
      <c r="X87" s="236"/>
      <c r="Y87" s="236"/>
      <c r="AG87" t="s">
        <v>178</v>
      </c>
    </row>
    <row r="88" spans="1:60" outlineLevel="1" x14ac:dyDescent="0.2">
      <c r="A88" s="244">
        <v>65</v>
      </c>
      <c r="B88" s="245" t="s">
        <v>831</v>
      </c>
      <c r="C88" s="259" t="s">
        <v>832</v>
      </c>
      <c r="D88" s="246" t="s">
        <v>411</v>
      </c>
      <c r="E88" s="247">
        <v>1</v>
      </c>
      <c r="F88" s="248"/>
      <c r="G88" s="249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182</v>
      </c>
      <c r="T88" s="231" t="s">
        <v>225</v>
      </c>
      <c r="U88" s="231">
        <v>0</v>
      </c>
      <c r="V88" s="231">
        <f>ROUND(E88*U88,2)</f>
        <v>0</v>
      </c>
      <c r="W88" s="231"/>
      <c r="X88" s="231" t="s">
        <v>412</v>
      </c>
      <c r="Y88" s="231" t="s">
        <v>184</v>
      </c>
      <c r="Z88" s="210"/>
      <c r="AA88" s="210"/>
      <c r="AB88" s="210"/>
      <c r="AC88" s="210"/>
      <c r="AD88" s="210"/>
      <c r="AE88" s="210"/>
      <c r="AF88" s="210"/>
      <c r="AG88" s="210" t="s">
        <v>692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3"/>
      <c r="B89" s="4"/>
      <c r="C89" s="263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AE89">
        <v>15</v>
      </c>
      <c r="AF89">
        <v>21</v>
      </c>
      <c r="AG89" t="s">
        <v>163</v>
      </c>
    </row>
    <row r="90" spans="1:60" x14ac:dyDescent="0.2">
      <c r="A90" s="213"/>
      <c r="B90" s="214" t="s">
        <v>31</v>
      </c>
      <c r="C90" s="264"/>
      <c r="D90" s="215"/>
      <c r="E90" s="216"/>
      <c r="F90" s="216"/>
      <c r="G90" s="243">
        <f>G8+G12+G41+G43+G70+G84+G87</f>
        <v>0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f>SUMIF(L7:L88,AE89,G7:G88)</f>
        <v>0</v>
      </c>
      <c r="AF90">
        <f>SUMIF(L7:L88,AF89,G7:G88)</f>
        <v>0</v>
      </c>
      <c r="AG90" t="s">
        <v>241</v>
      </c>
    </row>
    <row r="91" spans="1:60" x14ac:dyDescent="0.2">
      <c r="A91" s="3"/>
      <c r="B91" s="4"/>
      <c r="C91" s="263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3"/>
      <c r="B92" s="4"/>
      <c r="C92" s="263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217" t="s">
        <v>242</v>
      </c>
      <c r="B93" s="217"/>
      <c r="C93" s="265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218"/>
      <c r="B94" s="219"/>
      <c r="C94" s="266"/>
      <c r="D94" s="219"/>
      <c r="E94" s="219"/>
      <c r="F94" s="219"/>
      <c r="G94" s="220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G94" t="s">
        <v>243</v>
      </c>
    </row>
    <row r="95" spans="1:60" x14ac:dyDescent="0.2">
      <c r="A95" s="221"/>
      <c r="B95" s="222"/>
      <c r="C95" s="267"/>
      <c r="D95" s="222"/>
      <c r="E95" s="222"/>
      <c r="F95" s="222"/>
      <c r="G95" s="22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A96" s="221"/>
      <c r="B96" s="222"/>
      <c r="C96" s="267"/>
      <c r="D96" s="222"/>
      <c r="E96" s="222"/>
      <c r="F96" s="222"/>
      <c r="G96" s="22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">
      <c r="A97" s="221"/>
      <c r="B97" s="222"/>
      <c r="C97" s="267"/>
      <c r="D97" s="222"/>
      <c r="E97" s="222"/>
      <c r="F97" s="222"/>
      <c r="G97" s="22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">
      <c r="A98" s="224"/>
      <c r="B98" s="225"/>
      <c r="C98" s="268"/>
      <c r="D98" s="225"/>
      <c r="E98" s="225"/>
      <c r="F98" s="225"/>
      <c r="G98" s="22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3"/>
      <c r="B99" s="4"/>
      <c r="C99" s="263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">
      <c r="C100" s="269"/>
      <c r="D100" s="10"/>
      <c r="AG100" t="s">
        <v>244</v>
      </c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A1:G1"/>
    <mergeCell ref="C2:G2"/>
    <mergeCell ref="C3:G3"/>
    <mergeCell ref="C4:G4"/>
    <mergeCell ref="A93:C93"/>
    <mergeCell ref="A94:G98"/>
    <mergeCell ref="C86:G86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24DEB-A96E-4EE1-9D06-46ADCF0A917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151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4.95" customHeight="1" x14ac:dyDescent="0.2">
      <c r="A3" s="196" t="s">
        <v>9</v>
      </c>
      <c r="B3" s="49" t="s">
        <v>58</v>
      </c>
      <c r="C3" s="199" t="s">
        <v>59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4.95" customHeight="1" x14ac:dyDescent="0.2">
      <c r="A4" s="200" t="s">
        <v>10</v>
      </c>
      <c r="B4" s="201" t="s">
        <v>46</v>
      </c>
      <c r="C4" s="202" t="s">
        <v>60</v>
      </c>
      <c r="D4" s="203"/>
      <c r="E4" s="203"/>
      <c r="F4" s="203"/>
      <c r="G4" s="204"/>
      <c r="AG4" t="s">
        <v>154</v>
      </c>
    </row>
    <row r="5" spans="1:60" x14ac:dyDescent="0.2">
      <c r="D5" s="10"/>
    </row>
    <row r="6" spans="1:60" ht="38.25" x14ac:dyDescent="0.2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31</v>
      </c>
      <c r="H6" s="209" t="s">
        <v>32</v>
      </c>
      <c r="I6" s="209" t="s">
        <v>161</v>
      </c>
      <c r="J6" s="209" t="s">
        <v>33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7" t="s">
        <v>177</v>
      </c>
      <c r="B8" s="238" t="s">
        <v>89</v>
      </c>
      <c r="C8" s="258" t="s">
        <v>90</v>
      </c>
      <c r="D8" s="239"/>
      <c r="E8" s="240"/>
      <c r="F8" s="241"/>
      <c r="G8" s="242">
        <f>SUMIF(AG9:AG29,"&lt;&gt;NOR",G9:G29)</f>
        <v>0</v>
      </c>
      <c r="H8" s="236"/>
      <c r="I8" s="236">
        <f>SUM(I9:I29)</f>
        <v>0</v>
      </c>
      <c r="J8" s="236"/>
      <c r="K8" s="236">
        <f>SUM(K9:K29)</f>
        <v>0</v>
      </c>
      <c r="L8" s="236"/>
      <c r="M8" s="236">
        <f>SUM(M9:M29)</f>
        <v>0</v>
      </c>
      <c r="N8" s="235"/>
      <c r="O8" s="235">
        <f>SUM(O9:O29)</f>
        <v>10</v>
      </c>
      <c r="P8" s="235"/>
      <c r="Q8" s="235">
        <f>SUM(Q9:Q29)</f>
        <v>0</v>
      </c>
      <c r="R8" s="236"/>
      <c r="S8" s="236"/>
      <c r="T8" s="236"/>
      <c r="U8" s="236"/>
      <c r="V8" s="236">
        <f>SUM(V9:V29)</f>
        <v>39</v>
      </c>
      <c r="W8" s="236"/>
      <c r="X8" s="236"/>
      <c r="Y8" s="236"/>
      <c r="AG8" t="s">
        <v>178</v>
      </c>
    </row>
    <row r="9" spans="1:60" outlineLevel="1" x14ac:dyDescent="0.2">
      <c r="A9" s="244">
        <v>1</v>
      </c>
      <c r="B9" s="245" t="s">
        <v>245</v>
      </c>
      <c r="C9" s="259" t="s">
        <v>246</v>
      </c>
      <c r="D9" s="246" t="s">
        <v>202</v>
      </c>
      <c r="E9" s="247">
        <v>30.625</v>
      </c>
      <c r="F9" s="248"/>
      <c r="G9" s="249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182</v>
      </c>
      <c r="T9" s="231" t="s">
        <v>182</v>
      </c>
      <c r="U9" s="231">
        <v>0.31</v>
      </c>
      <c r="V9" s="231">
        <f>ROUND(E9*U9,2)</f>
        <v>9.49</v>
      </c>
      <c r="W9" s="231"/>
      <c r="X9" s="231" t="s">
        <v>183</v>
      </c>
      <c r="Y9" s="231" t="s">
        <v>184</v>
      </c>
      <c r="Z9" s="210"/>
      <c r="AA9" s="210"/>
      <c r="AB9" s="210"/>
      <c r="AC9" s="210"/>
      <c r="AD9" s="210"/>
      <c r="AE9" s="210"/>
      <c r="AF9" s="210"/>
      <c r="AG9" s="210" t="s">
        <v>185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60" t="s">
        <v>833</v>
      </c>
      <c r="D10" s="233"/>
      <c r="E10" s="234">
        <v>30.625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0"/>
      <c r="AA10" s="210"/>
      <c r="AB10" s="210"/>
      <c r="AC10" s="210"/>
      <c r="AD10" s="210"/>
      <c r="AE10" s="210"/>
      <c r="AF10" s="210"/>
      <c r="AG10" s="210" t="s">
        <v>187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2</v>
      </c>
      <c r="B11" s="245" t="s">
        <v>248</v>
      </c>
      <c r="C11" s="259" t="s">
        <v>249</v>
      </c>
      <c r="D11" s="246" t="s">
        <v>202</v>
      </c>
      <c r="E11" s="247">
        <v>30.625</v>
      </c>
      <c r="F11" s="248"/>
      <c r="G11" s="249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182</v>
      </c>
      <c r="T11" s="231" t="s">
        <v>182</v>
      </c>
      <c r="U11" s="231">
        <v>0.1</v>
      </c>
      <c r="V11" s="231">
        <f>ROUND(E11*U11,2)</f>
        <v>3.06</v>
      </c>
      <c r="W11" s="231"/>
      <c r="X11" s="231" t="s">
        <v>183</v>
      </c>
      <c r="Y11" s="231" t="s">
        <v>184</v>
      </c>
      <c r="Z11" s="210"/>
      <c r="AA11" s="210"/>
      <c r="AB11" s="210"/>
      <c r="AC11" s="210"/>
      <c r="AD11" s="210"/>
      <c r="AE11" s="210"/>
      <c r="AF11" s="210"/>
      <c r="AG11" s="210" t="s">
        <v>185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60" t="s">
        <v>834</v>
      </c>
      <c r="D12" s="233"/>
      <c r="E12" s="234">
        <v>30.625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0"/>
      <c r="AA12" s="210"/>
      <c r="AB12" s="210"/>
      <c r="AC12" s="210"/>
      <c r="AD12" s="210"/>
      <c r="AE12" s="210"/>
      <c r="AF12" s="210"/>
      <c r="AG12" s="210" t="s">
        <v>187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3</v>
      </c>
      <c r="B13" s="245" t="s">
        <v>835</v>
      </c>
      <c r="C13" s="259" t="s">
        <v>836</v>
      </c>
      <c r="D13" s="246" t="s">
        <v>202</v>
      </c>
      <c r="E13" s="247">
        <v>11.76</v>
      </c>
      <c r="F13" s="248"/>
      <c r="G13" s="249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182</v>
      </c>
      <c r="T13" s="231" t="s">
        <v>182</v>
      </c>
      <c r="U13" s="231">
        <v>0.5</v>
      </c>
      <c r="V13" s="231">
        <f>ROUND(E13*U13,2)</f>
        <v>5.88</v>
      </c>
      <c r="W13" s="231"/>
      <c r="X13" s="231" t="s">
        <v>183</v>
      </c>
      <c r="Y13" s="231" t="s">
        <v>184</v>
      </c>
      <c r="Z13" s="210"/>
      <c r="AA13" s="210"/>
      <c r="AB13" s="210"/>
      <c r="AC13" s="210"/>
      <c r="AD13" s="210"/>
      <c r="AE13" s="210"/>
      <c r="AF13" s="210"/>
      <c r="AG13" s="210" t="s">
        <v>185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60" t="s">
        <v>837</v>
      </c>
      <c r="D14" s="233"/>
      <c r="E14" s="234">
        <v>11.76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4">
        <v>4</v>
      </c>
      <c r="B15" s="245" t="s">
        <v>838</v>
      </c>
      <c r="C15" s="259" t="s">
        <v>839</v>
      </c>
      <c r="D15" s="246" t="s">
        <v>202</v>
      </c>
      <c r="E15" s="247">
        <v>11.76</v>
      </c>
      <c r="F15" s="248"/>
      <c r="G15" s="249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182</v>
      </c>
      <c r="T15" s="231" t="s">
        <v>182</v>
      </c>
      <c r="U15" s="231">
        <v>0.6</v>
      </c>
      <c r="V15" s="231">
        <f>ROUND(E15*U15,2)</f>
        <v>7.06</v>
      </c>
      <c r="W15" s="231"/>
      <c r="X15" s="231" t="s">
        <v>183</v>
      </c>
      <c r="Y15" s="231" t="s">
        <v>184</v>
      </c>
      <c r="Z15" s="210"/>
      <c r="AA15" s="210"/>
      <c r="AB15" s="210"/>
      <c r="AC15" s="210"/>
      <c r="AD15" s="210"/>
      <c r="AE15" s="210"/>
      <c r="AF15" s="210"/>
      <c r="AG15" s="210" t="s">
        <v>185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60" t="s">
        <v>840</v>
      </c>
      <c r="D16" s="233"/>
      <c r="E16" s="234">
        <v>11.76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0"/>
      <c r="AA16" s="210"/>
      <c r="AB16" s="210"/>
      <c r="AC16" s="210"/>
      <c r="AD16" s="210"/>
      <c r="AE16" s="210"/>
      <c r="AF16" s="210"/>
      <c r="AG16" s="210" t="s">
        <v>187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5</v>
      </c>
      <c r="B17" s="245" t="s">
        <v>257</v>
      </c>
      <c r="C17" s="259" t="s">
        <v>258</v>
      </c>
      <c r="D17" s="246" t="s">
        <v>202</v>
      </c>
      <c r="E17" s="247">
        <v>27.58156</v>
      </c>
      <c r="F17" s="248"/>
      <c r="G17" s="249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182</v>
      </c>
      <c r="T17" s="231" t="s">
        <v>182</v>
      </c>
      <c r="U17" s="231">
        <v>0.01</v>
      </c>
      <c r="V17" s="231">
        <f>ROUND(E17*U17,2)</f>
        <v>0.28000000000000003</v>
      </c>
      <c r="W17" s="231"/>
      <c r="X17" s="231" t="s">
        <v>183</v>
      </c>
      <c r="Y17" s="231" t="s">
        <v>184</v>
      </c>
      <c r="Z17" s="210"/>
      <c r="AA17" s="210"/>
      <c r="AB17" s="210"/>
      <c r="AC17" s="210"/>
      <c r="AD17" s="210"/>
      <c r="AE17" s="210"/>
      <c r="AF17" s="210"/>
      <c r="AG17" s="210" t="s">
        <v>185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60" t="s">
        <v>834</v>
      </c>
      <c r="D18" s="233"/>
      <c r="E18" s="234">
        <v>30.625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60" t="s">
        <v>840</v>
      </c>
      <c r="D19" s="233"/>
      <c r="E19" s="234">
        <v>11.76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0"/>
      <c r="AA19" s="210"/>
      <c r="AB19" s="210"/>
      <c r="AC19" s="210"/>
      <c r="AD19" s="210"/>
      <c r="AE19" s="210"/>
      <c r="AF19" s="210"/>
      <c r="AG19" s="210" t="s">
        <v>187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60" t="s">
        <v>841</v>
      </c>
      <c r="D20" s="233"/>
      <c r="E20" s="234">
        <v>-19.400369999999999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0"/>
      <c r="AA20" s="210"/>
      <c r="AB20" s="210"/>
      <c r="AC20" s="210"/>
      <c r="AD20" s="210"/>
      <c r="AE20" s="210"/>
      <c r="AF20" s="210"/>
      <c r="AG20" s="210" t="s">
        <v>187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73" t="s">
        <v>260</v>
      </c>
      <c r="D21" s="270"/>
      <c r="E21" s="271">
        <v>4.5969300000000004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0"/>
      <c r="AA21" s="210"/>
      <c r="AB21" s="210"/>
      <c r="AC21" s="210"/>
      <c r="AD21" s="210"/>
      <c r="AE21" s="210"/>
      <c r="AF21" s="210"/>
      <c r="AG21" s="210" t="s">
        <v>187</v>
      </c>
      <c r="AH21" s="210">
        <v>4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4">
        <v>6</v>
      </c>
      <c r="B22" s="245" t="s">
        <v>261</v>
      </c>
      <c r="C22" s="259" t="s">
        <v>262</v>
      </c>
      <c r="D22" s="246" t="s">
        <v>202</v>
      </c>
      <c r="E22" s="247">
        <v>19.400369999999999</v>
      </c>
      <c r="F22" s="248"/>
      <c r="G22" s="249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182</v>
      </c>
      <c r="T22" s="231" t="s">
        <v>182</v>
      </c>
      <c r="U22" s="231">
        <v>0.2</v>
      </c>
      <c r="V22" s="231">
        <f>ROUND(E22*U22,2)</f>
        <v>3.88</v>
      </c>
      <c r="W22" s="231"/>
      <c r="X22" s="231" t="s">
        <v>183</v>
      </c>
      <c r="Y22" s="231" t="s">
        <v>184</v>
      </c>
      <c r="Z22" s="210"/>
      <c r="AA22" s="210"/>
      <c r="AB22" s="210"/>
      <c r="AC22" s="210"/>
      <c r="AD22" s="210"/>
      <c r="AE22" s="210"/>
      <c r="AF22" s="210"/>
      <c r="AG22" s="210" t="s">
        <v>185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61" t="s">
        <v>263</v>
      </c>
      <c r="D23" s="250"/>
      <c r="E23" s="250"/>
      <c r="F23" s="250"/>
      <c r="G23" s="250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0"/>
      <c r="AA23" s="210"/>
      <c r="AB23" s="210"/>
      <c r="AC23" s="210"/>
      <c r="AD23" s="210"/>
      <c r="AE23" s="210"/>
      <c r="AF23" s="210"/>
      <c r="AG23" s="210" t="s">
        <v>198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27"/>
      <c r="B24" s="228"/>
      <c r="C24" s="260" t="s">
        <v>842</v>
      </c>
      <c r="D24" s="233"/>
      <c r="E24" s="234">
        <v>4.41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27"/>
      <c r="B25" s="228"/>
      <c r="C25" s="260" t="s">
        <v>843</v>
      </c>
      <c r="D25" s="233"/>
      <c r="E25" s="234">
        <v>14.99037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44">
        <v>7</v>
      </c>
      <c r="B26" s="245" t="s">
        <v>844</v>
      </c>
      <c r="C26" s="259" t="s">
        <v>845</v>
      </c>
      <c r="D26" s="246" t="s">
        <v>202</v>
      </c>
      <c r="E26" s="247">
        <v>5.88</v>
      </c>
      <c r="F26" s="248"/>
      <c r="G26" s="249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1.7</v>
      </c>
      <c r="O26" s="230">
        <f>ROUND(E26*N26,2)</f>
        <v>10</v>
      </c>
      <c r="P26" s="230">
        <v>0</v>
      </c>
      <c r="Q26" s="230">
        <f>ROUND(E26*P26,2)</f>
        <v>0</v>
      </c>
      <c r="R26" s="231"/>
      <c r="S26" s="231" t="s">
        <v>182</v>
      </c>
      <c r="T26" s="231" t="s">
        <v>182</v>
      </c>
      <c r="U26" s="231">
        <v>1.59</v>
      </c>
      <c r="V26" s="231">
        <f>ROUND(E26*U26,2)</f>
        <v>9.35</v>
      </c>
      <c r="W26" s="231"/>
      <c r="X26" s="231" t="s">
        <v>183</v>
      </c>
      <c r="Y26" s="231" t="s">
        <v>184</v>
      </c>
      <c r="Z26" s="210"/>
      <c r="AA26" s="210"/>
      <c r="AB26" s="210"/>
      <c r="AC26" s="210"/>
      <c r="AD26" s="210"/>
      <c r="AE26" s="210"/>
      <c r="AF26" s="210"/>
      <c r="AG26" s="210" t="s">
        <v>185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60" t="s">
        <v>846</v>
      </c>
      <c r="D27" s="233"/>
      <c r="E27" s="234">
        <v>5.88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0"/>
      <c r="AA27" s="210"/>
      <c r="AB27" s="210"/>
      <c r="AC27" s="210"/>
      <c r="AD27" s="210"/>
      <c r="AE27" s="210"/>
      <c r="AF27" s="210"/>
      <c r="AG27" s="210" t="s">
        <v>187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4">
        <v>8</v>
      </c>
      <c r="B28" s="245" t="s">
        <v>265</v>
      </c>
      <c r="C28" s="259" t="s">
        <v>266</v>
      </c>
      <c r="D28" s="246" t="s">
        <v>228</v>
      </c>
      <c r="E28" s="247">
        <v>27.58156</v>
      </c>
      <c r="F28" s="248"/>
      <c r="G28" s="249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0</v>
      </c>
      <c r="O28" s="230">
        <f>ROUND(E28*N28,2)</f>
        <v>0</v>
      </c>
      <c r="P28" s="230">
        <v>0</v>
      </c>
      <c r="Q28" s="230">
        <f>ROUND(E28*P28,2)</f>
        <v>0</v>
      </c>
      <c r="R28" s="231"/>
      <c r="S28" s="231" t="s">
        <v>182</v>
      </c>
      <c r="T28" s="231" t="s">
        <v>182</v>
      </c>
      <c r="U28" s="231">
        <v>0</v>
      </c>
      <c r="V28" s="231">
        <f>ROUND(E28*U28,2)</f>
        <v>0</v>
      </c>
      <c r="W28" s="231"/>
      <c r="X28" s="231" t="s">
        <v>183</v>
      </c>
      <c r="Y28" s="231" t="s">
        <v>184</v>
      </c>
      <c r="Z28" s="210"/>
      <c r="AA28" s="210"/>
      <c r="AB28" s="210"/>
      <c r="AC28" s="210"/>
      <c r="AD28" s="210"/>
      <c r="AE28" s="210"/>
      <c r="AF28" s="210"/>
      <c r="AG28" s="210" t="s">
        <v>185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60" t="s">
        <v>847</v>
      </c>
      <c r="D29" s="233"/>
      <c r="E29" s="234">
        <v>27.58156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0"/>
      <c r="AA29" s="210"/>
      <c r="AB29" s="210"/>
      <c r="AC29" s="210"/>
      <c r="AD29" s="210"/>
      <c r="AE29" s="210"/>
      <c r="AF29" s="210"/>
      <c r="AG29" s="210" t="s">
        <v>187</v>
      </c>
      <c r="AH29" s="210">
        <v>5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37" t="s">
        <v>177</v>
      </c>
      <c r="B30" s="238" t="s">
        <v>92</v>
      </c>
      <c r="C30" s="258" t="s">
        <v>93</v>
      </c>
      <c r="D30" s="239"/>
      <c r="E30" s="240"/>
      <c r="F30" s="241"/>
      <c r="G30" s="242">
        <f>SUMIF(AG31:AG34,"&lt;&gt;NOR",G31:G34)</f>
        <v>0</v>
      </c>
      <c r="H30" s="236"/>
      <c r="I30" s="236">
        <f>SUM(I31:I34)</f>
        <v>0</v>
      </c>
      <c r="J30" s="236"/>
      <c r="K30" s="236">
        <f>SUM(K31:K34)</f>
        <v>0</v>
      </c>
      <c r="L30" s="236"/>
      <c r="M30" s="236">
        <f>SUM(M31:M34)</f>
        <v>0</v>
      </c>
      <c r="N30" s="235"/>
      <c r="O30" s="235">
        <f>SUM(O31:O34)</f>
        <v>4.71</v>
      </c>
      <c r="P30" s="235"/>
      <c r="Q30" s="235">
        <f>SUM(Q31:Q34)</f>
        <v>0</v>
      </c>
      <c r="R30" s="236"/>
      <c r="S30" s="236"/>
      <c r="T30" s="236"/>
      <c r="U30" s="236"/>
      <c r="V30" s="236">
        <f>SUM(V31:V34)</f>
        <v>1.87</v>
      </c>
      <c r="W30" s="236"/>
      <c r="X30" s="236"/>
      <c r="Y30" s="236"/>
      <c r="AG30" t="s">
        <v>178</v>
      </c>
    </row>
    <row r="31" spans="1:60" outlineLevel="1" x14ac:dyDescent="0.2">
      <c r="A31" s="244">
        <v>9</v>
      </c>
      <c r="B31" s="245" t="s">
        <v>848</v>
      </c>
      <c r="C31" s="259" t="s">
        <v>849</v>
      </c>
      <c r="D31" s="246" t="s">
        <v>202</v>
      </c>
      <c r="E31" s="247">
        <v>1.8374999999999999</v>
      </c>
      <c r="F31" s="248"/>
      <c r="G31" s="249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2.5249999999999999</v>
      </c>
      <c r="O31" s="230">
        <f>ROUND(E31*N31,2)</f>
        <v>4.6399999999999997</v>
      </c>
      <c r="P31" s="230">
        <v>0</v>
      </c>
      <c r="Q31" s="230">
        <f>ROUND(E31*P31,2)</f>
        <v>0</v>
      </c>
      <c r="R31" s="231"/>
      <c r="S31" s="231" t="s">
        <v>182</v>
      </c>
      <c r="T31" s="231" t="s">
        <v>182</v>
      </c>
      <c r="U31" s="231">
        <v>0.48</v>
      </c>
      <c r="V31" s="231">
        <f>ROUND(E31*U31,2)</f>
        <v>0.88</v>
      </c>
      <c r="W31" s="231"/>
      <c r="X31" s="231" t="s">
        <v>183</v>
      </c>
      <c r="Y31" s="231" t="s">
        <v>184</v>
      </c>
      <c r="Z31" s="210"/>
      <c r="AA31" s="210"/>
      <c r="AB31" s="210"/>
      <c r="AC31" s="210"/>
      <c r="AD31" s="210"/>
      <c r="AE31" s="210"/>
      <c r="AF31" s="210"/>
      <c r="AG31" s="210" t="s">
        <v>185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60" t="s">
        <v>850</v>
      </c>
      <c r="D32" s="233"/>
      <c r="E32" s="234">
        <v>1.8374999999999999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44">
        <v>10</v>
      </c>
      <c r="B33" s="245" t="s">
        <v>851</v>
      </c>
      <c r="C33" s="259" t="s">
        <v>852</v>
      </c>
      <c r="D33" s="246" t="s">
        <v>228</v>
      </c>
      <c r="E33" s="247">
        <v>6.4780000000000004E-2</v>
      </c>
      <c r="F33" s="248"/>
      <c r="G33" s="249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1.05474</v>
      </c>
      <c r="O33" s="230">
        <f>ROUND(E33*N33,2)</f>
        <v>7.0000000000000007E-2</v>
      </c>
      <c r="P33" s="230">
        <v>0</v>
      </c>
      <c r="Q33" s="230">
        <f>ROUND(E33*P33,2)</f>
        <v>0</v>
      </c>
      <c r="R33" s="231"/>
      <c r="S33" s="231" t="s">
        <v>182</v>
      </c>
      <c r="T33" s="231" t="s">
        <v>182</v>
      </c>
      <c r="U33" s="231">
        <v>15.231</v>
      </c>
      <c r="V33" s="231">
        <f>ROUND(E33*U33,2)</f>
        <v>0.99</v>
      </c>
      <c r="W33" s="231"/>
      <c r="X33" s="231" t="s">
        <v>183</v>
      </c>
      <c r="Y33" s="231" t="s">
        <v>184</v>
      </c>
      <c r="Z33" s="210"/>
      <c r="AA33" s="210"/>
      <c r="AB33" s="210"/>
      <c r="AC33" s="210"/>
      <c r="AD33" s="210"/>
      <c r="AE33" s="210"/>
      <c r="AF33" s="210"/>
      <c r="AG33" s="210" t="s">
        <v>185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60" t="s">
        <v>853</v>
      </c>
      <c r="D34" s="233"/>
      <c r="E34" s="234">
        <v>6.4780000000000004E-2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237" t="s">
        <v>177</v>
      </c>
      <c r="B35" s="238" t="s">
        <v>94</v>
      </c>
      <c r="C35" s="258" t="s">
        <v>95</v>
      </c>
      <c r="D35" s="239"/>
      <c r="E35" s="240"/>
      <c r="F35" s="241"/>
      <c r="G35" s="242">
        <f>SUMIF(AG36:AG39,"&lt;&gt;NOR",G36:G39)</f>
        <v>0</v>
      </c>
      <c r="H35" s="236"/>
      <c r="I35" s="236">
        <f>SUM(I36:I39)</f>
        <v>0</v>
      </c>
      <c r="J35" s="236"/>
      <c r="K35" s="236">
        <f>SUM(K36:K39)</f>
        <v>0</v>
      </c>
      <c r="L35" s="236"/>
      <c r="M35" s="236">
        <f>SUM(M36:M39)</f>
        <v>0</v>
      </c>
      <c r="N35" s="235"/>
      <c r="O35" s="235">
        <f>SUM(O36:O39)</f>
        <v>0.36</v>
      </c>
      <c r="P35" s="235"/>
      <c r="Q35" s="235">
        <f>SUM(Q36:Q39)</f>
        <v>0</v>
      </c>
      <c r="R35" s="236"/>
      <c r="S35" s="236"/>
      <c r="T35" s="236"/>
      <c r="U35" s="236"/>
      <c r="V35" s="236">
        <f>SUM(V36:V39)</f>
        <v>1.34</v>
      </c>
      <c r="W35" s="236"/>
      <c r="X35" s="236"/>
      <c r="Y35" s="236"/>
      <c r="AG35" t="s">
        <v>178</v>
      </c>
    </row>
    <row r="36" spans="1:60" outlineLevel="1" x14ac:dyDescent="0.2">
      <c r="A36" s="244">
        <v>11</v>
      </c>
      <c r="B36" s="245" t="s">
        <v>854</v>
      </c>
      <c r="C36" s="259" t="s">
        <v>855</v>
      </c>
      <c r="D36" s="246" t="s">
        <v>202</v>
      </c>
      <c r="E36" s="247">
        <v>0.12559999999999999</v>
      </c>
      <c r="F36" s="248"/>
      <c r="G36" s="249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2.53999</v>
      </c>
      <c r="O36" s="230">
        <f>ROUND(E36*N36,2)</f>
        <v>0.32</v>
      </c>
      <c r="P36" s="230">
        <v>0</v>
      </c>
      <c r="Q36" s="230">
        <f>ROUND(E36*P36,2)</f>
        <v>0</v>
      </c>
      <c r="R36" s="231"/>
      <c r="S36" s="231" t="s">
        <v>182</v>
      </c>
      <c r="T36" s="231" t="s">
        <v>182</v>
      </c>
      <c r="U36" s="231">
        <v>2.2999999999999998</v>
      </c>
      <c r="V36" s="231">
        <f>ROUND(E36*U36,2)</f>
        <v>0.28999999999999998</v>
      </c>
      <c r="W36" s="231"/>
      <c r="X36" s="231" t="s">
        <v>183</v>
      </c>
      <c r="Y36" s="231" t="s">
        <v>184</v>
      </c>
      <c r="Z36" s="210"/>
      <c r="AA36" s="210"/>
      <c r="AB36" s="210"/>
      <c r="AC36" s="210"/>
      <c r="AD36" s="210"/>
      <c r="AE36" s="210"/>
      <c r="AF36" s="210"/>
      <c r="AG36" s="210" t="s">
        <v>185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2" x14ac:dyDescent="0.2">
      <c r="A37" s="227"/>
      <c r="B37" s="228"/>
      <c r="C37" s="260" t="s">
        <v>856</v>
      </c>
      <c r="D37" s="233"/>
      <c r="E37" s="234">
        <v>0.12559999999999999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0"/>
      <c r="AA37" s="210"/>
      <c r="AB37" s="210"/>
      <c r="AC37" s="210"/>
      <c r="AD37" s="210"/>
      <c r="AE37" s="210"/>
      <c r="AF37" s="210"/>
      <c r="AG37" s="210" t="s">
        <v>187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4">
        <v>12</v>
      </c>
      <c r="B38" s="245" t="s">
        <v>857</v>
      </c>
      <c r="C38" s="259" t="s">
        <v>858</v>
      </c>
      <c r="D38" s="246" t="s">
        <v>228</v>
      </c>
      <c r="E38" s="247">
        <v>3.56E-2</v>
      </c>
      <c r="F38" s="248"/>
      <c r="G38" s="249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1.02396</v>
      </c>
      <c r="O38" s="230">
        <f>ROUND(E38*N38,2)</f>
        <v>0.04</v>
      </c>
      <c r="P38" s="230">
        <v>0</v>
      </c>
      <c r="Q38" s="230">
        <f>ROUND(E38*P38,2)</f>
        <v>0</v>
      </c>
      <c r="R38" s="231"/>
      <c r="S38" s="231" t="s">
        <v>182</v>
      </c>
      <c r="T38" s="231" t="s">
        <v>182</v>
      </c>
      <c r="U38" s="231">
        <v>29.57</v>
      </c>
      <c r="V38" s="231">
        <f>ROUND(E38*U38,2)</f>
        <v>1.05</v>
      </c>
      <c r="W38" s="231"/>
      <c r="X38" s="231" t="s">
        <v>183</v>
      </c>
      <c r="Y38" s="231" t="s">
        <v>184</v>
      </c>
      <c r="Z38" s="210"/>
      <c r="AA38" s="210"/>
      <c r="AB38" s="210"/>
      <c r="AC38" s="210"/>
      <c r="AD38" s="210"/>
      <c r="AE38" s="210"/>
      <c r="AF38" s="210"/>
      <c r="AG38" s="210" t="s">
        <v>185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2" x14ac:dyDescent="0.2">
      <c r="A39" s="227"/>
      <c r="B39" s="228"/>
      <c r="C39" s="260" t="s">
        <v>859</v>
      </c>
      <c r="D39" s="233"/>
      <c r="E39" s="234">
        <v>3.56E-2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0"/>
      <c r="AA39" s="210"/>
      <c r="AB39" s="210"/>
      <c r="AC39" s="210"/>
      <c r="AD39" s="210"/>
      <c r="AE39" s="210"/>
      <c r="AF39" s="210"/>
      <c r="AG39" s="210" t="s">
        <v>187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37" t="s">
        <v>177</v>
      </c>
      <c r="B40" s="238" t="s">
        <v>96</v>
      </c>
      <c r="C40" s="258" t="s">
        <v>97</v>
      </c>
      <c r="D40" s="239"/>
      <c r="E40" s="240"/>
      <c r="F40" s="241"/>
      <c r="G40" s="242">
        <f>SUMIF(AG41:AG42,"&lt;&gt;NOR",G41:G42)</f>
        <v>0</v>
      </c>
      <c r="H40" s="236"/>
      <c r="I40" s="236">
        <f>SUM(I41:I42)</f>
        <v>0</v>
      </c>
      <c r="J40" s="236"/>
      <c r="K40" s="236">
        <f>SUM(K41:K42)</f>
        <v>0</v>
      </c>
      <c r="L40" s="236"/>
      <c r="M40" s="236">
        <f>SUM(M41:M42)</f>
        <v>0</v>
      </c>
      <c r="N40" s="235"/>
      <c r="O40" s="235">
        <f>SUM(O41:O42)</f>
        <v>2.78</v>
      </c>
      <c r="P40" s="235"/>
      <c r="Q40" s="235">
        <f>SUM(Q41:Q42)</f>
        <v>0</v>
      </c>
      <c r="R40" s="236"/>
      <c r="S40" s="236"/>
      <c r="T40" s="236"/>
      <c r="U40" s="236"/>
      <c r="V40" s="236">
        <f>SUM(V41:V42)</f>
        <v>2.5</v>
      </c>
      <c r="W40" s="236"/>
      <c r="X40" s="236"/>
      <c r="Y40" s="236"/>
      <c r="AG40" t="s">
        <v>178</v>
      </c>
    </row>
    <row r="41" spans="1:60" ht="22.5" outlineLevel="1" x14ac:dyDescent="0.2">
      <c r="A41" s="244">
        <v>13</v>
      </c>
      <c r="B41" s="245" t="s">
        <v>860</v>
      </c>
      <c r="C41" s="259" t="s">
        <v>861</v>
      </c>
      <c r="D41" s="246" t="s">
        <v>202</v>
      </c>
      <c r="E41" s="247">
        <v>1.47</v>
      </c>
      <c r="F41" s="248"/>
      <c r="G41" s="249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1.8907700000000001</v>
      </c>
      <c r="O41" s="230">
        <f>ROUND(E41*N41,2)</f>
        <v>2.78</v>
      </c>
      <c r="P41" s="230">
        <v>0</v>
      </c>
      <c r="Q41" s="230">
        <f>ROUND(E41*P41,2)</f>
        <v>0</v>
      </c>
      <c r="R41" s="231"/>
      <c r="S41" s="231" t="s">
        <v>182</v>
      </c>
      <c r="T41" s="231" t="s">
        <v>182</v>
      </c>
      <c r="U41" s="231">
        <v>1.7</v>
      </c>
      <c r="V41" s="231">
        <f>ROUND(E41*U41,2)</f>
        <v>2.5</v>
      </c>
      <c r="W41" s="231"/>
      <c r="X41" s="231" t="s">
        <v>183</v>
      </c>
      <c r="Y41" s="231" t="s">
        <v>184</v>
      </c>
      <c r="Z41" s="210"/>
      <c r="AA41" s="210"/>
      <c r="AB41" s="210"/>
      <c r="AC41" s="210"/>
      <c r="AD41" s="210"/>
      <c r="AE41" s="210"/>
      <c r="AF41" s="210"/>
      <c r="AG41" s="210" t="s">
        <v>185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27"/>
      <c r="B42" s="228"/>
      <c r="C42" s="260" t="s">
        <v>862</v>
      </c>
      <c r="D42" s="233"/>
      <c r="E42" s="234">
        <v>1.47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0"/>
      <c r="AA42" s="210"/>
      <c r="AB42" s="210"/>
      <c r="AC42" s="210"/>
      <c r="AD42" s="210"/>
      <c r="AE42" s="210"/>
      <c r="AF42" s="210"/>
      <c r="AG42" s="210" t="s">
        <v>187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7" t="s">
        <v>177</v>
      </c>
      <c r="B43" s="238" t="s">
        <v>102</v>
      </c>
      <c r="C43" s="258" t="s">
        <v>103</v>
      </c>
      <c r="D43" s="239"/>
      <c r="E43" s="240"/>
      <c r="F43" s="241"/>
      <c r="G43" s="242">
        <f>SUMIF(AG44:AG48,"&lt;&gt;NOR",G44:G48)</f>
        <v>0</v>
      </c>
      <c r="H43" s="236"/>
      <c r="I43" s="236">
        <f>SUM(I44:I48)</f>
        <v>0</v>
      </c>
      <c r="J43" s="236"/>
      <c r="K43" s="236">
        <f>SUM(K44:K48)</f>
        <v>0</v>
      </c>
      <c r="L43" s="236"/>
      <c r="M43" s="236">
        <f>SUM(M44:M48)</f>
        <v>0</v>
      </c>
      <c r="N43" s="235"/>
      <c r="O43" s="235">
        <f>SUM(O44:O48)</f>
        <v>4.71</v>
      </c>
      <c r="P43" s="235"/>
      <c r="Q43" s="235">
        <f>SUM(Q44:Q48)</f>
        <v>0</v>
      </c>
      <c r="R43" s="236"/>
      <c r="S43" s="236"/>
      <c r="T43" s="236"/>
      <c r="U43" s="236"/>
      <c r="V43" s="236">
        <f>SUM(V44:V48)</f>
        <v>5.73</v>
      </c>
      <c r="W43" s="236"/>
      <c r="X43" s="236"/>
      <c r="Y43" s="236"/>
      <c r="AG43" t="s">
        <v>178</v>
      </c>
    </row>
    <row r="44" spans="1:60" outlineLevel="1" x14ac:dyDescent="0.2">
      <c r="A44" s="244">
        <v>14</v>
      </c>
      <c r="B44" s="245" t="s">
        <v>863</v>
      </c>
      <c r="C44" s="259" t="s">
        <v>864</v>
      </c>
      <c r="D44" s="246" t="s">
        <v>202</v>
      </c>
      <c r="E44" s="247">
        <v>1.8374999999999999</v>
      </c>
      <c r="F44" s="248"/>
      <c r="G44" s="249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2.5249999999999999</v>
      </c>
      <c r="O44" s="230">
        <f>ROUND(E44*N44,2)</f>
        <v>4.6399999999999997</v>
      </c>
      <c r="P44" s="230">
        <v>0</v>
      </c>
      <c r="Q44" s="230">
        <f>ROUND(E44*P44,2)</f>
        <v>0</v>
      </c>
      <c r="R44" s="231"/>
      <c r="S44" s="231" t="s">
        <v>182</v>
      </c>
      <c r="T44" s="231" t="s">
        <v>182</v>
      </c>
      <c r="U44" s="231">
        <v>2.58</v>
      </c>
      <c r="V44" s="231">
        <f>ROUND(E44*U44,2)</f>
        <v>4.74</v>
      </c>
      <c r="W44" s="231"/>
      <c r="X44" s="231" t="s">
        <v>183</v>
      </c>
      <c r="Y44" s="231" t="s">
        <v>184</v>
      </c>
      <c r="Z44" s="210"/>
      <c r="AA44" s="210"/>
      <c r="AB44" s="210"/>
      <c r="AC44" s="210"/>
      <c r="AD44" s="210"/>
      <c r="AE44" s="210"/>
      <c r="AF44" s="210"/>
      <c r="AG44" s="210" t="s">
        <v>185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61" t="s">
        <v>342</v>
      </c>
      <c r="D45" s="250"/>
      <c r="E45" s="250"/>
      <c r="F45" s="250"/>
      <c r="G45" s="250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0"/>
      <c r="AA45" s="210"/>
      <c r="AB45" s="210"/>
      <c r="AC45" s="210"/>
      <c r="AD45" s="210"/>
      <c r="AE45" s="210"/>
      <c r="AF45" s="210"/>
      <c r="AG45" s="210" t="s">
        <v>198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60" t="s">
        <v>865</v>
      </c>
      <c r="D46" s="233"/>
      <c r="E46" s="234">
        <v>1.8374999999999999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0"/>
      <c r="AA46" s="210"/>
      <c r="AB46" s="210"/>
      <c r="AC46" s="210"/>
      <c r="AD46" s="210"/>
      <c r="AE46" s="210"/>
      <c r="AF46" s="210"/>
      <c r="AG46" s="210" t="s">
        <v>187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44">
        <v>15</v>
      </c>
      <c r="B47" s="245" t="s">
        <v>866</v>
      </c>
      <c r="C47" s="259" t="s">
        <v>867</v>
      </c>
      <c r="D47" s="246" t="s">
        <v>228</v>
      </c>
      <c r="E47" s="247">
        <v>6.4780000000000004E-2</v>
      </c>
      <c r="F47" s="248"/>
      <c r="G47" s="249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1.0662499999999999</v>
      </c>
      <c r="O47" s="230">
        <f>ROUND(E47*N47,2)</f>
        <v>7.0000000000000007E-2</v>
      </c>
      <c r="P47" s="230">
        <v>0</v>
      </c>
      <c r="Q47" s="230">
        <f>ROUND(E47*P47,2)</f>
        <v>0</v>
      </c>
      <c r="R47" s="231"/>
      <c r="S47" s="231" t="s">
        <v>182</v>
      </c>
      <c r="T47" s="231" t="s">
        <v>182</v>
      </c>
      <c r="U47" s="231">
        <v>15.231</v>
      </c>
      <c r="V47" s="231">
        <f>ROUND(E47*U47,2)</f>
        <v>0.99</v>
      </c>
      <c r="W47" s="231"/>
      <c r="X47" s="231" t="s">
        <v>183</v>
      </c>
      <c r="Y47" s="231" t="s">
        <v>184</v>
      </c>
      <c r="Z47" s="210"/>
      <c r="AA47" s="210"/>
      <c r="AB47" s="210"/>
      <c r="AC47" s="210"/>
      <c r="AD47" s="210"/>
      <c r="AE47" s="210"/>
      <c r="AF47" s="210"/>
      <c r="AG47" s="210" t="s">
        <v>185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60" t="s">
        <v>853</v>
      </c>
      <c r="D48" s="233"/>
      <c r="E48" s="234">
        <v>6.4780000000000004E-2</v>
      </c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0"/>
      <c r="AA48" s="210"/>
      <c r="AB48" s="210"/>
      <c r="AC48" s="210"/>
      <c r="AD48" s="210"/>
      <c r="AE48" s="210"/>
      <c r="AF48" s="210"/>
      <c r="AG48" s="210" t="s">
        <v>187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2">
      <c r="A49" s="237" t="s">
        <v>177</v>
      </c>
      <c r="B49" s="238" t="s">
        <v>104</v>
      </c>
      <c r="C49" s="258" t="s">
        <v>105</v>
      </c>
      <c r="D49" s="239"/>
      <c r="E49" s="240"/>
      <c r="F49" s="241"/>
      <c r="G49" s="242">
        <f>SUMIF(AG50:AG78,"&lt;&gt;NOR",G50:G78)</f>
        <v>0</v>
      </c>
      <c r="H49" s="236"/>
      <c r="I49" s="236">
        <f>SUM(I50:I78)</f>
        <v>0</v>
      </c>
      <c r="J49" s="236"/>
      <c r="K49" s="236">
        <f>SUM(K50:K78)</f>
        <v>0</v>
      </c>
      <c r="L49" s="236"/>
      <c r="M49" s="236">
        <f>SUM(M50:M78)</f>
        <v>0</v>
      </c>
      <c r="N49" s="235"/>
      <c r="O49" s="235">
        <f>SUM(O50:O78)</f>
        <v>0.57000000000000006</v>
      </c>
      <c r="P49" s="235"/>
      <c r="Q49" s="235">
        <f>SUM(Q50:Q78)</f>
        <v>0</v>
      </c>
      <c r="R49" s="236"/>
      <c r="S49" s="236"/>
      <c r="T49" s="236"/>
      <c r="U49" s="236"/>
      <c r="V49" s="236">
        <f>SUM(V50:V78)</f>
        <v>9.6199999999999992</v>
      </c>
      <c r="W49" s="236"/>
      <c r="X49" s="236"/>
      <c r="Y49" s="236"/>
      <c r="AG49" t="s">
        <v>178</v>
      </c>
    </row>
    <row r="50" spans="1:60" outlineLevel="1" x14ac:dyDescent="0.2">
      <c r="A50" s="244">
        <v>16</v>
      </c>
      <c r="B50" s="245" t="s">
        <v>868</v>
      </c>
      <c r="C50" s="259" t="s">
        <v>869</v>
      </c>
      <c r="D50" s="246" t="s">
        <v>193</v>
      </c>
      <c r="E50" s="247">
        <v>47</v>
      </c>
      <c r="F50" s="248"/>
      <c r="G50" s="249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0</v>
      </c>
      <c r="Q50" s="230">
        <f>ROUND(E50*P50,2)</f>
        <v>0</v>
      </c>
      <c r="R50" s="231"/>
      <c r="S50" s="231" t="s">
        <v>182</v>
      </c>
      <c r="T50" s="231" t="s">
        <v>182</v>
      </c>
      <c r="U50" s="231">
        <v>7.0000000000000007E-2</v>
      </c>
      <c r="V50" s="231">
        <f>ROUND(E50*U50,2)</f>
        <v>3.29</v>
      </c>
      <c r="W50" s="231"/>
      <c r="X50" s="231" t="s">
        <v>183</v>
      </c>
      <c r="Y50" s="231" t="s">
        <v>184</v>
      </c>
      <c r="Z50" s="210"/>
      <c r="AA50" s="210"/>
      <c r="AB50" s="210"/>
      <c r="AC50" s="210"/>
      <c r="AD50" s="210"/>
      <c r="AE50" s="210"/>
      <c r="AF50" s="210"/>
      <c r="AG50" s="210" t="s">
        <v>185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60" t="s">
        <v>870</v>
      </c>
      <c r="D51" s="233"/>
      <c r="E51" s="234">
        <v>47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0"/>
      <c r="AA51" s="210"/>
      <c r="AB51" s="210"/>
      <c r="AC51" s="210"/>
      <c r="AD51" s="210"/>
      <c r="AE51" s="210"/>
      <c r="AF51" s="210"/>
      <c r="AG51" s="210" t="s">
        <v>187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4">
        <v>17</v>
      </c>
      <c r="B52" s="245" t="s">
        <v>871</v>
      </c>
      <c r="C52" s="259" t="s">
        <v>872</v>
      </c>
      <c r="D52" s="246" t="s">
        <v>302</v>
      </c>
      <c r="E52" s="247">
        <v>5</v>
      </c>
      <c r="F52" s="248"/>
      <c r="G52" s="249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3.0000000000000001E-5</v>
      </c>
      <c r="O52" s="230">
        <f>ROUND(E52*N52,2)</f>
        <v>0</v>
      </c>
      <c r="P52" s="230">
        <v>0</v>
      </c>
      <c r="Q52" s="230">
        <f>ROUND(E52*P52,2)</f>
        <v>0</v>
      </c>
      <c r="R52" s="231"/>
      <c r="S52" s="231" t="s">
        <v>182</v>
      </c>
      <c r="T52" s="231" t="s">
        <v>182</v>
      </c>
      <c r="U52" s="231">
        <v>0.33</v>
      </c>
      <c r="V52" s="231">
        <f>ROUND(E52*U52,2)</f>
        <v>1.65</v>
      </c>
      <c r="W52" s="231"/>
      <c r="X52" s="231" t="s">
        <v>183</v>
      </c>
      <c r="Y52" s="231" t="s">
        <v>184</v>
      </c>
      <c r="Z52" s="210"/>
      <c r="AA52" s="210"/>
      <c r="AB52" s="210"/>
      <c r="AC52" s="210"/>
      <c r="AD52" s="210"/>
      <c r="AE52" s="210"/>
      <c r="AF52" s="210"/>
      <c r="AG52" s="210" t="s">
        <v>185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60" t="s">
        <v>98</v>
      </c>
      <c r="D53" s="233"/>
      <c r="E53" s="234">
        <v>5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0"/>
      <c r="AA53" s="210"/>
      <c r="AB53" s="210"/>
      <c r="AC53" s="210"/>
      <c r="AD53" s="210"/>
      <c r="AE53" s="210"/>
      <c r="AF53" s="210"/>
      <c r="AG53" s="210" t="s">
        <v>187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4">
        <v>18</v>
      </c>
      <c r="B54" s="245" t="s">
        <v>873</v>
      </c>
      <c r="C54" s="259" t="s">
        <v>874</v>
      </c>
      <c r="D54" s="246" t="s">
        <v>302</v>
      </c>
      <c r="E54" s="247">
        <v>26</v>
      </c>
      <c r="F54" s="248"/>
      <c r="G54" s="249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1.0000000000000001E-5</v>
      </c>
      <c r="O54" s="230">
        <f>ROUND(E54*N54,2)</f>
        <v>0</v>
      </c>
      <c r="P54" s="230">
        <v>0</v>
      </c>
      <c r="Q54" s="230">
        <f>ROUND(E54*P54,2)</f>
        <v>0</v>
      </c>
      <c r="R54" s="231"/>
      <c r="S54" s="231" t="s">
        <v>182</v>
      </c>
      <c r="T54" s="231" t="s">
        <v>182</v>
      </c>
      <c r="U54" s="231">
        <v>0.18</v>
      </c>
      <c r="V54" s="231">
        <f>ROUND(E54*U54,2)</f>
        <v>4.68</v>
      </c>
      <c r="W54" s="231"/>
      <c r="X54" s="231" t="s">
        <v>183</v>
      </c>
      <c r="Y54" s="231" t="s">
        <v>184</v>
      </c>
      <c r="Z54" s="210"/>
      <c r="AA54" s="210"/>
      <c r="AB54" s="210"/>
      <c r="AC54" s="210"/>
      <c r="AD54" s="210"/>
      <c r="AE54" s="210"/>
      <c r="AF54" s="210"/>
      <c r="AG54" s="210" t="s">
        <v>185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60" t="s">
        <v>875</v>
      </c>
      <c r="D55" s="233"/>
      <c r="E55" s="234">
        <v>10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0"/>
      <c r="AA55" s="210"/>
      <c r="AB55" s="210"/>
      <c r="AC55" s="210"/>
      <c r="AD55" s="210"/>
      <c r="AE55" s="210"/>
      <c r="AF55" s="210"/>
      <c r="AG55" s="210" t="s">
        <v>187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60" t="s">
        <v>876</v>
      </c>
      <c r="D56" s="233"/>
      <c r="E56" s="234">
        <v>5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0"/>
      <c r="AA56" s="210"/>
      <c r="AB56" s="210"/>
      <c r="AC56" s="210"/>
      <c r="AD56" s="210"/>
      <c r="AE56" s="210"/>
      <c r="AF56" s="210"/>
      <c r="AG56" s="210" t="s">
        <v>187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27"/>
      <c r="B57" s="228"/>
      <c r="C57" s="260" t="s">
        <v>877</v>
      </c>
      <c r="D57" s="233"/>
      <c r="E57" s="234">
        <v>5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0"/>
      <c r="AA57" s="210"/>
      <c r="AB57" s="210"/>
      <c r="AC57" s="210"/>
      <c r="AD57" s="210"/>
      <c r="AE57" s="210"/>
      <c r="AF57" s="210"/>
      <c r="AG57" s="210" t="s">
        <v>187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27"/>
      <c r="B58" s="228"/>
      <c r="C58" s="260" t="s">
        <v>878</v>
      </c>
      <c r="D58" s="233"/>
      <c r="E58" s="234">
        <v>6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0"/>
      <c r="AA58" s="210"/>
      <c r="AB58" s="210"/>
      <c r="AC58" s="210"/>
      <c r="AD58" s="210"/>
      <c r="AE58" s="210"/>
      <c r="AF58" s="210"/>
      <c r="AG58" s="210" t="s">
        <v>187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51">
        <v>19</v>
      </c>
      <c r="B59" s="252" t="s">
        <v>879</v>
      </c>
      <c r="C59" s="262" t="s">
        <v>880</v>
      </c>
      <c r="D59" s="253" t="s">
        <v>377</v>
      </c>
      <c r="E59" s="254">
        <v>1</v>
      </c>
      <c r="F59" s="255"/>
      <c r="G59" s="256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21</v>
      </c>
      <c r="M59" s="231">
        <f>G59*(1+L59/100)</f>
        <v>0</v>
      </c>
      <c r="N59" s="230">
        <v>0</v>
      </c>
      <c r="O59" s="230">
        <f>ROUND(E59*N59,2)</f>
        <v>0</v>
      </c>
      <c r="P59" s="230">
        <v>0</v>
      </c>
      <c r="Q59" s="230">
        <f>ROUND(E59*P59,2)</f>
        <v>0</v>
      </c>
      <c r="R59" s="231"/>
      <c r="S59" s="231" t="s">
        <v>224</v>
      </c>
      <c r="T59" s="231" t="s">
        <v>225</v>
      </c>
      <c r="U59" s="231">
        <v>0</v>
      </c>
      <c r="V59" s="231">
        <f>ROUND(E59*U59,2)</f>
        <v>0</v>
      </c>
      <c r="W59" s="231"/>
      <c r="X59" s="231" t="s">
        <v>183</v>
      </c>
      <c r="Y59" s="231" t="s">
        <v>184</v>
      </c>
      <c r="Z59" s="210"/>
      <c r="AA59" s="210"/>
      <c r="AB59" s="210"/>
      <c r="AC59" s="210"/>
      <c r="AD59" s="210"/>
      <c r="AE59" s="210"/>
      <c r="AF59" s="210"/>
      <c r="AG59" s="210" t="s">
        <v>185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51">
        <v>20</v>
      </c>
      <c r="B60" s="252" t="s">
        <v>881</v>
      </c>
      <c r="C60" s="262" t="s">
        <v>882</v>
      </c>
      <c r="D60" s="253" t="s">
        <v>377</v>
      </c>
      <c r="E60" s="254">
        <v>1</v>
      </c>
      <c r="F60" s="255"/>
      <c r="G60" s="256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224</v>
      </c>
      <c r="T60" s="231" t="s">
        <v>225</v>
      </c>
      <c r="U60" s="231">
        <v>0</v>
      </c>
      <c r="V60" s="231">
        <f>ROUND(E60*U60,2)</f>
        <v>0</v>
      </c>
      <c r="W60" s="231"/>
      <c r="X60" s="231" t="s">
        <v>183</v>
      </c>
      <c r="Y60" s="231" t="s">
        <v>184</v>
      </c>
      <c r="Z60" s="210"/>
      <c r="AA60" s="210"/>
      <c r="AB60" s="210"/>
      <c r="AC60" s="210"/>
      <c r="AD60" s="210"/>
      <c r="AE60" s="210"/>
      <c r="AF60" s="210"/>
      <c r="AG60" s="210" t="s">
        <v>185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51">
        <v>21</v>
      </c>
      <c r="B61" s="252" t="s">
        <v>883</v>
      </c>
      <c r="C61" s="262" t="s">
        <v>884</v>
      </c>
      <c r="D61" s="253" t="s">
        <v>377</v>
      </c>
      <c r="E61" s="254">
        <v>1</v>
      </c>
      <c r="F61" s="255"/>
      <c r="G61" s="256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0</v>
      </c>
      <c r="O61" s="230">
        <f>ROUND(E61*N61,2)</f>
        <v>0</v>
      </c>
      <c r="P61" s="230">
        <v>0</v>
      </c>
      <c r="Q61" s="230">
        <f>ROUND(E61*P61,2)</f>
        <v>0</v>
      </c>
      <c r="R61" s="231"/>
      <c r="S61" s="231" t="s">
        <v>224</v>
      </c>
      <c r="T61" s="231" t="s">
        <v>225</v>
      </c>
      <c r="U61" s="231">
        <v>0</v>
      </c>
      <c r="V61" s="231">
        <f>ROUND(E61*U61,2)</f>
        <v>0</v>
      </c>
      <c r="W61" s="231"/>
      <c r="X61" s="231" t="s">
        <v>183</v>
      </c>
      <c r="Y61" s="231" t="s">
        <v>184</v>
      </c>
      <c r="Z61" s="210"/>
      <c r="AA61" s="210"/>
      <c r="AB61" s="210"/>
      <c r="AC61" s="210"/>
      <c r="AD61" s="210"/>
      <c r="AE61" s="210"/>
      <c r="AF61" s="210"/>
      <c r="AG61" s="210" t="s">
        <v>185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44">
        <v>22</v>
      </c>
      <c r="B62" s="245" t="s">
        <v>885</v>
      </c>
      <c r="C62" s="259" t="s">
        <v>886</v>
      </c>
      <c r="D62" s="246" t="s">
        <v>302</v>
      </c>
      <c r="E62" s="247">
        <v>7</v>
      </c>
      <c r="F62" s="248"/>
      <c r="G62" s="249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7.5000000000000002E-4</v>
      </c>
      <c r="O62" s="230">
        <f>ROUND(E62*N62,2)</f>
        <v>0.01</v>
      </c>
      <c r="P62" s="230">
        <v>0</v>
      </c>
      <c r="Q62" s="230">
        <f>ROUND(E62*P62,2)</f>
        <v>0</v>
      </c>
      <c r="R62" s="231" t="s">
        <v>389</v>
      </c>
      <c r="S62" s="231" t="s">
        <v>182</v>
      </c>
      <c r="T62" s="231" t="s">
        <v>182</v>
      </c>
      <c r="U62" s="231">
        <v>0</v>
      </c>
      <c r="V62" s="231">
        <f>ROUND(E62*U62,2)</f>
        <v>0</v>
      </c>
      <c r="W62" s="231"/>
      <c r="X62" s="231" t="s">
        <v>378</v>
      </c>
      <c r="Y62" s="231" t="s">
        <v>184</v>
      </c>
      <c r="Z62" s="210"/>
      <c r="AA62" s="210"/>
      <c r="AB62" s="210"/>
      <c r="AC62" s="210"/>
      <c r="AD62" s="210"/>
      <c r="AE62" s="210"/>
      <c r="AF62" s="210"/>
      <c r="AG62" s="210" t="s">
        <v>379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60" t="s">
        <v>887</v>
      </c>
      <c r="D63" s="233"/>
      <c r="E63" s="234">
        <v>7</v>
      </c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0"/>
      <c r="AA63" s="210"/>
      <c r="AB63" s="210"/>
      <c r="AC63" s="210"/>
      <c r="AD63" s="210"/>
      <c r="AE63" s="210"/>
      <c r="AF63" s="210"/>
      <c r="AG63" s="210" t="s">
        <v>187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44">
        <v>23</v>
      </c>
      <c r="B64" s="245" t="s">
        <v>888</v>
      </c>
      <c r="C64" s="259" t="s">
        <v>889</v>
      </c>
      <c r="D64" s="246" t="s">
        <v>302</v>
      </c>
      <c r="E64" s="247">
        <v>3</v>
      </c>
      <c r="F64" s="248"/>
      <c r="G64" s="249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1.5E-3</v>
      </c>
      <c r="O64" s="230">
        <f>ROUND(E64*N64,2)</f>
        <v>0</v>
      </c>
      <c r="P64" s="230">
        <v>0</v>
      </c>
      <c r="Q64" s="230">
        <f>ROUND(E64*P64,2)</f>
        <v>0</v>
      </c>
      <c r="R64" s="231" t="s">
        <v>389</v>
      </c>
      <c r="S64" s="231" t="s">
        <v>182</v>
      </c>
      <c r="T64" s="231" t="s">
        <v>182</v>
      </c>
      <c r="U64" s="231">
        <v>0</v>
      </c>
      <c r="V64" s="231">
        <f>ROUND(E64*U64,2)</f>
        <v>0</v>
      </c>
      <c r="W64" s="231"/>
      <c r="X64" s="231" t="s">
        <v>378</v>
      </c>
      <c r="Y64" s="231" t="s">
        <v>184</v>
      </c>
      <c r="Z64" s="210"/>
      <c r="AA64" s="210"/>
      <c r="AB64" s="210"/>
      <c r="AC64" s="210"/>
      <c r="AD64" s="210"/>
      <c r="AE64" s="210"/>
      <c r="AF64" s="210"/>
      <c r="AG64" s="210" t="s">
        <v>379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27"/>
      <c r="B65" s="228"/>
      <c r="C65" s="260" t="s">
        <v>890</v>
      </c>
      <c r="D65" s="233"/>
      <c r="E65" s="234">
        <v>3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0"/>
      <c r="AA65" s="210"/>
      <c r="AB65" s="210"/>
      <c r="AC65" s="210"/>
      <c r="AD65" s="210"/>
      <c r="AE65" s="210"/>
      <c r="AF65" s="210"/>
      <c r="AG65" s="210" t="s">
        <v>187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2.5" outlineLevel="1" x14ac:dyDescent="0.2">
      <c r="A66" s="244">
        <v>24</v>
      </c>
      <c r="B66" s="245" t="s">
        <v>891</v>
      </c>
      <c r="C66" s="259" t="s">
        <v>892</v>
      </c>
      <c r="D66" s="246" t="s">
        <v>302</v>
      </c>
      <c r="E66" s="247">
        <v>3</v>
      </c>
      <c r="F66" s="248"/>
      <c r="G66" s="249">
        <f>ROUND(E66*F66,2)</f>
        <v>0</v>
      </c>
      <c r="H66" s="232"/>
      <c r="I66" s="231">
        <f>ROUND(E66*H66,2)</f>
        <v>0</v>
      </c>
      <c r="J66" s="232"/>
      <c r="K66" s="231">
        <f>ROUND(E66*J66,2)</f>
        <v>0</v>
      </c>
      <c r="L66" s="231">
        <v>21</v>
      </c>
      <c r="M66" s="231">
        <f>G66*(1+L66/100)</f>
        <v>0</v>
      </c>
      <c r="N66" s="230">
        <v>3.0000000000000001E-3</v>
      </c>
      <c r="O66" s="230">
        <f>ROUND(E66*N66,2)</f>
        <v>0.01</v>
      </c>
      <c r="P66" s="230">
        <v>0</v>
      </c>
      <c r="Q66" s="230">
        <f>ROUND(E66*P66,2)</f>
        <v>0</v>
      </c>
      <c r="R66" s="231" t="s">
        <v>389</v>
      </c>
      <c r="S66" s="231" t="s">
        <v>182</v>
      </c>
      <c r="T66" s="231" t="s">
        <v>182</v>
      </c>
      <c r="U66" s="231">
        <v>0</v>
      </c>
      <c r="V66" s="231">
        <f>ROUND(E66*U66,2)</f>
        <v>0</v>
      </c>
      <c r="W66" s="231"/>
      <c r="X66" s="231" t="s">
        <v>378</v>
      </c>
      <c r="Y66" s="231" t="s">
        <v>184</v>
      </c>
      <c r="Z66" s="210"/>
      <c r="AA66" s="210"/>
      <c r="AB66" s="210"/>
      <c r="AC66" s="210"/>
      <c r="AD66" s="210"/>
      <c r="AE66" s="210"/>
      <c r="AF66" s="210"/>
      <c r="AG66" s="210" t="s">
        <v>379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27"/>
      <c r="B67" s="228"/>
      <c r="C67" s="260" t="s">
        <v>893</v>
      </c>
      <c r="D67" s="233"/>
      <c r="E67" s="234">
        <v>3</v>
      </c>
      <c r="F67" s="231"/>
      <c r="G67" s="231"/>
      <c r="H67" s="231"/>
      <c r="I67" s="231"/>
      <c r="J67" s="231"/>
      <c r="K67" s="231"/>
      <c r="L67" s="231"/>
      <c r="M67" s="231"/>
      <c r="N67" s="230"/>
      <c r="O67" s="230"/>
      <c r="P67" s="230"/>
      <c r="Q67" s="230"/>
      <c r="R67" s="231"/>
      <c r="S67" s="231"/>
      <c r="T67" s="231"/>
      <c r="U67" s="231"/>
      <c r="V67" s="231"/>
      <c r="W67" s="231"/>
      <c r="X67" s="231"/>
      <c r="Y67" s="231"/>
      <c r="Z67" s="210"/>
      <c r="AA67" s="210"/>
      <c r="AB67" s="210"/>
      <c r="AC67" s="210"/>
      <c r="AD67" s="210"/>
      <c r="AE67" s="210"/>
      <c r="AF67" s="210"/>
      <c r="AG67" s="210" t="s">
        <v>187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1" x14ac:dyDescent="0.2">
      <c r="A68" s="244">
        <v>25</v>
      </c>
      <c r="B68" s="245" t="s">
        <v>894</v>
      </c>
      <c r="C68" s="259" t="s">
        <v>895</v>
      </c>
      <c r="D68" s="246" t="s">
        <v>302</v>
      </c>
      <c r="E68" s="247">
        <v>6</v>
      </c>
      <c r="F68" s="248"/>
      <c r="G68" s="249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4.4999999999999997E-3</v>
      </c>
      <c r="O68" s="230">
        <f>ROUND(E68*N68,2)</f>
        <v>0.03</v>
      </c>
      <c r="P68" s="230">
        <v>0</v>
      </c>
      <c r="Q68" s="230">
        <f>ROUND(E68*P68,2)</f>
        <v>0</v>
      </c>
      <c r="R68" s="231" t="s">
        <v>389</v>
      </c>
      <c r="S68" s="231" t="s">
        <v>182</v>
      </c>
      <c r="T68" s="231" t="s">
        <v>182</v>
      </c>
      <c r="U68" s="231">
        <v>0</v>
      </c>
      <c r="V68" s="231">
        <f>ROUND(E68*U68,2)</f>
        <v>0</v>
      </c>
      <c r="W68" s="231"/>
      <c r="X68" s="231" t="s">
        <v>378</v>
      </c>
      <c r="Y68" s="231" t="s">
        <v>184</v>
      </c>
      <c r="Z68" s="210"/>
      <c r="AA68" s="210"/>
      <c r="AB68" s="210"/>
      <c r="AC68" s="210"/>
      <c r="AD68" s="210"/>
      <c r="AE68" s="210"/>
      <c r="AF68" s="210"/>
      <c r="AG68" s="210" t="s">
        <v>379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60" t="s">
        <v>896</v>
      </c>
      <c r="D69" s="233"/>
      <c r="E69" s="234">
        <v>6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0"/>
      <c r="AA69" s="210"/>
      <c r="AB69" s="210"/>
      <c r="AC69" s="210"/>
      <c r="AD69" s="210"/>
      <c r="AE69" s="210"/>
      <c r="AF69" s="210"/>
      <c r="AG69" s="210" t="s">
        <v>187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44">
        <v>26</v>
      </c>
      <c r="B70" s="245" t="s">
        <v>897</v>
      </c>
      <c r="C70" s="259" t="s">
        <v>898</v>
      </c>
      <c r="D70" s="246" t="s">
        <v>302</v>
      </c>
      <c r="E70" s="247">
        <v>3</v>
      </c>
      <c r="F70" s="248"/>
      <c r="G70" s="249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7.4999999999999997E-3</v>
      </c>
      <c r="O70" s="230">
        <f>ROUND(E70*N70,2)</f>
        <v>0.02</v>
      </c>
      <c r="P70" s="230">
        <v>0</v>
      </c>
      <c r="Q70" s="230">
        <f>ROUND(E70*P70,2)</f>
        <v>0</v>
      </c>
      <c r="R70" s="231" t="s">
        <v>389</v>
      </c>
      <c r="S70" s="231" t="s">
        <v>182</v>
      </c>
      <c r="T70" s="231" t="s">
        <v>182</v>
      </c>
      <c r="U70" s="231">
        <v>0</v>
      </c>
      <c r="V70" s="231">
        <f>ROUND(E70*U70,2)</f>
        <v>0</v>
      </c>
      <c r="W70" s="231"/>
      <c r="X70" s="231" t="s">
        <v>378</v>
      </c>
      <c r="Y70" s="231" t="s">
        <v>184</v>
      </c>
      <c r="Z70" s="210"/>
      <c r="AA70" s="210"/>
      <c r="AB70" s="210"/>
      <c r="AC70" s="210"/>
      <c r="AD70" s="210"/>
      <c r="AE70" s="210"/>
      <c r="AF70" s="210"/>
      <c r="AG70" s="210" t="s">
        <v>379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27"/>
      <c r="B71" s="228"/>
      <c r="C71" s="260" t="s">
        <v>893</v>
      </c>
      <c r="D71" s="233"/>
      <c r="E71" s="234">
        <v>3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0"/>
      <c r="AA71" s="210"/>
      <c r="AB71" s="210"/>
      <c r="AC71" s="210"/>
      <c r="AD71" s="210"/>
      <c r="AE71" s="210"/>
      <c r="AF71" s="210"/>
      <c r="AG71" s="210" t="s">
        <v>187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51">
        <v>27</v>
      </c>
      <c r="B72" s="252" t="s">
        <v>899</v>
      </c>
      <c r="C72" s="262" t="s">
        <v>900</v>
      </c>
      <c r="D72" s="253" t="s">
        <v>302</v>
      </c>
      <c r="E72" s="254">
        <v>6</v>
      </c>
      <c r="F72" s="255"/>
      <c r="G72" s="256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1E-4</v>
      </c>
      <c r="O72" s="230">
        <f>ROUND(E72*N72,2)</f>
        <v>0</v>
      </c>
      <c r="P72" s="230">
        <v>0</v>
      </c>
      <c r="Q72" s="230">
        <f>ROUND(E72*P72,2)</f>
        <v>0</v>
      </c>
      <c r="R72" s="231" t="s">
        <v>389</v>
      </c>
      <c r="S72" s="231" t="s">
        <v>182</v>
      </c>
      <c r="T72" s="231" t="s">
        <v>182</v>
      </c>
      <c r="U72" s="231">
        <v>0</v>
      </c>
      <c r="V72" s="231">
        <f>ROUND(E72*U72,2)</f>
        <v>0</v>
      </c>
      <c r="W72" s="231"/>
      <c r="X72" s="231" t="s">
        <v>378</v>
      </c>
      <c r="Y72" s="231" t="s">
        <v>184</v>
      </c>
      <c r="Z72" s="210"/>
      <c r="AA72" s="210"/>
      <c r="AB72" s="210"/>
      <c r="AC72" s="210"/>
      <c r="AD72" s="210"/>
      <c r="AE72" s="210"/>
      <c r="AF72" s="210"/>
      <c r="AG72" s="210" t="s">
        <v>379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51">
        <v>28</v>
      </c>
      <c r="B73" s="252" t="s">
        <v>901</v>
      </c>
      <c r="C73" s="262" t="s">
        <v>902</v>
      </c>
      <c r="D73" s="253" t="s">
        <v>302</v>
      </c>
      <c r="E73" s="254">
        <v>5</v>
      </c>
      <c r="F73" s="255"/>
      <c r="G73" s="256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2.4000000000000001E-4</v>
      </c>
      <c r="O73" s="230">
        <f>ROUND(E73*N73,2)</f>
        <v>0</v>
      </c>
      <c r="P73" s="230">
        <v>0</v>
      </c>
      <c r="Q73" s="230">
        <f>ROUND(E73*P73,2)</f>
        <v>0</v>
      </c>
      <c r="R73" s="231" t="s">
        <v>389</v>
      </c>
      <c r="S73" s="231" t="s">
        <v>182</v>
      </c>
      <c r="T73" s="231" t="s">
        <v>182</v>
      </c>
      <c r="U73" s="231">
        <v>0</v>
      </c>
      <c r="V73" s="231">
        <f>ROUND(E73*U73,2)</f>
        <v>0</v>
      </c>
      <c r="W73" s="231"/>
      <c r="X73" s="231" t="s">
        <v>378</v>
      </c>
      <c r="Y73" s="231" t="s">
        <v>184</v>
      </c>
      <c r="Z73" s="210"/>
      <c r="AA73" s="210"/>
      <c r="AB73" s="210"/>
      <c r="AC73" s="210"/>
      <c r="AD73" s="210"/>
      <c r="AE73" s="210"/>
      <c r="AF73" s="210"/>
      <c r="AG73" s="210" t="s">
        <v>379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51">
        <v>29</v>
      </c>
      <c r="B74" s="252" t="s">
        <v>903</v>
      </c>
      <c r="C74" s="262" t="s">
        <v>904</v>
      </c>
      <c r="D74" s="253" t="s">
        <v>302</v>
      </c>
      <c r="E74" s="254">
        <v>5</v>
      </c>
      <c r="F74" s="255"/>
      <c r="G74" s="256">
        <f>ROUND(E74*F74,2)</f>
        <v>0</v>
      </c>
      <c r="H74" s="232"/>
      <c r="I74" s="231">
        <f>ROUND(E74*H74,2)</f>
        <v>0</v>
      </c>
      <c r="J74" s="232"/>
      <c r="K74" s="231">
        <f>ROUND(E74*J74,2)</f>
        <v>0</v>
      </c>
      <c r="L74" s="231">
        <v>21</v>
      </c>
      <c r="M74" s="231">
        <f>G74*(1+L74/100)</f>
        <v>0</v>
      </c>
      <c r="N74" s="230">
        <v>2.5999999999999998E-4</v>
      </c>
      <c r="O74" s="230">
        <f>ROUND(E74*N74,2)</f>
        <v>0</v>
      </c>
      <c r="P74" s="230">
        <v>0</v>
      </c>
      <c r="Q74" s="230">
        <f>ROUND(E74*P74,2)</f>
        <v>0</v>
      </c>
      <c r="R74" s="231" t="s">
        <v>389</v>
      </c>
      <c r="S74" s="231" t="s">
        <v>182</v>
      </c>
      <c r="T74" s="231" t="s">
        <v>182</v>
      </c>
      <c r="U74" s="231">
        <v>0</v>
      </c>
      <c r="V74" s="231">
        <f>ROUND(E74*U74,2)</f>
        <v>0</v>
      </c>
      <c r="W74" s="231"/>
      <c r="X74" s="231" t="s">
        <v>378</v>
      </c>
      <c r="Y74" s="231" t="s">
        <v>184</v>
      </c>
      <c r="Z74" s="210"/>
      <c r="AA74" s="210"/>
      <c r="AB74" s="210"/>
      <c r="AC74" s="210"/>
      <c r="AD74" s="210"/>
      <c r="AE74" s="210"/>
      <c r="AF74" s="210"/>
      <c r="AG74" s="210" t="s">
        <v>379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51">
        <v>30</v>
      </c>
      <c r="B75" s="252" t="s">
        <v>905</v>
      </c>
      <c r="C75" s="262" t="s">
        <v>906</v>
      </c>
      <c r="D75" s="253" t="s">
        <v>302</v>
      </c>
      <c r="E75" s="254">
        <v>10</v>
      </c>
      <c r="F75" s="255"/>
      <c r="G75" s="256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2.9E-4</v>
      </c>
      <c r="O75" s="230">
        <f>ROUND(E75*N75,2)</f>
        <v>0</v>
      </c>
      <c r="P75" s="230">
        <v>0</v>
      </c>
      <c r="Q75" s="230">
        <f>ROUND(E75*P75,2)</f>
        <v>0</v>
      </c>
      <c r="R75" s="231" t="s">
        <v>389</v>
      </c>
      <c r="S75" s="231" t="s">
        <v>182</v>
      </c>
      <c r="T75" s="231" t="s">
        <v>182</v>
      </c>
      <c r="U75" s="231">
        <v>0</v>
      </c>
      <c r="V75" s="231">
        <f>ROUND(E75*U75,2)</f>
        <v>0</v>
      </c>
      <c r="W75" s="231"/>
      <c r="X75" s="231" t="s">
        <v>378</v>
      </c>
      <c r="Y75" s="231" t="s">
        <v>184</v>
      </c>
      <c r="Z75" s="210"/>
      <c r="AA75" s="210"/>
      <c r="AB75" s="210"/>
      <c r="AC75" s="210"/>
      <c r="AD75" s="210"/>
      <c r="AE75" s="210"/>
      <c r="AF75" s="210"/>
      <c r="AG75" s="210" t="s">
        <v>379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51">
        <v>31</v>
      </c>
      <c r="B76" s="252" t="s">
        <v>907</v>
      </c>
      <c r="C76" s="262" t="s">
        <v>908</v>
      </c>
      <c r="D76" s="253" t="s">
        <v>302</v>
      </c>
      <c r="E76" s="254">
        <v>5</v>
      </c>
      <c r="F76" s="255"/>
      <c r="G76" s="256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6.7000000000000002E-4</v>
      </c>
      <c r="O76" s="230">
        <f>ROUND(E76*N76,2)</f>
        <v>0</v>
      </c>
      <c r="P76" s="230">
        <v>0</v>
      </c>
      <c r="Q76" s="230">
        <f>ROUND(E76*P76,2)</f>
        <v>0</v>
      </c>
      <c r="R76" s="231" t="s">
        <v>389</v>
      </c>
      <c r="S76" s="231" t="s">
        <v>182</v>
      </c>
      <c r="T76" s="231" t="s">
        <v>182</v>
      </c>
      <c r="U76" s="231">
        <v>0</v>
      </c>
      <c r="V76" s="231">
        <f>ROUND(E76*U76,2)</f>
        <v>0</v>
      </c>
      <c r="W76" s="231"/>
      <c r="X76" s="231" t="s">
        <v>378</v>
      </c>
      <c r="Y76" s="231" t="s">
        <v>184</v>
      </c>
      <c r="Z76" s="210"/>
      <c r="AA76" s="210"/>
      <c r="AB76" s="210"/>
      <c r="AC76" s="210"/>
      <c r="AD76" s="210"/>
      <c r="AE76" s="210"/>
      <c r="AF76" s="210"/>
      <c r="AG76" s="210" t="s">
        <v>379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1" x14ac:dyDescent="0.2">
      <c r="A77" s="251">
        <v>32</v>
      </c>
      <c r="B77" s="252" t="s">
        <v>883</v>
      </c>
      <c r="C77" s="262" t="s">
        <v>909</v>
      </c>
      <c r="D77" s="253" t="s">
        <v>302</v>
      </c>
      <c r="E77" s="254">
        <v>1</v>
      </c>
      <c r="F77" s="255"/>
      <c r="G77" s="256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0.25</v>
      </c>
      <c r="O77" s="230">
        <f>ROUND(E77*N77,2)</f>
        <v>0.25</v>
      </c>
      <c r="P77" s="230">
        <v>0</v>
      </c>
      <c r="Q77" s="230">
        <f>ROUND(E77*P77,2)</f>
        <v>0</v>
      </c>
      <c r="R77" s="231"/>
      <c r="S77" s="231" t="s">
        <v>224</v>
      </c>
      <c r="T77" s="231" t="s">
        <v>225</v>
      </c>
      <c r="U77" s="231">
        <v>0</v>
      </c>
      <c r="V77" s="231">
        <f>ROUND(E77*U77,2)</f>
        <v>0</v>
      </c>
      <c r="W77" s="231"/>
      <c r="X77" s="231" t="s">
        <v>378</v>
      </c>
      <c r="Y77" s="231" t="s">
        <v>184</v>
      </c>
      <c r="Z77" s="210"/>
      <c r="AA77" s="210"/>
      <c r="AB77" s="210"/>
      <c r="AC77" s="210"/>
      <c r="AD77" s="210"/>
      <c r="AE77" s="210"/>
      <c r="AF77" s="210"/>
      <c r="AG77" s="210" t="s">
        <v>379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51">
        <v>33</v>
      </c>
      <c r="B78" s="252" t="s">
        <v>910</v>
      </c>
      <c r="C78" s="262" t="s">
        <v>911</v>
      </c>
      <c r="D78" s="253" t="s">
        <v>302</v>
      </c>
      <c r="E78" s="254">
        <v>1</v>
      </c>
      <c r="F78" s="255"/>
      <c r="G78" s="256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0.25</v>
      </c>
      <c r="O78" s="230">
        <f>ROUND(E78*N78,2)</f>
        <v>0.25</v>
      </c>
      <c r="P78" s="230">
        <v>0</v>
      </c>
      <c r="Q78" s="230">
        <f>ROUND(E78*P78,2)</f>
        <v>0</v>
      </c>
      <c r="R78" s="231"/>
      <c r="S78" s="231" t="s">
        <v>224</v>
      </c>
      <c r="T78" s="231" t="s">
        <v>225</v>
      </c>
      <c r="U78" s="231">
        <v>0</v>
      </c>
      <c r="V78" s="231">
        <f>ROUND(E78*U78,2)</f>
        <v>0</v>
      </c>
      <c r="W78" s="231"/>
      <c r="X78" s="231" t="s">
        <v>378</v>
      </c>
      <c r="Y78" s="231" t="s">
        <v>184</v>
      </c>
      <c r="Z78" s="210"/>
      <c r="AA78" s="210"/>
      <c r="AB78" s="210"/>
      <c r="AC78" s="210"/>
      <c r="AD78" s="210"/>
      <c r="AE78" s="210"/>
      <c r="AF78" s="210"/>
      <c r="AG78" s="210" t="s">
        <v>379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x14ac:dyDescent="0.2">
      <c r="A79" s="237" t="s">
        <v>177</v>
      </c>
      <c r="B79" s="238" t="s">
        <v>114</v>
      </c>
      <c r="C79" s="258" t="s">
        <v>115</v>
      </c>
      <c r="D79" s="239"/>
      <c r="E79" s="240"/>
      <c r="F79" s="241"/>
      <c r="G79" s="242">
        <f>SUMIF(AG80:AG81,"&lt;&gt;NOR",G80:G81)</f>
        <v>0</v>
      </c>
      <c r="H79" s="236"/>
      <c r="I79" s="236">
        <f>SUM(I80:I81)</f>
        <v>0</v>
      </c>
      <c r="J79" s="236"/>
      <c r="K79" s="236">
        <f>SUM(K80:K81)</f>
        <v>0</v>
      </c>
      <c r="L79" s="236"/>
      <c r="M79" s="236">
        <f>SUM(M80:M81)</f>
        <v>0</v>
      </c>
      <c r="N79" s="235"/>
      <c r="O79" s="235">
        <f>SUM(O80:O81)</f>
        <v>0</v>
      </c>
      <c r="P79" s="235"/>
      <c r="Q79" s="235">
        <f>SUM(Q80:Q81)</f>
        <v>0</v>
      </c>
      <c r="R79" s="236"/>
      <c r="S79" s="236"/>
      <c r="T79" s="236"/>
      <c r="U79" s="236"/>
      <c r="V79" s="236">
        <f>SUM(V80:V81)</f>
        <v>4.8899999999999997</v>
      </c>
      <c r="W79" s="236"/>
      <c r="X79" s="236"/>
      <c r="Y79" s="236"/>
      <c r="AG79" t="s">
        <v>178</v>
      </c>
    </row>
    <row r="80" spans="1:60" outlineLevel="1" x14ac:dyDescent="0.2">
      <c r="A80" s="244">
        <v>34</v>
      </c>
      <c r="B80" s="245" t="s">
        <v>912</v>
      </c>
      <c r="C80" s="259" t="s">
        <v>913</v>
      </c>
      <c r="D80" s="246" t="s">
        <v>228</v>
      </c>
      <c r="E80" s="247">
        <v>23.125689999999999</v>
      </c>
      <c r="F80" s="248"/>
      <c r="G80" s="249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0</v>
      </c>
      <c r="O80" s="230">
        <f>ROUND(E80*N80,2)</f>
        <v>0</v>
      </c>
      <c r="P80" s="230">
        <v>0</v>
      </c>
      <c r="Q80" s="230">
        <f>ROUND(E80*P80,2)</f>
        <v>0</v>
      </c>
      <c r="R80" s="231"/>
      <c r="S80" s="231" t="s">
        <v>182</v>
      </c>
      <c r="T80" s="231" t="s">
        <v>182</v>
      </c>
      <c r="U80" s="231">
        <v>0.21149999999999999</v>
      </c>
      <c r="V80" s="231">
        <f>ROUND(E80*U80,2)</f>
        <v>4.8899999999999997</v>
      </c>
      <c r="W80" s="231"/>
      <c r="X80" s="231" t="s">
        <v>360</v>
      </c>
      <c r="Y80" s="231" t="s">
        <v>184</v>
      </c>
      <c r="Z80" s="210"/>
      <c r="AA80" s="210"/>
      <c r="AB80" s="210"/>
      <c r="AC80" s="210"/>
      <c r="AD80" s="210"/>
      <c r="AE80" s="210"/>
      <c r="AF80" s="210"/>
      <c r="AG80" s="210" t="s">
        <v>361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27"/>
      <c r="B81" s="228"/>
      <c r="C81" s="261" t="s">
        <v>914</v>
      </c>
      <c r="D81" s="250"/>
      <c r="E81" s="250"/>
      <c r="F81" s="250"/>
      <c r="G81" s="250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0"/>
      <c r="AA81" s="210"/>
      <c r="AB81" s="210"/>
      <c r="AC81" s="210"/>
      <c r="AD81" s="210"/>
      <c r="AE81" s="210"/>
      <c r="AF81" s="210"/>
      <c r="AG81" s="210" t="s">
        <v>198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2">
      <c r="A82" s="237" t="s">
        <v>177</v>
      </c>
      <c r="B82" s="238" t="s">
        <v>149</v>
      </c>
      <c r="C82" s="258" t="s">
        <v>29</v>
      </c>
      <c r="D82" s="239"/>
      <c r="E82" s="240"/>
      <c r="F82" s="241"/>
      <c r="G82" s="242">
        <f>SUMIF(AG83:AG86,"&lt;&gt;NOR",G83:G86)</f>
        <v>0</v>
      </c>
      <c r="H82" s="236"/>
      <c r="I82" s="236">
        <f>SUM(I83:I86)</f>
        <v>0</v>
      </c>
      <c r="J82" s="236"/>
      <c r="K82" s="236">
        <f>SUM(K83:K86)</f>
        <v>0</v>
      </c>
      <c r="L82" s="236"/>
      <c r="M82" s="236">
        <f>SUM(M83:M86)</f>
        <v>0</v>
      </c>
      <c r="N82" s="235"/>
      <c r="O82" s="235">
        <f>SUM(O83:O86)</f>
        <v>0</v>
      </c>
      <c r="P82" s="235"/>
      <c r="Q82" s="235">
        <f>SUM(Q83:Q86)</f>
        <v>0</v>
      </c>
      <c r="R82" s="236"/>
      <c r="S82" s="236"/>
      <c r="T82" s="236"/>
      <c r="U82" s="236"/>
      <c r="V82" s="236">
        <f>SUM(V83:V86)</f>
        <v>0</v>
      </c>
      <c r="W82" s="236"/>
      <c r="X82" s="236"/>
      <c r="Y82" s="236"/>
      <c r="AG82" t="s">
        <v>178</v>
      </c>
    </row>
    <row r="83" spans="1:60" outlineLevel="1" x14ac:dyDescent="0.2">
      <c r="A83" s="244">
        <v>35</v>
      </c>
      <c r="B83" s="245" t="s">
        <v>418</v>
      </c>
      <c r="C83" s="259" t="s">
        <v>419</v>
      </c>
      <c r="D83" s="246" t="s">
        <v>411</v>
      </c>
      <c r="E83" s="247">
        <v>1</v>
      </c>
      <c r="F83" s="248"/>
      <c r="G83" s="249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0</v>
      </c>
      <c r="O83" s="230">
        <f>ROUND(E83*N83,2)</f>
        <v>0</v>
      </c>
      <c r="P83" s="230">
        <v>0</v>
      </c>
      <c r="Q83" s="230">
        <f>ROUND(E83*P83,2)</f>
        <v>0</v>
      </c>
      <c r="R83" s="231"/>
      <c r="S83" s="231" t="s">
        <v>182</v>
      </c>
      <c r="T83" s="231" t="s">
        <v>225</v>
      </c>
      <c r="U83" s="231">
        <v>0</v>
      </c>
      <c r="V83" s="231">
        <f>ROUND(E83*U83,2)</f>
        <v>0</v>
      </c>
      <c r="W83" s="231"/>
      <c r="X83" s="231" t="s">
        <v>412</v>
      </c>
      <c r="Y83" s="231" t="s">
        <v>184</v>
      </c>
      <c r="Z83" s="210"/>
      <c r="AA83" s="210"/>
      <c r="AB83" s="210"/>
      <c r="AC83" s="210"/>
      <c r="AD83" s="210"/>
      <c r="AE83" s="210"/>
      <c r="AF83" s="210"/>
      <c r="AG83" s="210" t="s">
        <v>692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27"/>
      <c r="B84" s="228"/>
      <c r="C84" s="261" t="s">
        <v>420</v>
      </c>
      <c r="D84" s="250"/>
      <c r="E84" s="250"/>
      <c r="F84" s="250"/>
      <c r="G84" s="250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0"/>
      <c r="AA84" s="210"/>
      <c r="AB84" s="210"/>
      <c r="AC84" s="210"/>
      <c r="AD84" s="210"/>
      <c r="AE84" s="210"/>
      <c r="AF84" s="210"/>
      <c r="AG84" s="210" t="s">
        <v>198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4">
        <v>36</v>
      </c>
      <c r="B85" s="245" t="s">
        <v>421</v>
      </c>
      <c r="C85" s="259" t="s">
        <v>422</v>
      </c>
      <c r="D85" s="246" t="s">
        <v>411</v>
      </c>
      <c r="E85" s="247">
        <v>1</v>
      </c>
      <c r="F85" s="248"/>
      <c r="G85" s="249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21</v>
      </c>
      <c r="M85" s="231">
        <f>G85*(1+L85/100)</f>
        <v>0</v>
      </c>
      <c r="N85" s="230">
        <v>0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182</v>
      </c>
      <c r="T85" s="231" t="s">
        <v>225</v>
      </c>
      <c r="U85" s="231">
        <v>0</v>
      </c>
      <c r="V85" s="231">
        <f>ROUND(E85*U85,2)</f>
        <v>0</v>
      </c>
      <c r="W85" s="231"/>
      <c r="X85" s="231" t="s">
        <v>412</v>
      </c>
      <c r="Y85" s="231" t="s">
        <v>184</v>
      </c>
      <c r="Z85" s="210"/>
      <c r="AA85" s="210"/>
      <c r="AB85" s="210"/>
      <c r="AC85" s="210"/>
      <c r="AD85" s="210"/>
      <c r="AE85" s="210"/>
      <c r="AF85" s="210"/>
      <c r="AG85" s="210" t="s">
        <v>692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61" t="s">
        <v>423</v>
      </c>
      <c r="D86" s="250"/>
      <c r="E86" s="250"/>
      <c r="F86" s="250"/>
      <c r="G86" s="250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0"/>
      <c r="AA86" s="210"/>
      <c r="AB86" s="210"/>
      <c r="AC86" s="210"/>
      <c r="AD86" s="210"/>
      <c r="AE86" s="210"/>
      <c r="AF86" s="210"/>
      <c r="AG86" s="210" t="s">
        <v>198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2">
      <c r="A87" s="237" t="s">
        <v>177</v>
      </c>
      <c r="B87" s="238" t="s">
        <v>150</v>
      </c>
      <c r="C87" s="258" t="s">
        <v>30</v>
      </c>
      <c r="D87" s="239"/>
      <c r="E87" s="240"/>
      <c r="F87" s="241"/>
      <c r="G87" s="242">
        <f>SUMIF(AG88:AG89,"&lt;&gt;NOR",G88:G89)</f>
        <v>0</v>
      </c>
      <c r="H87" s="236"/>
      <c r="I87" s="236">
        <f>SUM(I88:I89)</f>
        <v>0</v>
      </c>
      <c r="J87" s="236"/>
      <c r="K87" s="236">
        <f>SUM(K88:K89)</f>
        <v>0</v>
      </c>
      <c r="L87" s="236"/>
      <c r="M87" s="236">
        <f>SUM(M88:M89)</f>
        <v>0</v>
      </c>
      <c r="N87" s="235"/>
      <c r="O87" s="235">
        <f>SUM(O88:O89)</f>
        <v>0</v>
      </c>
      <c r="P87" s="235"/>
      <c r="Q87" s="235">
        <f>SUM(Q88:Q89)</f>
        <v>0</v>
      </c>
      <c r="R87" s="236"/>
      <c r="S87" s="236"/>
      <c r="T87" s="236"/>
      <c r="U87" s="236"/>
      <c r="V87" s="236">
        <f>SUM(V88:V89)</f>
        <v>0</v>
      </c>
      <c r="W87" s="236"/>
      <c r="X87" s="236"/>
      <c r="Y87" s="236"/>
      <c r="AG87" t="s">
        <v>178</v>
      </c>
    </row>
    <row r="88" spans="1:60" outlineLevel="1" x14ac:dyDescent="0.2">
      <c r="A88" s="244">
        <v>37</v>
      </c>
      <c r="B88" s="245" t="s">
        <v>424</v>
      </c>
      <c r="C88" s="259" t="s">
        <v>425</v>
      </c>
      <c r="D88" s="246" t="s">
        <v>411</v>
      </c>
      <c r="E88" s="247">
        <v>1</v>
      </c>
      <c r="F88" s="248"/>
      <c r="G88" s="249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182</v>
      </c>
      <c r="T88" s="231" t="s">
        <v>225</v>
      </c>
      <c r="U88" s="231">
        <v>0</v>
      </c>
      <c r="V88" s="231">
        <f>ROUND(E88*U88,2)</f>
        <v>0</v>
      </c>
      <c r="W88" s="231"/>
      <c r="X88" s="231" t="s">
        <v>412</v>
      </c>
      <c r="Y88" s="231" t="s">
        <v>184</v>
      </c>
      <c r="Z88" s="210"/>
      <c r="AA88" s="210"/>
      <c r="AB88" s="210"/>
      <c r="AC88" s="210"/>
      <c r="AD88" s="210"/>
      <c r="AE88" s="210"/>
      <c r="AF88" s="210"/>
      <c r="AG88" s="210" t="s">
        <v>692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45" outlineLevel="2" x14ac:dyDescent="0.2">
      <c r="A89" s="227"/>
      <c r="B89" s="228"/>
      <c r="C89" s="261" t="s">
        <v>426</v>
      </c>
      <c r="D89" s="250"/>
      <c r="E89" s="250"/>
      <c r="F89" s="250"/>
      <c r="G89" s="250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0"/>
      <c r="AA89" s="210"/>
      <c r="AB89" s="210"/>
      <c r="AC89" s="210"/>
      <c r="AD89" s="210"/>
      <c r="AE89" s="210"/>
      <c r="AF89" s="210"/>
      <c r="AG89" s="210" t="s">
        <v>198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57" t="str">
        <f>C89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3"/>
      <c r="B90" s="4"/>
      <c r="C90" s="263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v>15</v>
      </c>
      <c r="AF90">
        <v>21</v>
      </c>
      <c r="AG90" t="s">
        <v>163</v>
      </c>
    </row>
    <row r="91" spans="1:60" x14ac:dyDescent="0.2">
      <c r="A91" s="213"/>
      <c r="B91" s="214" t="s">
        <v>31</v>
      </c>
      <c r="C91" s="264"/>
      <c r="D91" s="215"/>
      <c r="E91" s="216"/>
      <c r="F91" s="216"/>
      <c r="G91" s="243">
        <f>G8+G30+G35+G40+G43+G49+G79+G82+G87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E91">
        <f>SUMIF(L7:L89,AE90,G7:G89)</f>
        <v>0</v>
      </c>
      <c r="AF91">
        <f>SUMIF(L7:L89,AF90,G7:G89)</f>
        <v>0</v>
      </c>
      <c r="AG91" t="s">
        <v>241</v>
      </c>
    </row>
    <row r="92" spans="1:60" x14ac:dyDescent="0.2">
      <c r="A92" s="3"/>
      <c r="B92" s="4"/>
      <c r="C92" s="263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3"/>
      <c r="B93" s="4"/>
      <c r="C93" s="263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217" t="s">
        <v>242</v>
      </c>
      <c r="B94" s="217"/>
      <c r="C94" s="265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A95" s="218"/>
      <c r="B95" s="219"/>
      <c r="C95" s="266"/>
      <c r="D95" s="219"/>
      <c r="E95" s="219"/>
      <c r="F95" s="219"/>
      <c r="G95" s="220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G95" t="s">
        <v>243</v>
      </c>
    </row>
    <row r="96" spans="1:60" x14ac:dyDescent="0.2">
      <c r="A96" s="221"/>
      <c r="B96" s="222"/>
      <c r="C96" s="267"/>
      <c r="D96" s="222"/>
      <c r="E96" s="222"/>
      <c r="F96" s="222"/>
      <c r="G96" s="22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">
      <c r="A97" s="221"/>
      <c r="B97" s="222"/>
      <c r="C97" s="267"/>
      <c r="D97" s="222"/>
      <c r="E97" s="222"/>
      <c r="F97" s="222"/>
      <c r="G97" s="22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">
      <c r="A98" s="221"/>
      <c r="B98" s="222"/>
      <c r="C98" s="267"/>
      <c r="D98" s="222"/>
      <c r="E98" s="222"/>
      <c r="F98" s="222"/>
      <c r="G98" s="22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224"/>
      <c r="B99" s="225"/>
      <c r="C99" s="268"/>
      <c r="D99" s="225"/>
      <c r="E99" s="225"/>
      <c r="F99" s="225"/>
      <c r="G99" s="226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">
      <c r="A100" s="3"/>
      <c r="B100" s="4"/>
      <c r="C100" s="263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C101" s="269"/>
      <c r="D101" s="10"/>
      <c r="AG101" t="s">
        <v>244</v>
      </c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2">
    <mergeCell ref="C86:G86"/>
    <mergeCell ref="C89:G89"/>
    <mergeCell ref="A1:G1"/>
    <mergeCell ref="C2:G2"/>
    <mergeCell ref="C3:G3"/>
    <mergeCell ref="C4:G4"/>
    <mergeCell ref="A94:C94"/>
    <mergeCell ref="A95:G99"/>
    <mergeCell ref="C23:G23"/>
    <mergeCell ref="C45:G45"/>
    <mergeCell ref="C81:G81"/>
    <mergeCell ref="C84:G84"/>
  </mergeCells>
  <pageMargins left="0.59055118110236204" right="0.196850393700787" top="0.78740157499999996" bottom="0.78740157499999996" header="0.3" footer="0.3"/>
  <pageSetup paperSize="9" orientation="portrait" horizontalDpi="4294967293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01 01 Pol</vt:lpstr>
      <vt:lpstr>SO 101 01 Pol</vt:lpstr>
      <vt:lpstr>SO 101 02 Pol</vt:lpstr>
      <vt:lpstr>SO 101 03 Pol</vt:lpstr>
      <vt:lpstr>SO 101 04 Pol</vt:lpstr>
      <vt:lpstr>SO 102 01 Pol</vt:lpstr>
      <vt:lpstr>SO 103 01 Pol</vt:lpstr>
      <vt:lpstr>SO 103 02 Pol</vt:lpstr>
      <vt:lpstr>SO 103 03 Pol</vt:lpstr>
      <vt:lpstr>SO 103 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'SO 101 01 Pol'!Názvy_tisku</vt:lpstr>
      <vt:lpstr>'SO 101 02 Pol'!Názvy_tisku</vt:lpstr>
      <vt:lpstr>'SO 101 03 Pol'!Názvy_tisku</vt:lpstr>
      <vt:lpstr>'SO 101 04 Pol'!Názvy_tisku</vt:lpstr>
      <vt:lpstr>'SO 102 01 Pol'!Názvy_tisku</vt:lpstr>
      <vt:lpstr>'SO 103 01 Pol'!Názvy_tisku</vt:lpstr>
      <vt:lpstr>'SO 103 02 Pol'!Názvy_tisku</vt:lpstr>
      <vt:lpstr>'SO 103 03 Pol'!Názvy_tisku</vt:lpstr>
      <vt:lpstr>'SO 103 04 Pol'!Názvy_tisku</vt:lpstr>
      <vt:lpstr>oadresa</vt:lpstr>
      <vt:lpstr>Stavba!Objednatel</vt:lpstr>
      <vt:lpstr>Stavba!Objekt</vt:lpstr>
      <vt:lpstr>'01 01 Pol'!Oblast_tisku</vt:lpstr>
      <vt:lpstr>'SO 101 01 Pol'!Oblast_tisku</vt:lpstr>
      <vt:lpstr>'SO 101 02 Pol'!Oblast_tisku</vt:lpstr>
      <vt:lpstr>'SO 101 03 Pol'!Oblast_tisku</vt:lpstr>
      <vt:lpstr>'SO 101 04 Pol'!Oblast_tisku</vt:lpstr>
      <vt:lpstr>'SO 102 01 Pol'!Oblast_tisku</vt:lpstr>
      <vt:lpstr>'SO 103 01 Pol'!Oblast_tisku</vt:lpstr>
      <vt:lpstr>'SO 103 02 Pol'!Oblast_tisku</vt:lpstr>
      <vt:lpstr>'SO 103 03 Pol'!Oblast_tisku</vt:lpstr>
      <vt:lpstr>'SO 103 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Šťastný</dc:creator>
  <cp:lastModifiedBy>Jiří Šťastný</cp:lastModifiedBy>
  <cp:lastPrinted>2019-03-19T12:27:02Z</cp:lastPrinted>
  <dcterms:created xsi:type="dcterms:W3CDTF">2009-04-08T07:15:50Z</dcterms:created>
  <dcterms:modified xsi:type="dcterms:W3CDTF">2023-12-11T07:33:30Z</dcterms:modified>
</cp:coreProperties>
</file>