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C:\Users\langer.MU-HANUSOVICE\Desktop\Veřejné zakázky\Rok 2019\Hraníčko\"/>
    </mc:Choice>
  </mc:AlternateContent>
  <bookViews>
    <workbookView xWindow="0" yWindow="0" windowWidth="28800" windowHeight="12585" firstSheet="1" activeTab="1"/>
  </bookViews>
  <sheets>
    <sheet name="Pokyny_pro_vyplnění" sheetId="1" state="hidden" r:id="rId1"/>
    <sheet name="Stavba" sheetId="2" r:id="rId2"/>
    <sheet name="VzorPolozky" sheetId="3" state="hidden" r:id="rId3"/>
    <sheet name="Rozpočet_Pol" sheetId="4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[1]Krycí_list!$C$2</definedName>
    <definedName name="CisloStavby" localSheetId="1">Stavba!$C$2</definedName>
    <definedName name="cislostavby">[1]Krycí_list!$A$7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[1]Krycí_list!$D$2</definedName>
    <definedName name="NazevStavby" localSheetId="1">Stavba!$D$2</definedName>
    <definedName name="nazevstavby">[1]Krycí_list!$C$7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Rozpočet_Pol!$A$1:$U$554</definedName>
    <definedName name="_xlnm.Print_Area" localSheetId="1">Stavba!$A$1:$J$83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!#REF!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[1]Krycí_list!$C$30</definedName>
    <definedName name="SazbaDPH2" localSheetId="1">Stavba!$E$25</definedName>
    <definedName name="SazbaDPH2">[1]Krycí_list!$C$32</definedName>
    <definedName name="SloupecCC">!#REF!</definedName>
    <definedName name="SloupecCisloPol">!#REF!</definedName>
    <definedName name="SloupecJC">!#REF!</definedName>
    <definedName name="SloupecMJ">!#REF!</definedName>
    <definedName name="SloupecMnozstvi">!#REF!</definedName>
    <definedName name="SloupecNazPol">!#REF!</definedName>
    <definedName name="SloupecPC">!#REF!</definedName>
    <definedName name="Vypracoval">Stavba!$D$14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J28" i="2" l="1"/>
  <c r="J27" i="2"/>
  <c r="J26" i="2"/>
  <c r="E26" i="2"/>
  <c r="J25" i="2"/>
  <c r="J24" i="2"/>
  <c r="E24" i="2"/>
  <c r="J23" i="2"/>
  <c r="U552" i="4"/>
  <c r="M552" i="4"/>
  <c r="M551" i="4" s="1"/>
  <c r="K552" i="4"/>
  <c r="K551" i="4" s="1"/>
  <c r="I552" i="4"/>
  <c r="I551" i="4" s="1"/>
  <c r="U551" i="4"/>
  <c r="Q551" i="4"/>
  <c r="O551" i="4"/>
  <c r="G551" i="4"/>
  <c r="I82" i="2" s="1"/>
  <c r="I21" i="2" s="1"/>
  <c r="G25" i="2" s="1"/>
  <c r="G28" i="2" s="1"/>
  <c r="U550" i="4"/>
  <c r="Q550" i="4"/>
  <c r="O550" i="4"/>
  <c r="K550" i="4"/>
  <c r="I550" i="4"/>
  <c r="G550" i="4"/>
  <c r="M550" i="4" s="1"/>
  <c r="U549" i="4"/>
  <c r="Q549" i="4"/>
  <c r="O549" i="4"/>
  <c r="M549" i="4"/>
  <c r="K549" i="4"/>
  <c r="I549" i="4"/>
  <c r="G549" i="4"/>
  <c r="U548" i="4"/>
  <c r="Q548" i="4"/>
  <c r="O548" i="4"/>
  <c r="K548" i="4"/>
  <c r="I548" i="4"/>
  <c r="G548" i="4"/>
  <c r="M548" i="4" s="1"/>
  <c r="U547" i="4"/>
  <c r="Q547" i="4"/>
  <c r="O547" i="4"/>
  <c r="K547" i="4"/>
  <c r="I547" i="4"/>
  <c r="G547" i="4"/>
  <c r="M547" i="4" s="1"/>
  <c r="U546" i="4"/>
  <c r="Q546" i="4"/>
  <c r="O546" i="4"/>
  <c r="M546" i="4"/>
  <c r="K546" i="4"/>
  <c r="I546" i="4"/>
  <c r="G546" i="4"/>
  <c r="U545" i="4"/>
  <c r="Q545" i="4"/>
  <c r="O545" i="4"/>
  <c r="K545" i="4"/>
  <c r="I545" i="4"/>
  <c r="G545" i="4"/>
  <c r="M545" i="4" s="1"/>
  <c r="U542" i="4"/>
  <c r="Q542" i="4"/>
  <c r="O542" i="4"/>
  <c r="K542" i="4"/>
  <c r="K541" i="4" s="1"/>
  <c r="I542" i="4"/>
  <c r="G542" i="4"/>
  <c r="M542" i="4" s="1"/>
  <c r="M541" i="4" s="1"/>
  <c r="G541" i="4"/>
  <c r="I81" i="2" s="1"/>
  <c r="G540" i="4"/>
  <c r="G539" i="4"/>
  <c r="G538" i="4"/>
  <c r="G537" i="4"/>
  <c r="G536" i="4"/>
  <c r="G535" i="4"/>
  <c r="G534" i="4"/>
  <c r="G533" i="4"/>
  <c r="U532" i="4"/>
  <c r="Q532" i="4"/>
  <c r="O532" i="4"/>
  <c r="M532" i="4"/>
  <c r="K532" i="4"/>
  <c r="I532" i="4"/>
  <c r="G532" i="4"/>
  <c r="U531" i="4"/>
  <c r="Q531" i="4"/>
  <c r="O531" i="4"/>
  <c r="K531" i="4"/>
  <c r="I531" i="4"/>
  <c r="G531" i="4"/>
  <c r="M531" i="4" s="1"/>
  <c r="U530" i="4"/>
  <c r="Q530" i="4"/>
  <c r="O530" i="4"/>
  <c r="K530" i="4"/>
  <c r="I530" i="4"/>
  <c r="G530" i="4"/>
  <c r="M530" i="4" s="1"/>
  <c r="U529" i="4"/>
  <c r="Q529" i="4"/>
  <c r="O529" i="4"/>
  <c r="M529" i="4"/>
  <c r="K529" i="4"/>
  <c r="I529" i="4"/>
  <c r="G529" i="4"/>
  <c r="U528" i="4"/>
  <c r="Q528" i="4"/>
  <c r="O528" i="4"/>
  <c r="K528" i="4"/>
  <c r="I528" i="4"/>
  <c r="G528" i="4"/>
  <c r="M528" i="4" s="1"/>
  <c r="U527" i="4"/>
  <c r="Q527" i="4"/>
  <c r="O527" i="4"/>
  <c r="M527" i="4"/>
  <c r="K527" i="4"/>
  <c r="I527" i="4"/>
  <c r="G527" i="4"/>
  <c r="U526" i="4"/>
  <c r="Q526" i="4"/>
  <c r="O526" i="4"/>
  <c r="K526" i="4"/>
  <c r="I526" i="4"/>
  <c r="G526" i="4"/>
  <c r="M526" i="4" s="1"/>
  <c r="U525" i="4"/>
  <c r="Q525" i="4"/>
  <c r="O525" i="4"/>
  <c r="K525" i="4"/>
  <c r="I525" i="4"/>
  <c r="G525" i="4"/>
  <c r="M525" i="4" s="1"/>
  <c r="U524" i="4"/>
  <c r="Q524" i="4"/>
  <c r="O524" i="4"/>
  <c r="M524" i="4"/>
  <c r="K524" i="4"/>
  <c r="I524" i="4"/>
  <c r="G524" i="4"/>
  <c r="U523" i="4"/>
  <c r="Q523" i="4"/>
  <c r="O523" i="4"/>
  <c r="K523" i="4"/>
  <c r="I523" i="4"/>
  <c r="G523" i="4"/>
  <c r="M523" i="4" s="1"/>
  <c r="U522" i="4"/>
  <c r="Q522" i="4"/>
  <c r="O522" i="4"/>
  <c r="K522" i="4"/>
  <c r="I522" i="4"/>
  <c r="G522" i="4"/>
  <c r="M522" i="4" s="1"/>
  <c r="U521" i="4"/>
  <c r="Q521" i="4"/>
  <c r="O521" i="4"/>
  <c r="M521" i="4"/>
  <c r="K521" i="4"/>
  <c r="I521" i="4"/>
  <c r="G521" i="4"/>
  <c r="U520" i="4"/>
  <c r="Q520" i="4"/>
  <c r="O520" i="4"/>
  <c r="K520" i="4"/>
  <c r="I520" i="4"/>
  <c r="G520" i="4"/>
  <c r="M520" i="4" s="1"/>
  <c r="U519" i="4"/>
  <c r="Q519" i="4"/>
  <c r="O519" i="4"/>
  <c r="M519" i="4"/>
  <c r="K519" i="4"/>
  <c r="I519" i="4"/>
  <c r="G519" i="4"/>
  <c r="U518" i="4"/>
  <c r="Q518" i="4"/>
  <c r="O518" i="4"/>
  <c r="K518" i="4"/>
  <c r="I518" i="4"/>
  <c r="G518" i="4"/>
  <c r="M518" i="4" s="1"/>
  <c r="U517" i="4"/>
  <c r="Q517" i="4"/>
  <c r="O517" i="4"/>
  <c r="K517" i="4"/>
  <c r="I517" i="4"/>
  <c r="G517" i="4"/>
  <c r="M517" i="4" s="1"/>
  <c r="U516" i="4"/>
  <c r="Q516" i="4"/>
  <c r="O516" i="4"/>
  <c r="K516" i="4"/>
  <c r="I516" i="4"/>
  <c r="G516" i="4"/>
  <c r="M516" i="4" s="1"/>
  <c r="U515" i="4"/>
  <c r="Q515" i="4"/>
  <c r="O515" i="4"/>
  <c r="M515" i="4"/>
  <c r="K515" i="4"/>
  <c r="I515" i="4"/>
  <c r="G515" i="4"/>
  <c r="U514" i="4"/>
  <c r="Q514" i="4"/>
  <c r="O514" i="4"/>
  <c r="K514" i="4"/>
  <c r="I514" i="4"/>
  <c r="G514" i="4"/>
  <c r="M514" i="4" s="1"/>
  <c r="U513" i="4"/>
  <c r="Q513" i="4"/>
  <c r="O513" i="4"/>
  <c r="K513" i="4"/>
  <c r="I513" i="4"/>
  <c r="G513" i="4"/>
  <c r="U511" i="4"/>
  <c r="Q511" i="4"/>
  <c r="O511" i="4"/>
  <c r="K511" i="4"/>
  <c r="I511" i="4"/>
  <c r="G511" i="4"/>
  <c r="M511" i="4" s="1"/>
  <c r="U510" i="4"/>
  <c r="Q510" i="4"/>
  <c r="O510" i="4"/>
  <c r="K510" i="4"/>
  <c r="I510" i="4"/>
  <c r="G510" i="4"/>
  <c r="M510" i="4" s="1"/>
  <c r="U507" i="4"/>
  <c r="Q507" i="4"/>
  <c r="O507" i="4"/>
  <c r="M507" i="4"/>
  <c r="M506" i="4" s="1"/>
  <c r="K507" i="4"/>
  <c r="I507" i="4"/>
  <c r="G507" i="4"/>
  <c r="U506" i="4"/>
  <c r="U504" i="4"/>
  <c r="U503" i="4" s="1"/>
  <c r="Q504" i="4"/>
  <c r="Q503" i="4" s="1"/>
  <c r="O504" i="4"/>
  <c r="O503" i="4" s="1"/>
  <c r="K504" i="4"/>
  <c r="K503" i="4" s="1"/>
  <c r="I504" i="4"/>
  <c r="G504" i="4"/>
  <c r="G503" i="4" s="1"/>
  <c r="I78" i="2" s="1"/>
  <c r="I503" i="4"/>
  <c r="U502" i="4"/>
  <c r="Q502" i="4"/>
  <c r="O502" i="4"/>
  <c r="K502" i="4"/>
  <c r="I502" i="4"/>
  <c r="G502" i="4"/>
  <c r="M502" i="4" s="1"/>
  <c r="U500" i="4"/>
  <c r="Q500" i="4"/>
  <c r="O500" i="4"/>
  <c r="K500" i="4"/>
  <c r="I500" i="4"/>
  <c r="G500" i="4"/>
  <c r="M500" i="4" s="1"/>
  <c r="U499" i="4"/>
  <c r="Q499" i="4"/>
  <c r="O499" i="4"/>
  <c r="M499" i="4"/>
  <c r="K499" i="4"/>
  <c r="I499" i="4"/>
  <c r="G499" i="4"/>
  <c r="U495" i="4"/>
  <c r="Q495" i="4"/>
  <c r="O495" i="4"/>
  <c r="K495" i="4"/>
  <c r="I495" i="4"/>
  <c r="G495" i="4"/>
  <c r="M495" i="4" s="1"/>
  <c r="U494" i="4"/>
  <c r="Q494" i="4"/>
  <c r="O494" i="4"/>
  <c r="K494" i="4"/>
  <c r="K487" i="4" s="1"/>
  <c r="I494" i="4"/>
  <c r="G494" i="4"/>
  <c r="M494" i="4" s="1"/>
  <c r="U488" i="4"/>
  <c r="Q488" i="4"/>
  <c r="O488" i="4"/>
  <c r="M488" i="4"/>
  <c r="K488" i="4"/>
  <c r="I488" i="4"/>
  <c r="G488" i="4"/>
  <c r="U486" i="4"/>
  <c r="Q486" i="4"/>
  <c r="Q473" i="4" s="1"/>
  <c r="O486" i="4"/>
  <c r="K486" i="4"/>
  <c r="I486" i="4"/>
  <c r="G486" i="4"/>
  <c r="M486" i="4" s="1"/>
  <c r="U484" i="4"/>
  <c r="Q484" i="4"/>
  <c r="O484" i="4"/>
  <c r="M484" i="4"/>
  <c r="K484" i="4"/>
  <c r="I484" i="4"/>
  <c r="G484" i="4"/>
  <c r="U474" i="4"/>
  <c r="U473" i="4" s="1"/>
  <c r="Q474" i="4"/>
  <c r="O474" i="4"/>
  <c r="K474" i="4"/>
  <c r="K473" i="4" s="1"/>
  <c r="I474" i="4"/>
  <c r="G474" i="4"/>
  <c r="M474" i="4" s="1"/>
  <c r="U472" i="4"/>
  <c r="Q472" i="4"/>
  <c r="O472" i="4"/>
  <c r="K472" i="4"/>
  <c r="I472" i="4"/>
  <c r="G472" i="4"/>
  <c r="M472" i="4" s="1"/>
  <c r="U470" i="4"/>
  <c r="Q470" i="4"/>
  <c r="O470" i="4"/>
  <c r="K470" i="4"/>
  <c r="I470" i="4"/>
  <c r="G470" i="4"/>
  <c r="M470" i="4" s="1"/>
  <c r="U468" i="4"/>
  <c r="Q468" i="4"/>
  <c r="O468" i="4"/>
  <c r="M468" i="4"/>
  <c r="K468" i="4"/>
  <c r="I468" i="4"/>
  <c r="G468" i="4"/>
  <c r="U466" i="4"/>
  <c r="Q466" i="4"/>
  <c r="O466" i="4"/>
  <c r="K466" i="4"/>
  <c r="I466" i="4"/>
  <c r="G466" i="4"/>
  <c r="M466" i="4" s="1"/>
  <c r="U464" i="4"/>
  <c r="Q464" i="4"/>
  <c r="O464" i="4"/>
  <c r="K464" i="4"/>
  <c r="I464" i="4"/>
  <c r="G464" i="4"/>
  <c r="M464" i="4" s="1"/>
  <c r="U462" i="4"/>
  <c r="Q462" i="4"/>
  <c r="O462" i="4"/>
  <c r="M462" i="4"/>
  <c r="K462" i="4"/>
  <c r="I462" i="4"/>
  <c r="G462" i="4"/>
  <c r="U460" i="4"/>
  <c r="Q460" i="4"/>
  <c r="O460" i="4"/>
  <c r="K460" i="4"/>
  <c r="I460" i="4"/>
  <c r="G460" i="4"/>
  <c r="M460" i="4" s="1"/>
  <c r="U458" i="4"/>
  <c r="Q458" i="4"/>
  <c r="O458" i="4"/>
  <c r="M458" i="4"/>
  <c r="K458" i="4"/>
  <c r="I458" i="4"/>
  <c r="G458" i="4"/>
  <c r="U451" i="4"/>
  <c r="Q451" i="4"/>
  <c r="O451" i="4"/>
  <c r="K451" i="4"/>
  <c r="I451" i="4"/>
  <c r="G451" i="4"/>
  <c r="M451" i="4" s="1"/>
  <c r="U449" i="4"/>
  <c r="Q449" i="4"/>
  <c r="O449" i="4"/>
  <c r="M449" i="4"/>
  <c r="K449" i="4"/>
  <c r="I449" i="4"/>
  <c r="G449" i="4"/>
  <c r="U447" i="4"/>
  <c r="Q447" i="4"/>
  <c r="O447" i="4"/>
  <c r="K447" i="4"/>
  <c r="I447" i="4"/>
  <c r="G447" i="4"/>
  <c r="M447" i="4" s="1"/>
  <c r="U445" i="4"/>
  <c r="Q445" i="4"/>
  <c r="O445" i="4"/>
  <c r="K445" i="4"/>
  <c r="I445" i="4"/>
  <c r="G445" i="4"/>
  <c r="M445" i="4" s="1"/>
  <c r="U444" i="4"/>
  <c r="Q444" i="4"/>
  <c r="O444" i="4"/>
  <c r="M444" i="4"/>
  <c r="K444" i="4"/>
  <c r="I444" i="4"/>
  <c r="G444" i="4"/>
  <c r="U442" i="4"/>
  <c r="Q442" i="4"/>
  <c r="O442" i="4"/>
  <c r="K442" i="4"/>
  <c r="I442" i="4"/>
  <c r="G442" i="4"/>
  <c r="M442" i="4" s="1"/>
  <c r="U440" i="4"/>
  <c r="Q440" i="4"/>
  <c r="O440" i="4"/>
  <c r="M440" i="4"/>
  <c r="K440" i="4"/>
  <c r="I440" i="4"/>
  <c r="G440" i="4"/>
  <c r="U433" i="4"/>
  <c r="Q433" i="4"/>
  <c r="O433" i="4"/>
  <c r="K433" i="4"/>
  <c r="I433" i="4"/>
  <c r="G433" i="4"/>
  <c r="O432" i="4"/>
  <c r="U431" i="4"/>
  <c r="Q431" i="4"/>
  <c r="O431" i="4"/>
  <c r="M431" i="4"/>
  <c r="K431" i="4"/>
  <c r="I431" i="4"/>
  <c r="G431" i="4"/>
  <c r="U429" i="4"/>
  <c r="Q429" i="4"/>
  <c r="O429" i="4"/>
  <c r="K429" i="4"/>
  <c r="I429" i="4"/>
  <c r="G429" i="4"/>
  <c r="M429" i="4" s="1"/>
  <c r="U428" i="4"/>
  <c r="Q428" i="4"/>
  <c r="O428" i="4"/>
  <c r="K428" i="4"/>
  <c r="I428" i="4"/>
  <c r="G428" i="4"/>
  <c r="M428" i="4" s="1"/>
  <c r="U426" i="4"/>
  <c r="Q426" i="4"/>
  <c r="O426" i="4"/>
  <c r="M426" i="4"/>
  <c r="K426" i="4"/>
  <c r="I426" i="4"/>
  <c r="G426" i="4"/>
  <c r="U424" i="4"/>
  <c r="Q424" i="4"/>
  <c r="O424" i="4"/>
  <c r="K424" i="4"/>
  <c r="I424" i="4"/>
  <c r="G424" i="4"/>
  <c r="U420" i="4"/>
  <c r="Q420" i="4"/>
  <c r="O420" i="4"/>
  <c r="M420" i="4"/>
  <c r="K420" i="4"/>
  <c r="I420" i="4"/>
  <c r="G420" i="4"/>
  <c r="Q419" i="4"/>
  <c r="U418" i="4"/>
  <c r="Q418" i="4"/>
  <c r="O418" i="4"/>
  <c r="K418" i="4"/>
  <c r="I418" i="4"/>
  <c r="G418" i="4"/>
  <c r="M418" i="4" s="1"/>
  <c r="G417" i="4"/>
  <c r="U415" i="4"/>
  <c r="Q415" i="4"/>
  <c r="O415" i="4"/>
  <c r="K415" i="4"/>
  <c r="I415" i="4"/>
  <c r="G415" i="4"/>
  <c r="M415" i="4" s="1"/>
  <c r="U413" i="4"/>
  <c r="Q413" i="4"/>
  <c r="O413" i="4"/>
  <c r="M413" i="4"/>
  <c r="K413" i="4"/>
  <c r="I413" i="4"/>
  <c r="G413" i="4"/>
  <c r="U412" i="4"/>
  <c r="Q412" i="4"/>
  <c r="O412" i="4"/>
  <c r="K412" i="4"/>
  <c r="I412" i="4"/>
  <c r="G412" i="4"/>
  <c r="M412" i="4" s="1"/>
  <c r="U410" i="4"/>
  <c r="Q410" i="4"/>
  <c r="O410" i="4"/>
  <c r="K410" i="4"/>
  <c r="I410" i="4"/>
  <c r="G410" i="4"/>
  <c r="M410" i="4" s="1"/>
  <c r="U409" i="4"/>
  <c r="Q409" i="4"/>
  <c r="O409" i="4"/>
  <c r="M409" i="4"/>
  <c r="K409" i="4"/>
  <c r="I409" i="4"/>
  <c r="G409" i="4"/>
  <c r="U408" i="4"/>
  <c r="Q408" i="4"/>
  <c r="O408" i="4"/>
  <c r="K408" i="4"/>
  <c r="I408" i="4"/>
  <c r="G408" i="4"/>
  <c r="M408" i="4" s="1"/>
  <c r="U407" i="4"/>
  <c r="Q407" i="4"/>
  <c r="O407" i="4"/>
  <c r="M407" i="4"/>
  <c r="K407" i="4"/>
  <c r="I407" i="4"/>
  <c r="G407" i="4"/>
  <c r="U406" i="4"/>
  <c r="Q406" i="4"/>
  <c r="O406" i="4"/>
  <c r="K406" i="4"/>
  <c r="I406" i="4"/>
  <c r="G406" i="4"/>
  <c r="M406" i="4" s="1"/>
  <c r="U405" i="4"/>
  <c r="Q405" i="4"/>
  <c r="O405" i="4"/>
  <c r="K405" i="4"/>
  <c r="I405" i="4"/>
  <c r="G405" i="4"/>
  <c r="M405" i="4" s="1"/>
  <c r="U404" i="4"/>
  <c r="Q404" i="4"/>
  <c r="O404" i="4"/>
  <c r="K404" i="4"/>
  <c r="I404" i="4"/>
  <c r="G404" i="4"/>
  <c r="M404" i="4" s="1"/>
  <c r="U403" i="4"/>
  <c r="Q403" i="4"/>
  <c r="O403" i="4"/>
  <c r="M403" i="4"/>
  <c r="K403" i="4"/>
  <c r="I403" i="4"/>
  <c r="G403" i="4"/>
  <c r="U402" i="4"/>
  <c r="Q402" i="4"/>
  <c r="O402" i="4"/>
  <c r="K402" i="4"/>
  <c r="I402" i="4"/>
  <c r="G402" i="4"/>
  <c r="M402" i="4" s="1"/>
  <c r="U399" i="4"/>
  <c r="Q399" i="4"/>
  <c r="O399" i="4"/>
  <c r="K399" i="4"/>
  <c r="I399" i="4"/>
  <c r="G399" i="4"/>
  <c r="M399" i="4" s="1"/>
  <c r="U398" i="4"/>
  <c r="Q398" i="4"/>
  <c r="O398" i="4"/>
  <c r="M398" i="4"/>
  <c r="K398" i="4"/>
  <c r="I398" i="4"/>
  <c r="G398" i="4"/>
  <c r="U397" i="4"/>
  <c r="Q397" i="4"/>
  <c r="O397" i="4"/>
  <c r="K397" i="4"/>
  <c r="I397" i="4"/>
  <c r="G397" i="4"/>
  <c r="M397" i="4" s="1"/>
  <c r="U396" i="4"/>
  <c r="Q396" i="4"/>
  <c r="O396" i="4"/>
  <c r="K396" i="4"/>
  <c r="I396" i="4"/>
  <c r="G396" i="4"/>
  <c r="M396" i="4" s="1"/>
  <c r="U395" i="4"/>
  <c r="Q395" i="4"/>
  <c r="O395" i="4"/>
  <c r="M395" i="4"/>
  <c r="K395" i="4"/>
  <c r="I395" i="4"/>
  <c r="G395" i="4"/>
  <c r="U394" i="4"/>
  <c r="Q394" i="4"/>
  <c r="O394" i="4"/>
  <c r="K394" i="4"/>
  <c r="I394" i="4"/>
  <c r="G394" i="4"/>
  <c r="M394" i="4" s="1"/>
  <c r="U393" i="4"/>
  <c r="Q393" i="4"/>
  <c r="O393" i="4"/>
  <c r="M393" i="4"/>
  <c r="K393" i="4"/>
  <c r="I393" i="4"/>
  <c r="I392" i="4" s="1"/>
  <c r="G393" i="4"/>
  <c r="U391" i="4"/>
  <c r="Q391" i="4"/>
  <c r="O391" i="4"/>
  <c r="K391" i="4"/>
  <c r="I391" i="4"/>
  <c r="G391" i="4"/>
  <c r="M391" i="4" s="1"/>
  <c r="U390" i="4"/>
  <c r="Q390" i="4"/>
  <c r="O390" i="4"/>
  <c r="M390" i="4"/>
  <c r="K390" i="4"/>
  <c r="I390" i="4"/>
  <c r="G390" i="4"/>
  <c r="U389" i="4"/>
  <c r="Q389" i="4"/>
  <c r="O389" i="4"/>
  <c r="K389" i="4"/>
  <c r="I389" i="4"/>
  <c r="G389" i="4"/>
  <c r="M389" i="4" s="1"/>
  <c r="U387" i="4"/>
  <c r="Q387" i="4"/>
  <c r="O387" i="4"/>
  <c r="K387" i="4"/>
  <c r="I387" i="4"/>
  <c r="G387" i="4"/>
  <c r="M387" i="4" s="1"/>
  <c r="U386" i="4"/>
  <c r="Q386" i="4"/>
  <c r="O386" i="4"/>
  <c r="M386" i="4"/>
  <c r="K386" i="4"/>
  <c r="I386" i="4"/>
  <c r="G386" i="4"/>
  <c r="U385" i="4"/>
  <c r="Q385" i="4"/>
  <c r="O385" i="4"/>
  <c r="K385" i="4"/>
  <c r="I385" i="4"/>
  <c r="G385" i="4"/>
  <c r="M385" i="4" s="1"/>
  <c r="U383" i="4"/>
  <c r="Q383" i="4"/>
  <c r="O383" i="4"/>
  <c r="M383" i="4"/>
  <c r="K383" i="4"/>
  <c r="I383" i="4"/>
  <c r="G383" i="4"/>
  <c r="U382" i="4"/>
  <c r="Q382" i="4"/>
  <c r="O382" i="4"/>
  <c r="K382" i="4"/>
  <c r="I382" i="4"/>
  <c r="G382" i="4"/>
  <c r="M382" i="4" s="1"/>
  <c r="U380" i="4"/>
  <c r="Q380" i="4"/>
  <c r="O380" i="4"/>
  <c r="K380" i="4"/>
  <c r="I380" i="4"/>
  <c r="G380" i="4"/>
  <c r="M380" i="4" s="1"/>
  <c r="U378" i="4"/>
  <c r="Q378" i="4"/>
  <c r="O378" i="4"/>
  <c r="M378" i="4"/>
  <c r="K378" i="4"/>
  <c r="I378" i="4"/>
  <c r="G378" i="4"/>
  <c r="U376" i="4"/>
  <c r="Q376" i="4"/>
  <c r="O376" i="4"/>
  <c r="K376" i="4"/>
  <c r="I376" i="4"/>
  <c r="G376" i="4"/>
  <c r="M376" i="4" s="1"/>
  <c r="U375" i="4"/>
  <c r="Q375" i="4"/>
  <c r="O375" i="4"/>
  <c r="K375" i="4"/>
  <c r="I375" i="4"/>
  <c r="G375" i="4"/>
  <c r="M375" i="4" s="1"/>
  <c r="U374" i="4"/>
  <c r="Q374" i="4"/>
  <c r="O374" i="4"/>
  <c r="K374" i="4"/>
  <c r="I374" i="4"/>
  <c r="G374" i="4"/>
  <c r="M374" i="4" s="1"/>
  <c r="U373" i="4"/>
  <c r="Q373" i="4"/>
  <c r="O373" i="4"/>
  <c r="M373" i="4"/>
  <c r="K373" i="4"/>
  <c r="I373" i="4"/>
  <c r="G373" i="4"/>
  <c r="U372" i="4"/>
  <c r="Q372" i="4"/>
  <c r="O372" i="4"/>
  <c r="K372" i="4"/>
  <c r="I372" i="4"/>
  <c r="G372" i="4"/>
  <c r="M372" i="4" s="1"/>
  <c r="U370" i="4"/>
  <c r="Q370" i="4"/>
  <c r="O370" i="4"/>
  <c r="K370" i="4"/>
  <c r="I370" i="4"/>
  <c r="G370" i="4"/>
  <c r="M370" i="4" s="1"/>
  <c r="U368" i="4"/>
  <c r="Q368" i="4"/>
  <c r="O368" i="4"/>
  <c r="M368" i="4"/>
  <c r="K368" i="4"/>
  <c r="I368" i="4"/>
  <c r="G368" i="4"/>
  <c r="U367" i="4"/>
  <c r="Q367" i="4"/>
  <c r="O367" i="4"/>
  <c r="O365" i="4" s="1"/>
  <c r="K367" i="4"/>
  <c r="I367" i="4"/>
  <c r="G367" i="4"/>
  <c r="M367" i="4" s="1"/>
  <c r="U366" i="4"/>
  <c r="Q366" i="4"/>
  <c r="O366" i="4"/>
  <c r="K366" i="4"/>
  <c r="I366" i="4"/>
  <c r="G366" i="4"/>
  <c r="U364" i="4"/>
  <c r="U360" i="4" s="1"/>
  <c r="Q364" i="4"/>
  <c r="O364" i="4"/>
  <c r="K364" i="4"/>
  <c r="I364" i="4"/>
  <c r="G364" i="4"/>
  <c r="M364" i="4" s="1"/>
  <c r="U363" i="4"/>
  <c r="Q363" i="4"/>
  <c r="O363" i="4"/>
  <c r="M363" i="4"/>
  <c r="K363" i="4"/>
  <c r="I363" i="4"/>
  <c r="G363" i="4"/>
  <c r="U362" i="4"/>
  <c r="Q362" i="4"/>
  <c r="O362" i="4"/>
  <c r="K362" i="4"/>
  <c r="I362" i="4"/>
  <c r="G362" i="4"/>
  <c r="M362" i="4" s="1"/>
  <c r="U361" i="4"/>
  <c r="Q361" i="4"/>
  <c r="O361" i="4"/>
  <c r="K361" i="4"/>
  <c r="K360" i="4" s="1"/>
  <c r="I361" i="4"/>
  <c r="G361" i="4"/>
  <c r="M361" i="4" s="1"/>
  <c r="M360" i="4" s="1"/>
  <c r="U359" i="4"/>
  <c r="Q359" i="4"/>
  <c r="O359" i="4"/>
  <c r="M359" i="4"/>
  <c r="K359" i="4"/>
  <c r="I359" i="4"/>
  <c r="G359" i="4"/>
  <c r="U358" i="4"/>
  <c r="Q358" i="4"/>
  <c r="O358" i="4"/>
  <c r="K358" i="4"/>
  <c r="I358" i="4"/>
  <c r="G358" i="4"/>
  <c r="M358" i="4" s="1"/>
  <c r="U356" i="4"/>
  <c r="Q356" i="4"/>
  <c r="O356" i="4"/>
  <c r="K356" i="4"/>
  <c r="I356" i="4"/>
  <c r="G356" i="4"/>
  <c r="M356" i="4" s="1"/>
  <c r="U354" i="4"/>
  <c r="Q354" i="4"/>
  <c r="O354" i="4"/>
  <c r="K354" i="4"/>
  <c r="I354" i="4"/>
  <c r="G354" i="4"/>
  <c r="M354" i="4" s="1"/>
  <c r="U352" i="4"/>
  <c r="Q352" i="4"/>
  <c r="O352" i="4"/>
  <c r="M352" i="4"/>
  <c r="K352" i="4"/>
  <c r="I352" i="4"/>
  <c r="G352" i="4"/>
  <c r="U351" i="4"/>
  <c r="Q351" i="4"/>
  <c r="O351" i="4"/>
  <c r="K351" i="4"/>
  <c r="I351" i="4"/>
  <c r="G351" i="4"/>
  <c r="M351" i="4" s="1"/>
  <c r="U350" i="4"/>
  <c r="Q350" i="4"/>
  <c r="O350" i="4"/>
  <c r="K350" i="4"/>
  <c r="I350" i="4"/>
  <c r="G350" i="4"/>
  <c r="M350" i="4" s="1"/>
  <c r="U348" i="4"/>
  <c r="Q348" i="4"/>
  <c r="O348" i="4"/>
  <c r="M348" i="4"/>
  <c r="K348" i="4"/>
  <c r="I348" i="4"/>
  <c r="G348" i="4"/>
  <c r="U347" i="4"/>
  <c r="Q347" i="4"/>
  <c r="O347" i="4"/>
  <c r="K347" i="4"/>
  <c r="I347" i="4"/>
  <c r="G347" i="4"/>
  <c r="M347" i="4" s="1"/>
  <c r="U346" i="4"/>
  <c r="Q346" i="4"/>
  <c r="O346" i="4"/>
  <c r="K346" i="4"/>
  <c r="I346" i="4"/>
  <c r="G346" i="4"/>
  <c r="U344" i="4"/>
  <c r="Q344" i="4"/>
  <c r="O344" i="4"/>
  <c r="M344" i="4"/>
  <c r="K344" i="4"/>
  <c r="I344" i="4"/>
  <c r="G344" i="4"/>
  <c r="U343" i="4"/>
  <c r="Q343" i="4"/>
  <c r="O343" i="4"/>
  <c r="K343" i="4"/>
  <c r="I343" i="4"/>
  <c r="G343" i="4"/>
  <c r="M343" i="4" s="1"/>
  <c r="U342" i="4"/>
  <c r="Q342" i="4"/>
  <c r="O342" i="4"/>
  <c r="K342" i="4"/>
  <c r="I342" i="4"/>
  <c r="G342" i="4"/>
  <c r="M342" i="4" s="1"/>
  <c r="U341" i="4"/>
  <c r="Q341" i="4"/>
  <c r="O341" i="4"/>
  <c r="M341" i="4"/>
  <c r="K341" i="4"/>
  <c r="I341" i="4"/>
  <c r="G341" i="4"/>
  <c r="U340" i="4"/>
  <c r="Q340" i="4"/>
  <c r="O340" i="4"/>
  <c r="K340" i="4"/>
  <c r="I340" i="4"/>
  <c r="G340" i="4"/>
  <c r="M340" i="4" s="1"/>
  <c r="U339" i="4"/>
  <c r="Q339" i="4"/>
  <c r="O339" i="4"/>
  <c r="K339" i="4"/>
  <c r="I339" i="4"/>
  <c r="G339" i="4"/>
  <c r="M339" i="4" s="1"/>
  <c r="U338" i="4"/>
  <c r="Q338" i="4"/>
  <c r="O338" i="4"/>
  <c r="K338" i="4"/>
  <c r="I338" i="4"/>
  <c r="G338" i="4"/>
  <c r="M338" i="4" s="1"/>
  <c r="U337" i="4"/>
  <c r="Q337" i="4"/>
  <c r="O337" i="4"/>
  <c r="K337" i="4"/>
  <c r="I337" i="4"/>
  <c r="G337" i="4"/>
  <c r="M337" i="4" s="1"/>
  <c r="U336" i="4"/>
  <c r="Q336" i="4"/>
  <c r="O336" i="4"/>
  <c r="M336" i="4"/>
  <c r="K336" i="4"/>
  <c r="I336" i="4"/>
  <c r="G336" i="4"/>
  <c r="U335" i="4"/>
  <c r="Q335" i="4"/>
  <c r="O335" i="4"/>
  <c r="K335" i="4"/>
  <c r="I335" i="4"/>
  <c r="G335" i="4"/>
  <c r="M335" i="4" s="1"/>
  <c r="U334" i="4"/>
  <c r="Q334" i="4"/>
  <c r="O334" i="4"/>
  <c r="K334" i="4"/>
  <c r="I334" i="4"/>
  <c r="G334" i="4"/>
  <c r="M334" i="4" s="1"/>
  <c r="U333" i="4"/>
  <c r="Q333" i="4"/>
  <c r="O333" i="4"/>
  <c r="M333" i="4"/>
  <c r="K333" i="4"/>
  <c r="I333" i="4"/>
  <c r="G333" i="4"/>
  <c r="U332" i="4"/>
  <c r="Q332" i="4"/>
  <c r="O332" i="4"/>
  <c r="K332" i="4"/>
  <c r="I332" i="4"/>
  <c r="G332" i="4"/>
  <c r="M332" i="4" s="1"/>
  <c r="U330" i="4"/>
  <c r="Q330" i="4"/>
  <c r="O330" i="4"/>
  <c r="K330" i="4"/>
  <c r="I330" i="4"/>
  <c r="G330" i="4"/>
  <c r="M330" i="4" s="1"/>
  <c r="U329" i="4"/>
  <c r="Q329" i="4"/>
  <c r="O329" i="4"/>
  <c r="K329" i="4"/>
  <c r="I329" i="4"/>
  <c r="G329" i="4"/>
  <c r="M329" i="4" s="1"/>
  <c r="U328" i="4"/>
  <c r="Q328" i="4"/>
  <c r="O328" i="4"/>
  <c r="K328" i="4"/>
  <c r="I328" i="4"/>
  <c r="G328" i="4"/>
  <c r="M328" i="4" s="1"/>
  <c r="U327" i="4"/>
  <c r="Q327" i="4"/>
  <c r="O327" i="4"/>
  <c r="M327" i="4"/>
  <c r="K327" i="4"/>
  <c r="I327" i="4"/>
  <c r="G327" i="4"/>
  <c r="U326" i="4"/>
  <c r="Q326" i="4"/>
  <c r="O326" i="4"/>
  <c r="K326" i="4"/>
  <c r="I326" i="4"/>
  <c r="G326" i="4"/>
  <c r="M326" i="4" s="1"/>
  <c r="U325" i="4"/>
  <c r="Q325" i="4"/>
  <c r="O325" i="4"/>
  <c r="K325" i="4"/>
  <c r="I325" i="4"/>
  <c r="G325" i="4"/>
  <c r="M325" i="4" s="1"/>
  <c r="U323" i="4"/>
  <c r="Q323" i="4"/>
  <c r="O323" i="4"/>
  <c r="M323" i="4"/>
  <c r="K323" i="4"/>
  <c r="I323" i="4"/>
  <c r="G323" i="4"/>
  <c r="U321" i="4"/>
  <c r="Q321" i="4"/>
  <c r="O321" i="4"/>
  <c r="K321" i="4"/>
  <c r="I321" i="4"/>
  <c r="G321" i="4"/>
  <c r="M321" i="4" s="1"/>
  <c r="U320" i="4"/>
  <c r="Q320" i="4"/>
  <c r="O320" i="4"/>
  <c r="K320" i="4"/>
  <c r="I320" i="4"/>
  <c r="G320" i="4"/>
  <c r="M320" i="4" s="1"/>
  <c r="U319" i="4"/>
  <c r="Q319" i="4"/>
  <c r="O319" i="4"/>
  <c r="M319" i="4"/>
  <c r="K319" i="4"/>
  <c r="I319" i="4"/>
  <c r="G319" i="4"/>
  <c r="U317" i="4"/>
  <c r="Q317" i="4"/>
  <c r="O317" i="4"/>
  <c r="K317" i="4"/>
  <c r="I317" i="4"/>
  <c r="G317" i="4"/>
  <c r="M317" i="4" s="1"/>
  <c r="U315" i="4"/>
  <c r="Q315" i="4"/>
  <c r="O315" i="4"/>
  <c r="M315" i="4"/>
  <c r="K315" i="4"/>
  <c r="I315" i="4"/>
  <c r="G315" i="4"/>
  <c r="U313" i="4"/>
  <c r="Q313" i="4"/>
  <c r="O313" i="4"/>
  <c r="K313" i="4"/>
  <c r="I313" i="4"/>
  <c r="G313" i="4"/>
  <c r="M313" i="4" s="1"/>
  <c r="U311" i="4"/>
  <c r="Q311" i="4"/>
  <c r="O311" i="4"/>
  <c r="M311" i="4"/>
  <c r="K311" i="4"/>
  <c r="I311" i="4"/>
  <c r="G311" i="4"/>
  <c r="U309" i="4"/>
  <c r="Q309" i="4"/>
  <c r="O309" i="4"/>
  <c r="K309" i="4"/>
  <c r="I309" i="4"/>
  <c r="G309" i="4"/>
  <c r="M309" i="4" s="1"/>
  <c r="U308" i="4"/>
  <c r="Q308" i="4"/>
  <c r="O308" i="4"/>
  <c r="K308" i="4"/>
  <c r="I308" i="4"/>
  <c r="G308" i="4"/>
  <c r="M308" i="4" s="1"/>
  <c r="U307" i="4"/>
  <c r="Q307" i="4"/>
  <c r="O307" i="4"/>
  <c r="M307" i="4"/>
  <c r="K307" i="4"/>
  <c r="I307" i="4"/>
  <c r="G307" i="4"/>
  <c r="U306" i="4"/>
  <c r="Q306" i="4"/>
  <c r="O306" i="4"/>
  <c r="K306" i="4"/>
  <c r="I306" i="4"/>
  <c r="G306" i="4"/>
  <c r="M306" i="4" s="1"/>
  <c r="U305" i="4"/>
  <c r="Q305" i="4"/>
  <c r="O305" i="4"/>
  <c r="M305" i="4"/>
  <c r="K305" i="4"/>
  <c r="I305" i="4"/>
  <c r="G305" i="4"/>
  <c r="U303" i="4"/>
  <c r="Q303" i="4"/>
  <c r="O303" i="4"/>
  <c r="K303" i="4"/>
  <c r="I303" i="4"/>
  <c r="G303" i="4"/>
  <c r="M303" i="4" s="1"/>
  <c r="U301" i="4"/>
  <c r="Q301" i="4"/>
  <c r="O301" i="4"/>
  <c r="K301" i="4"/>
  <c r="I301" i="4"/>
  <c r="G301" i="4"/>
  <c r="M301" i="4" s="1"/>
  <c r="U299" i="4"/>
  <c r="Q299" i="4"/>
  <c r="O299" i="4"/>
  <c r="K299" i="4"/>
  <c r="I299" i="4"/>
  <c r="G299" i="4"/>
  <c r="U297" i="4"/>
  <c r="Q297" i="4"/>
  <c r="O297" i="4"/>
  <c r="M297" i="4"/>
  <c r="K297" i="4"/>
  <c r="I297" i="4"/>
  <c r="G297" i="4"/>
  <c r="U296" i="4"/>
  <c r="U295" i="4"/>
  <c r="Q295" i="4"/>
  <c r="O295" i="4"/>
  <c r="K295" i="4"/>
  <c r="I295" i="4"/>
  <c r="G295" i="4"/>
  <c r="M295" i="4" s="1"/>
  <c r="U293" i="4"/>
  <c r="Q293" i="4"/>
  <c r="O293" i="4"/>
  <c r="M293" i="4"/>
  <c r="K293" i="4"/>
  <c r="I293" i="4"/>
  <c r="G293" i="4"/>
  <c r="U291" i="4"/>
  <c r="Q291" i="4"/>
  <c r="O291" i="4"/>
  <c r="K291" i="4"/>
  <c r="I291" i="4"/>
  <c r="G291" i="4"/>
  <c r="M291" i="4" s="1"/>
  <c r="U283" i="4"/>
  <c r="Q283" i="4"/>
  <c r="O283" i="4"/>
  <c r="K283" i="4"/>
  <c r="I283" i="4"/>
  <c r="G283" i="4"/>
  <c r="M283" i="4" s="1"/>
  <c r="U282" i="4"/>
  <c r="Q282" i="4"/>
  <c r="O282" i="4"/>
  <c r="M282" i="4"/>
  <c r="K282" i="4"/>
  <c r="I282" i="4"/>
  <c r="G282" i="4"/>
  <c r="U280" i="4"/>
  <c r="Q280" i="4"/>
  <c r="O280" i="4"/>
  <c r="K280" i="4"/>
  <c r="K279" i="4" s="1"/>
  <c r="I280" i="4"/>
  <c r="G280" i="4"/>
  <c r="M280" i="4" s="1"/>
  <c r="U278" i="4"/>
  <c r="Q278" i="4"/>
  <c r="O278" i="4"/>
  <c r="K278" i="4"/>
  <c r="I278" i="4"/>
  <c r="G278" i="4"/>
  <c r="M278" i="4" s="1"/>
  <c r="U277" i="4"/>
  <c r="Q277" i="4"/>
  <c r="O277" i="4"/>
  <c r="K277" i="4"/>
  <c r="I277" i="4"/>
  <c r="G277" i="4"/>
  <c r="M277" i="4" s="1"/>
  <c r="U276" i="4"/>
  <c r="Q276" i="4"/>
  <c r="O276" i="4"/>
  <c r="K276" i="4"/>
  <c r="I276" i="4"/>
  <c r="G276" i="4"/>
  <c r="M276" i="4" s="1"/>
  <c r="U274" i="4"/>
  <c r="Q274" i="4"/>
  <c r="O274" i="4"/>
  <c r="K274" i="4"/>
  <c r="I274" i="4"/>
  <c r="G274" i="4"/>
  <c r="M274" i="4" s="1"/>
  <c r="U272" i="4"/>
  <c r="Q272" i="4"/>
  <c r="Q271" i="4" s="1"/>
  <c r="O272" i="4"/>
  <c r="K272" i="4"/>
  <c r="I272" i="4"/>
  <c r="G272" i="4"/>
  <c r="U270" i="4"/>
  <c r="Q270" i="4"/>
  <c r="O270" i="4"/>
  <c r="K270" i="4"/>
  <c r="I270" i="4"/>
  <c r="G270" i="4"/>
  <c r="M270" i="4" s="1"/>
  <c r="U268" i="4"/>
  <c r="Q268" i="4"/>
  <c r="O268" i="4"/>
  <c r="K268" i="4"/>
  <c r="I268" i="4"/>
  <c r="G268" i="4"/>
  <c r="M268" i="4" s="1"/>
  <c r="U266" i="4"/>
  <c r="Q266" i="4"/>
  <c r="O266" i="4"/>
  <c r="M266" i="4"/>
  <c r="K266" i="4"/>
  <c r="I266" i="4"/>
  <c r="G266" i="4"/>
  <c r="U263" i="4"/>
  <c r="Q263" i="4"/>
  <c r="O263" i="4"/>
  <c r="O256" i="4" s="1"/>
  <c r="K263" i="4"/>
  <c r="I263" i="4"/>
  <c r="G263" i="4"/>
  <c r="M263" i="4" s="1"/>
  <c r="U261" i="4"/>
  <c r="Q261" i="4"/>
  <c r="O261" i="4"/>
  <c r="M261" i="4"/>
  <c r="K261" i="4"/>
  <c r="I261" i="4"/>
  <c r="G261" i="4"/>
  <c r="U257" i="4"/>
  <c r="Q257" i="4"/>
  <c r="O257" i="4"/>
  <c r="K257" i="4"/>
  <c r="I257" i="4"/>
  <c r="G257" i="4"/>
  <c r="M257" i="4" s="1"/>
  <c r="U255" i="4"/>
  <c r="U254" i="4" s="1"/>
  <c r="Q255" i="4"/>
  <c r="O255" i="4"/>
  <c r="O254" i="4" s="1"/>
  <c r="M255" i="4"/>
  <c r="M254" i="4" s="1"/>
  <c r="K255" i="4"/>
  <c r="I255" i="4"/>
  <c r="G255" i="4"/>
  <c r="G254" i="4" s="1"/>
  <c r="I61" i="2" s="1"/>
  <c r="Q254" i="4"/>
  <c r="K254" i="4"/>
  <c r="I254" i="4"/>
  <c r="U252" i="4"/>
  <c r="Q252" i="4"/>
  <c r="O252" i="4"/>
  <c r="K252" i="4"/>
  <c r="I252" i="4"/>
  <c r="G252" i="4"/>
  <c r="M252" i="4" s="1"/>
  <c r="U250" i="4"/>
  <c r="Q250" i="4"/>
  <c r="O250" i="4"/>
  <c r="M250" i="4"/>
  <c r="K250" i="4"/>
  <c r="I250" i="4"/>
  <c r="G250" i="4"/>
  <c r="U248" i="4"/>
  <c r="Q248" i="4"/>
  <c r="O248" i="4"/>
  <c r="K248" i="4"/>
  <c r="I248" i="4"/>
  <c r="G248" i="4"/>
  <c r="M248" i="4" s="1"/>
  <c r="U246" i="4"/>
  <c r="Q246" i="4"/>
  <c r="O246" i="4"/>
  <c r="M246" i="4"/>
  <c r="K246" i="4"/>
  <c r="I246" i="4"/>
  <c r="G246" i="4"/>
  <c r="U245" i="4"/>
  <c r="Q245" i="4"/>
  <c r="O245" i="4"/>
  <c r="K245" i="4"/>
  <c r="I245" i="4"/>
  <c r="G245" i="4"/>
  <c r="M245" i="4" s="1"/>
  <c r="U243" i="4"/>
  <c r="Q243" i="4"/>
  <c r="O243" i="4"/>
  <c r="K243" i="4"/>
  <c r="I243" i="4"/>
  <c r="G243" i="4"/>
  <c r="M243" i="4" s="1"/>
  <c r="U242" i="4"/>
  <c r="Q242" i="4"/>
  <c r="O242" i="4"/>
  <c r="M242" i="4"/>
  <c r="K242" i="4"/>
  <c r="I242" i="4"/>
  <c r="G242" i="4"/>
  <c r="U240" i="4"/>
  <c r="Q240" i="4"/>
  <c r="O240" i="4"/>
  <c r="K240" i="4"/>
  <c r="I240" i="4"/>
  <c r="G240" i="4"/>
  <c r="M240" i="4" s="1"/>
  <c r="U232" i="4"/>
  <c r="Q232" i="4"/>
  <c r="O232" i="4"/>
  <c r="K232" i="4"/>
  <c r="I232" i="4"/>
  <c r="G232" i="4"/>
  <c r="M232" i="4" s="1"/>
  <c r="U230" i="4"/>
  <c r="Q230" i="4"/>
  <c r="O230" i="4"/>
  <c r="K230" i="4"/>
  <c r="I230" i="4"/>
  <c r="G230" i="4"/>
  <c r="M230" i="4" s="1"/>
  <c r="U228" i="4"/>
  <c r="Q228" i="4"/>
  <c r="O228" i="4"/>
  <c r="M228" i="4"/>
  <c r="K228" i="4"/>
  <c r="I228" i="4"/>
  <c r="G228" i="4"/>
  <c r="U227" i="4"/>
  <c r="U225" i="4"/>
  <c r="Q225" i="4"/>
  <c r="O225" i="4"/>
  <c r="K225" i="4"/>
  <c r="I225" i="4"/>
  <c r="G225" i="4"/>
  <c r="M225" i="4" s="1"/>
  <c r="U223" i="4"/>
  <c r="Q223" i="4"/>
  <c r="O223" i="4"/>
  <c r="K223" i="4"/>
  <c r="I223" i="4"/>
  <c r="G223" i="4"/>
  <c r="M223" i="4" s="1"/>
  <c r="U221" i="4"/>
  <c r="Q221" i="4"/>
  <c r="O221" i="4"/>
  <c r="M221" i="4"/>
  <c r="K221" i="4"/>
  <c r="I221" i="4"/>
  <c r="G221" i="4"/>
  <c r="U219" i="4"/>
  <c r="Q219" i="4"/>
  <c r="O219" i="4"/>
  <c r="K219" i="4"/>
  <c r="I219" i="4"/>
  <c r="G219" i="4"/>
  <c r="M219" i="4" s="1"/>
  <c r="U218" i="4"/>
  <c r="Q218" i="4"/>
  <c r="O218" i="4"/>
  <c r="K218" i="4"/>
  <c r="I218" i="4"/>
  <c r="G218" i="4"/>
  <c r="M218" i="4" s="1"/>
  <c r="U217" i="4"/>
  <c r="Q217" i="4"/>
  <c r="O217" i="4"/>
  <c r="M217" i="4"/>
  <c r="K217" i="4"/>
  <c r="I217" i="4"/>
  <c r="G217" i="4"/>
  <c r="U216" i="4"/>
  <c r="Q216" i="4"/>
  <c r="O216" i="4"/>
  <c r="K216" i="4"/>
  <c r="I216" i="4"/>
  <c r="G216" i="4"/>
  <c r="M216" i="4" s="1"/>
  <c r="U215" i="4"/>
  <c r="Q215" i="4"/>
  <c r="O215" i="4"/>
  <c r="M215" i="4"/>
  <c r="K215" i="4"/>
  <c r="I215" i="4"/>
  <c r="I202" i="4" s="1"/>
  <c r="G215" i="4"/>
  <c r="U214" i="4"/>
  <c r="Q214" i="4"/>
  <c r="O214" i="4"/>
  <c r="O202" i="4" s="1"/>
  <c r="K214" i="4"/>
  <c r="I214" i="4"/>
  <c r="G214" i="4"/>
  <c r="M214" i="4" s="1"/>
  <c r="U213" i="4"/>
  <c r="Q213" i="4"/>
  <c r="O213" i="4"/>
  <c r="K213" i="4"/>
  <c r="I213" i="4"/>
  <c r="G213" i="4"/>
  <c r="M213" i="4" s="1"/>
  <c r="U211" i="4"/>
  <c r="Q211" i="4"/>
  <c r="O211" i="4"/>
  <c r="M211" i="4"/>
  <c r="K211" i="4"/>
  <c r="I211" i="4"/>
  <c r="G211" i="4"/>
  <c r="U203" i="4"/>
  <c r="Q203" i="4"/>
  <c r="O203" i="4"/>
  <c r="K203" i="4"/>
  <c r="I203" i="4"/>
  <c r="G203" i="4"/>
  <c r="U201" i="4"/>
  <c r="U200" i="4" s="1"/>
  <c r="Q201" i="4"/>
  <c r="Q200" i="4" s="1"/>
  <c r="O201" i="4"/>
  <c r="O200" i="4" s="1"/>
  <c r="K201" i="4"/>
  <c r="K200" i="4" s="1"/>
  <c r="I201" i="4"/>
  <c r="I200" i="4" s="1"/>
  <c r="G201" i="4"/>
  <c r="U198" i="4"/>
  <c r="Q198" i="4"/>
  <c r="O198" i="4"/>
  <c r="M198" i="4"/>
  <c r="K198" i="4"/>
  <c r="I198" i="4"/>
  <c r="G198" i="4"/>
  <c r="U196" i="4"/>
  <c r="Q196" i="4"/>
  <c r="O196" i="4"/>
  <c r="K196" i="4"/>
  <c r="I196" i="4"/>
  <c r="G196" i="4"/>
  <c r="M196" i="4" s="1"/>
  <c r="U195" i="4"/>
  <c r="Q195" i="4"/>
  <c r="O195" i="4"/>
  <c r="K195" i="4"/>
  <c r="I195" i="4"/>
  <c r="G195" i="4"/>
  <c r="M195" i="4" s="1"/>
  <c r="U193" i="4"/>
  <c r="Q193" i="4"/>
  <c r="O193" i="4"/>
  <c r="M193" i="4"/>
  <c r="K193" i="4"/>
  <c r="I193" i="4"/>
  <c r="G193" i="4"/>
  <c r="U191" i="4"/>
  <c r="Q191" i="4"/>
  <c r="O191" i="4"/>
  <c r="K191" i="4"/>
  <c r="I191" i="4"/>
  <c r="G191" i="4"/>
  <c r="U188" i="4"/>
  <c r="U187" i="4" s="1"/>
  <c r="Q188" i="4"/>
  <c r="Q187" i="4" s="1"/>
  <c r="O188" i="4"/>
  <c r="O187" i="4" s="1"/>
  <c r="K188" i="4"/>
  <c r="I188" i="4"/>
  <c r="I187" i="4" s="1"/>
  <c r="G188" i="4"/>
  <c r="K187" i="4"/>
  <c r="U185" i="4"/>
  <c r="Q185" i="4"/>
  <c r="O185" i="4"/>
  <c r="M185" i="4"/>
  <c r="K185" i="4"/>
  <c r="I185" i="4"/>
  <c r="G185" i="4"/>
  <c r="U184" i="4"/>
  <c r="Q184" i="4"/>
  <c r="O184" i="4"/>
  <c r="K184" i="4"/>
  <c r="I184" i="4"/>
  <c r="G184" i="4"/>
  <c r="M184" i="4" s="1"/>
  <c r="U182" i="4"/>
  <c r="Q182" i="4"/>
  <c r="O182" i="4"/>
  <c r="K182" i="4"/>
  <c r="I182" i="4"/>
  <c r="G182" i="4"/>
  <c r="M182" i="4" s="1"/>
  <c r="U180" i="4"/>
  <c r="Q180" i="4"/>
  <c r="O180" i="4"/>
  <c r="M180" i="4"/>
  <c r="K180" i="4"/>
  <c r="I180" i="4"/>
  <c r="G180" i="4"/>
  <c r="U179" i="4"/>
  <c r="Q179" i="4"/>
  <c r="O179" i="4"/>
  <c r="K179" i="4"/>
  <c r="I179" i="4"/>
  <c r="G179" i="4"/>
  <c r="M179" i="4" s="1"/>
  <c r="U178" i="4"/>
  <c r="Q178" i="4"/>
  <c r="O178" i="4"/>
  <c r="K178" i="4"/>
  <c r="I178" i="4"/>
  <c r="G178" i="4"/>
  <c r="M178" i="4" s="1"/>
  <c r="U177" i="4"/>
  <c r="Q177" i="4"/>
  <c r="O177" i="4"/>
  <c r="M177" i="4"/>
  <c r="K177" i="4"/>
  <c r="I177" i="4"/>
  <c r="G177" i="4"/>
  <c r="U176" i="4"/>
  <c r="Q176" i="4"/>
  <c r="O176" i="4"/>
  <c r="K176" i="4"/>
  <c r="I176" i="4"/>
  <c r="G176" i="4"/>
  <c r="M176" i="4" s="1"/>
  <c r="U175" i="4"/>
  <c r="Q175" i="4"/>
  <c r="O175" i="4"/>
  <c r="M175" i="4"/>
  <c r="K175" i="4"/>
  <c r="I175" i="4"/>
  <c r="G175" i="4"/>
  <c r="U174" i="4"/>
  <c r="Q174" i="4"/>
  <c r="O174" i="4"/>
  <c r="K174" i="4"/>
  <c r="I174" i="4"/>
  <c r="G174" i="4"/>
  <c r="M174" i="4" s="1"/>
  <c r="U173" i="4"/>
  <c r="Q173" i="4"/>
  <c r="O173" i="4"/>
  <c r="K173" i="4"/>
  <c r="I173" i="4"/>
  <c r="G173" i="4"/>
  <c r="M173" i="4" s="1"/>
  <c r="U172" i="4"/>
  <c r="Q172" i="4"/>
  <c r="O172" i="4"/>
  <c r="K172" i="4"/>
  <c r="I172" i="4"/>
  <c r="G172" i="4"/>
  <c r="M172" i="4" s="1"/>
  <c r="U171" i="4"/>
  <c r="Q171" i="4"/>
  <c r="O171" i="4"/>
  <c r="M171" i="4"/>
  <c r="K171" i="4"/>
  <c r="I171" i="4"/>
  <c r="G171" i="4"/>
  <c r="U170" i="4"/>
  <c r="Q170" i="4"/>
  <c r="O170" i="4"/>
  <c r="K170" i="4"/>
  <c r="I170" i="4"/>
  <c r="G170" i="4"/>
  <c r="M170" i="4" s="1"/>
  <c r="U167" i="4"/>
  <c r="Q167" i="4"/>
  <c r="O167" i="4"/>
  <c r="K167" i="4"/>
  <c r="I167" i="4"/>
  <c r="G167" i="4"/>
  <c r="M167" i="4" s="1"/>
  <c r="U165" i="4"/>
  <c r="Q165" i="4"/>
  <c r="O165" i="4"/>
  <c r="M165" i="4"/>
  <c r="K165" i="4"/>
  <c r="I165" i="4"/>
  <c r="G165" i="4"/>
  <c r="U163" i="4"/>
  <c r="Q163" i="4"/>
  <c r="O163" i="4"/>
  <c r="K163" i="4"/>
  <c r="I163" i="4"/>
  <c r="G163" i="4"/>
  <c r="M163" i="4" s="1"/>
  <c r="U159" i="4"/>
  <c r="Q159" i="4"/>
  <c r="O159" i="4"/>
  <c r="K159" i="4"/>
  <c r="I159" i="4"/>
  <c r="G159" i="4"/>
  <c r="M159" i="4" s="1"/>
  <c r="U157" i="4"/>
  <c r="Q157" i="4"/>
  <c r="O157" i="4"/>
  <c r="M157" i="4"/>
  <c r="K157" i="4"/>
  <c r="I157" i="4"/>
  <c r="G157" i="4"/>
  <c r="U148" i="4"/>
  <c r="Q148" i="4"/>
  <c r="O148" i="4"/>
  <c r="K148" i="4"/>
  <c r="I148" i="4"/>
  <c r="G148" i="4"/>
  <c r="U145" i="4"/>
  <c r="Q145" i="4"/>
  <c r="O145" i="4"/>
  <c r="K145" i="4"/>
  <c r="I145" i="4"/>
  <c r="G145" i="4"/>
  <c r="M145" i="4" s="1"/>
  <c r="U144" i="4"/>
  <c r="Q144" i="4"/>
  <c r="O144" i="4"/>
  <c r="M144" i="4"/>
  <c r="K144" i="4"/>
  <c r="I144" i="4"/>
  <c r="G144" i="4"/>
  <c r="U143" i="4"/>
  <c r="Q143" i="4"/>
  <c r="O143" i="4"/>
  <c r="K143" i="4"/>
  <c r="I143" i="4"/>
  <c r="G143" i="4"/>
  <c r="M143" i="4" s="1"/>
  <c r="U141" i="4"/>
  <c r="Q141" i="4"/>
  <c r="O141" i="4"/>
  <c r="K141" i="4"/>
  <c r="I141" i="4"/>
  <c r="G141" i="4"/>
  <c r="M141" i="4" s="1"/>
  <c r="U139" i="4"/>
  <c r="Q139" i="4"/>
  <c r="O139" i="4"/>
  <c r="M139" i="4"/>
  <c r="K139" i="4"/>
  <c r="I139" i="4"/>
  <c r="G139" i="4"/>
  <c r="U138" i="4"/>
  <c r="Q138" i="4"/>
  <c r="O138" i="4"/>
  <c r="K138" i="4"/>
  <c r="I138" i="4"/>
  <c r="G138" i="4"/>
  <c r="M138" i="4" s="1"/>
  <c r="U135" i="4"/>
  <c r="Q135" i="4"/>
  <c r="O135" i="4"/>
  <c r="M135" i="4"/>
  <c r="K135" i="4"/>
  <c r="I135" i="4"/>
  <c r="G135" i="4"/>
  <c r="U133" i="4"/>
  <c r="Q133" i="4"/>
  <c r="O133" i="4"/>
  <c r="K133" i="4"/>
  <c r="I133" i="4"/>
  <c r="G133" i="4"/>
  <c r="M133" i="4" s="1"/>
  <c r="U131" i="4"/>
  <c r="Q131" i="4"/>
  <c r="O131" i="4"/>
  <c r="K131" i="4"/>
  <c r="I131" i="4"/>
  <c r="G131" i="4"/>
  <c r="M131" i="4" s="1"/>
  <c r="U129" i="4"/>
  <c r="Q129" i="4"/>
  <c r="O129" i="4"/>
  <c r="M129" i="4"/>
  <c r="K129" i="4"/>
  <c r="I129" i="4"/>
  <c r="G129" i="4"/>
  <c r="I128" i="4"/>
  <c r="U125" i="4"/>
  <c r="Q125" i="4"/>
  <c r="O125" i="4"/>
  <c r="K125" i="4"/>
  <c r="I125" i="4"/>
  <c r="G125" i="4"/>
  <c r="M125" i="4" s="1"/>
  <c r="U120" i="4"/>
  <c r="Q120" i="4"/>
  <c r="O120" i="4"/>
  <c r="M120" i="4"/>
  <c r="K120" i="4"/>
  <c r="I120" i="4"/>
  <c r="G120" i="4"/>
  <c r="U112" i="4"/>
  <c r="Q112" i="4"/>
  <c r="O112" i="4"/>
  <c r="K112" i="4"/>
  <c r="I112" i="4"/>
  <c r="G112" i="4"/>
  <c r="M112" i="4" s="1"/>
  <c r="U98" i="4"/>
  <c r="Q98" i="4"/>
  <c r="O98" i="4"/>
  <c r="M98" i="4"/>
  <c r="K98" i="4"/>
  <c r="I98" i="4"/>
  <c r="G98" i="4"/>
  <c r="U89" i="4"/>
  <c r="Q89" i="4"/>
  <c r="O89" i="4"/>
  <c r="K89" i="4"/>
  <c r="I89" i="4"/>
  <c r="G89" i="4"/>
  <c r="M89" i="4" s="1"/>
  <c r="U82" i="4"/>
  <c r="Q82" i="4"/>
  <c r="O82" i="4"/>
  <c r="K82" i="4"/>
  <c r="I82" i="4"/>
  <c r="G82" i="4"/>
  <c r="M82" i="4" s="1"/>
  <c r="U77" i="4"/>
  <c r="Q77" i="4"/>
  <c r="O77" i="4"/>
  <c r="K77" i="4"/>
  <c r="I77" i="4"/>
  <c r="G77" i="4"/>
  <c r="M77" i="4" s="1"/>
  <c r="U73" i="4"/>
  <c r="Q73" i="4"/>
  <c r="O73" i="4"/>
  <c r="M73" i="4"/>
  <c r="K73" i="4"/>
  <c r="I73" i="4"/>
  <c r="G73" i="4"/>
  <c r="Q72" i="4"/>
  <c r="U70" i="4"/>
  <c r="Q70" i="4"/>
  <c r="O70" i="4"/>
  <c r="K70" i="4"/>
  <c r="I70" i="4"/>
  <c r="G70" i="4"/>
  <c r="M70" i="4" s="1"/>
  <c r="U68" i="4"/>
  <c r="Q68" i="4"/>
  <c r="O68" i="4"/>
  <c r="M68" i="4"/>
  <c r="K68" i="4"/>
  <c r="I68" i="4"/>
  <c r="G68" i="4"/>
  <c r="U65" i="4"/>
  <c r="Q65" i="4"/>
  <c r="O65" i="4"/>
  <c r="O62" i="4" s="1"/>
  <c r="K65" i="4"/>
  <c r="I65" i="4"/>
  <c r="G65" i="4"/>
  <c r="M65" i="4" s="1"/>
  <c r="U63" i="4"/>
  <c r="Q63" i="4"/>
  <c r="O63" i="4"/>
  <c r="K63" i="4"/>
  <c r="I63" i="4"/>
  <c r="G63" i="4"/>
  <c r="U60" i="4"/>
  <c r="Q60" i="4"/>
  <c r="O60" i="4"/>
  <c r="K60" i="4"/>
  <c r="I60" i="4"/>
  <c r="G60" i="4"/>
  <c r="M60" i="4" s="1"/>
  <c r="U58" i="4"/>
  <c r="Q58" i="4"/>
  <c r="O58" i="4"/>
  <c r="M58" i="4"/>
  <c r="K58" i="4"/>
  <c r="I58" i="4"/>
  <c r="G58" i="4"/>
  <c r="U57" i="4"/>
  <c r="Q57" i="4"/>
  <c r="O57" i="4"/>
  <c r="K57" i="4"/>
  <c r="I57" i="4"/>
  <c r="I52" i="4" s="1"/>
  <c r="G57" i="4"/>
  <c r="M57" i="4" s="1"/>
  <c r="U55" i="4"/>
  <c r="Q55" i="4"/>
  <c r="O55" i="4"/>
  <c r="K55" i="4"/>
  <c r="I55" i="4"/>
  <c r="G55" i="4"/>
  <c r="M55" i="4" s="1"/>
  <c r="U53" i="4"/>
  <c r="Q53" i="4"/>
  <c r="Q52" i="4" s="1"/>
  <c r="O53" i="4"/>
  <c r="M53" i="4"/>
  <c r="K53" i="4"/>
  <c r="I53" i="4"/>
  <c r="G53" i="4"/>
  <c r="U50" i="4"/>
  <c r="Q50" i="4"/>
  <c r="O50" i="4"/>
  <c r="K50" i="4"/>
  <c r="I50" i="4"/>
  <c r="G50" i="4"/>
  <c r="M50" i="4" s="1"/>
  <c r="U48" i="4"/>
  <c r="Q48" i="4"/>
  <c r="O48" i="4"/>
  <c r="M48" i="4"/>
  <c r="K48" i="4"/>
  <c r="I48" i="4"/>
  <c r="G48" i="4"/>
  <c r="U47" i="4"/>
  <c r="Q47" i="4"/>
  <c r="O47" i="4"/>
  <c r="K47" i="4"/>
  <c r="I47" i="4"/>
  <c r="G47" i="4"/>
  <c r="M47" i="4" s="1"/>
  <c r="U46" i="4"/>
  <c r="Q46" i="4"/>
  <c r="O46" i="4"/>
  <c r="M46" i="4"/>
  <c r="K46" i="4"/>
  <c r="I46" i="4"/>
  <c r="G46" i="4"/>
  <c r="U45" i="4"/>
  <c r="Q45" i="4"/>
  <c r="O45" i="4"/>
  <c r="K45" i="4"/>
  <c r="I45" i="4"/>
  <c r="G45" i="4"/>
  <c r="M45" i="4" s="1"/>
  <c r="U43" i="4"/>
  <c r="Q43" i="4"/>
  <c r="O43" i="4"/>
  <c r="K43" i="4"/>
  <c r="I43" i="4"/>
  <c r="G43" i="4"/>
  <c r="M43" i="4" s="1"/>
  <c r="U42" i="4"/>
  <c r="Q42" i="4"/>
  <c r="O42" i="4"/>
  <c r="M42" i="4"/>
  <c r="K42" i="4"/>
  <c r="I42" i="4"/>
  <c r="G42" i="4"/>
  <c r="U40" i="4"/>
  <c r="Q40" i="4"/>
  <c r="O40" i="4"/>
  <c r="K40" i="4"/>
  <c r="I40" i="4"/>
  <c r="G40" i="4"/>
  <c r="M40" i="4" s="1"/>
  <c r="U38" i="4"/>
  <c r="Q38" i="4"/>
  <c r="O38" i="4"/>
  <c r="K38" i="4"/>
  <c r="I38" i="4"/>
  <c r="G38" i="4"/>
  <c r="M38" i="4" s="1"/>
  <c r="U36" i="4"/>
  <c r="Q36" i="4"/>
  <c r="O36" i="4"/>
  <c r="M36" i="4"/>
  <c r="K36" i="4"/>
  <c r="I36" i="4"/>
  <c r="I35" i="4" s="1"/>
  <c r="G36" i="4"/>
  <c r="K35" i="4"/>
  <c r="U33" i="4"/>
  <c r="Q33" i="4"/>
  <c r="O33" i="4"/>
  <c r="M33" i="4"/>
  <c r="K33" i="4"/>
  <c r="I33" i="4"/>
  <c r="G33" i="4"/>
  <c r="U31" i="4"/>
  <c r="Q31" i="4"/>
  <c r="O31" i="4"/>
  <c r="O30" i="4" s="1"/>
  <c r="K31" i="4"/>
  <c r="I31" i="4"/>
  <c r="G31" i="4"/>
  <c r="M31" i="4" s="1"/>
  <c r="Q30" i="4"/>
  <c r="G30" i="4"/>
  <c r="I48" i="2" s="1"/>
  <c r="U28" i="4"/>
  <c r="Q28" i="4"/>
  <c r="O28" i="4"/>
  <c r="M28" i="4"/>
  <c r="K28" i="4"/>
  <c r="I28" i="4"/>
  <c r="G28" i="4"/>
  <c r="U26" i="4"/>
  <c r="Q26" i="4"/>
  <c r="O26" i="4"/>
  <c r="K26" i="4"/>
  <c r="I26" i="4"/>
  <c r="G26" i="4"/>
  <c r="M26" i="4" s="1"/>
  <c r="U22" i="4"/>
  <c r="Q22" i="4"/>
  <c r="O22" i="4"/>
  <c r="K22" i="4"/>
  <c r="I22" i="4"/>
  <c r="G22" i="4"/>
  <c r="M22" i="4" s="1"/>
  <c r="U20" i="4"/>
  <c r="Q20" i="4"/>
  <c r="O20" i="4"/>
  <c r="M20" i="4"/>
  <c r="K20" i="4"/>
  <c r="I20" i="4"/>
  <c r="G20" i="4"/>
  <c r="U15" i="4"/>
  <c r="U8" i="4" s="1"/>
  <c r="Q15" i="4"/>
  <c r="O15" i="4"/>
  <c r="K15" i="4"/>
  <c r="I15" i="4"/>
  <c r="G15" i="4"/>
  <c r="M15" i="4" s="1"/>
  <c r="U13" i="4"/>
  <c r="Q13" i="4"/>
  <c r="O13" i="4"/>
  <c r="M13" i="4"/>
  <c r="K13" i="4"/>
  <c r="I13" i="4"/>
  <c r="G13" i="4"/>
  <c r="U11" i="4"/>
  <c r="Q11" i="4"/>
  <c r="O11" i="4"/>
  <c r="K11" i="4"/>
  <c r="I11" i="4"/>
  <c r="G11" i="4"/>
  <c r="M11" i="4" s="1"/>
  <c r="U9" i="4"/>
  <c r="Q9" i="4"/>
  <c r="O9" i="4"/>
  <c r="K9" i="4"/>
  <c r="I9" i="4"/>
  <c r="G9" i="4"/>
  <c r="M9" i="4" s="1"/>
  <c r="M8" i="4" s="1"/>
  <c r="J40" i="2"/>
  <c r="I40" i="2"/>
  <c r="J39" i="2" s="1"/>
  <c r="H40" i="2"/>
  <c r="G40" i="2"/>
  <c r="F40" i="2"/>
  <c r="G38" i="2"/>
  <c r="F38" i="2"/>
  <c r="H32" i="2"/>
  <c r="I30" i="4" l="1"/>
  <c r="Q35" i="4"/>
  <c r="M203" i="4"/>
  <c r="M202" i="4" s="1"/>
  <c r="G202" i="4"/>
  <c r="I59" i="2" s="1"/>
  <c r="M424" i="4"/>
  <c r="M419" i="4" s="1"/>
  <c r="G419" i="4"/>
  <c r="I73" i="2" s="1"/>
  <c r="M450" i="4"/>
  <c r="M35" i="4"/>
  <c r="M63" i="4"/>
  <c r="M62" i="4" s="1"/>
  <c r="G62" i="4"/>
  <c r="I51" i="2" s="1"/>
  <c r="O72" i="4"/>
  <c r="O147" i="4"/>
  <c r="I147" i="4"/>
  <c r="M191" i="4"/>
  <c r="M190" i="4" s="1"/>
  <c r="G190" i="4"/>
  <c r="I57" i="2" s="1"/>
  <c r="Q279" i="4"/>
  <c r="G312" i="4"/>
  <c r="I66" i="2" s="1"/>
  <c r="U331" i="4"/>
  <c r="O345" i="4"/>
  <c r="G200" i="4"/>
  <c r="I58" i="2" s="1"/>
  <c r="M201" i="4"/>
  <c r="M200" i="4" s="1"/>
  <c r="K227" i="4"/>
  <c r="K271" i="4"/>
  <c r="Q369" i="4"/>
  <c r="G450" i="4"/>
  <c r="I75" i="2" s="1"/>
  <c r="K62" i="4"/>
  <c r="I72" i="4"/>
  <c r="Q128" i="4"/>
  <c r="M148" i="4"/>
  <c r="G147" i="4"/>
  <c r="I54" i="2" s="1"/>
  <c r="O169" i="4"/>
  <c r="G187" i="4"/>
  <c r="I56" i="2" s="1"/>
  <c r="M188" i="4"/>
  <c r="M187" i="4" s="1"/>
  <c r="O190" i="4"/>
  <c r="I190" i="4"/>
  <c r="O271" i="4"/>
  <c r="U279" i="4"/>
  <c r="I296" i="4"/>
  <c r="K296" i="4"/>
  <c r="O312" i="4"/>
  <c r="I331" i="4"/>
  <c r="U512" i="4"/>
  <c r="O541" i="4"/>
  <c r="K30" i="4"/>
  <c r="K72" i="4"/>
  <c r="U72" i="4"/>
  <c r="G128" i="4"/>
  <c r="I53" i="2" s="1"/>
  <c r="O128" i="4"/>
  <c r="K128" i="4"/>
  <c r="I227" i="4"/>
  <c r="I271" i="4"/>
  <c r="U271" i="4"/>
  <c r="Q331" i="4"/>
  <c r="I473" i="4"/>
  <c r="U487" i="4"/>
  <c r="Q487" i="4"/>
  <c r="M504" i="4"/>
  <c r="M503" i="4" s="1"/>
  <c r="I487" i="4"/>
  <c r="K506" i="4"/>
  <c r="O512" i="4"/>
  <c r="I8" i="4"/>
  <c r="Q8" i="4"/>
  <c r="K8" i="4"/>
  <c r="O8" i="4"/>
  <c r="M30" i="4"/>
  <c r="U35" i="4"/>
  <c r="K52" i="4"/>
  <c r="U52" i="4"/>
  <c r="I62" i="4"/>
  <c r="U62" i="4"/>
  <c r="U128" i="4"/>
  <c r="Q147" i="4"/>
  <c r="M169" i="4"/>
  <c r="Q169" i="4"/>
  <c r="Q190" i="4"/>
  <c r="Q202" i="4"/>
  <c r="Q227" i="4"/>
  <c r="M256" i="4"/>
  <c r="I279" i="4"/>
  <c r="K312" i="4"/>
  <c r="Q312" i="4"/>
  <c r="I360" i="4"/>
  <c r="Q360" i="4"/>
  <c r="O419" i="4"/>
  <c r="I419" i="4"/>
  <c r="K450" i="4"/>
  <c r="O450" i="4"/>
  <c r="G512" i="4"/>
  <c r="I80" i="2" s="1"/>
  <c r="I18" i="2" s="1"/>
  <c r="I541" i="4"/>
  <c r="U541" i="4"/>
  <c r="M227" i="4"/>
  <c r="M299" i="4"/>
  <c r="M296" i="4" s="1"/>
  <c r="G296" i="4"/>
  <c r="I65" i="2" s="1"/>
  <c r="M52" i="4"/>
  <c r="M72" i="4"/>
  <c r="G169" i="4"/>
  <c r="I55" i="2" s="1"/>
  <c r="I169" i="4"/>
  <c r="U169" i="4"/>
  <c r="G227" i="4"/>
  <c r="I60" i="2" s="1"/>
  <c r="O227" i="4"/>
  <c r="Q256" i="4"/>
  <c r="M279" i="4"/>
  <c r="I369" i="4"/>
  <c r="U369" i="4"/>
  <c r="O392" i="4"/>
  <c r="M433" i="4"/>
  <c r="M432" i="4" s="1"/>
  <c r="G432" i="4"/>
  <c r="I74" i="2" s="1"/>
  <c r="Q432" i="4"/>
  <c r="G8" i="4"/>
  <c r="I47" i="2" s="1"/>
  <c r="G52" i="4"/>
  <c r="I50" i="2" s="1"/>
  <c r="O52" i="4"/>
  <c r="G72" i="4"/>
  <c r="I52" i="2" s="1"/>
  <c r="K147" i="4"/>
  <c r="U147" i="4"/>
  <c r="K169" i="4"/>
  <c r="K190" i="4"/>
  <c r="U190" i="4"/>
  <c r="K202" i="4"/>
  <c r="U202" i="4"/>
  <c r="G256" i="4"/>
  <c r="I62" i="2" s="1"/>
  <c r="I256" i="4"/>
  <c r="U256" i="4"/>
  <c r="Q296" i="4"/>
  <c r="I312" i="4"/>
  <c r="K331" i="4"/>
  <c r="Q392" i="4"/>
  <c r="I19" i="2"/>
  <c r="U30" i="4"/>
  <c r="G35" i="4"/>
  <c r="I49" i="2" s="1"/>
  <c r="O35" i="4"/>
  <c r="Q62" i="4"/>
  <c r="M128" i="4"/>
  <c r="M147" i="4"/>
  <c r="K256" i="4"/>
  <c r="M272" i="4"/>
  <c r="M271" i="4" s="1"/>
  <c r="G271" i="4"/>
  <c r="I63" i="2" s="1"/>
  <c r="O296" i="4"/>
  <c r="M312" i="4"/>
  <c r="M331" i="4"/>
  <c r="M346" i="4"/>
  <c r="M345" i="4" s="1"/>
  <c r="G345" i="4"/>
  <c r="I68" i="2" s="1"/>
  <c r="Q345" i="4"/>
  <c r="M366" i="4"/>
  <c r="M365" i="4" s="1"/>
  <c r="G365" i="4"/>
  <c r="I70" i="2" s="1"/>
  <c r="Q365" i="4"/>
  <c r="G369" i="4"/>
  <c r="I71" i="2" s="1"/>
  <c r="O369" i="4"/>
  <c r="G392" i="4"/>
  <c r="I72" i="2" s="1"/>
  <c r="I450" i="4"/>
  <c r="U450" i="4"/>
  <c r="M513" i="4"/>
  <c r="M512" i="4" s="1"/>
  <c r="K512" i="4"/>
  <c r="M369" i="4"/>
  <c r="G279" i="4"/>
  <c r="I64" i="2" s="1"/>
  <c r="O279" i="4"/>
  <c r="G331" i="4"/>
  <c r="I67" i="2" s="1"/>
  <c r="O331" i="4"/>
  <c r="I345" i="4"/>
  <c r="U345" i="4"/>
  <c r="I365" i="4"/>
  <c r="U365" i="4"/>
  <c r="K369" i="4"/>
  <c r="K392" i="4"/>
  <c r="U392" i="4"/>
  <c r="I432" i="4"/>
  <c r="U432" i="4"/>
  <c r="M473" i="4"/>
  <c r="M487" i="4"/>
  <c r="G506" i="4"/>
  <c r="I79" i="2" s="1"/>
  <c r="O506" i="4"/>
  <c r="I512" i="4"/>
  <c r="Q512" i="4"/>
  <c r="U312" i="4"/>
  <c r="K345" i="4"/>
  <c r="G360" i="4"/>
  <c r="I69" i="2" s="1"/>
  <c r="O360" i="4"/>
  <c r="K365" i="4"/>
  <c r="M392" i="4"/>
  <c r="K419" i="4"/>
  <c r="U419" i="4"/>
  <c r="K432" i="4"/>
  <c r="Q450" i="4"/>
  <c r="G473" i="4"/>
  <c r="I76" i="2" s="1"/>
  <c r="O473" i="4"/>
  <c r="G487" i="4"/>
  <c r="I77" i="2" s="1"/>
  <c r="O487" i="4"/>
  <c r="I506" i="4"/>
  <c r="Q506" i="4"/>
  <c r="Q541" i="4"/>
  <c r="I16" i="2" l="1"/>
  <c r="I83" i="2"/>
  <c r="I17" i="2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Radim Štěpánek</author>
  </authors>
  <commentList>
    <comment ref="D11" authorId="0" shapeId="1025">
      <text>
        <r>
          <rPr>
            <sz val="9"/>
            <color rgb="FF000000"/>
            <rFont val="Tahoma"/>
            <family val="2"/>
            <charset val="238"/>
          </rPr>
          <t>Název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47625</xdr:colOff>
                <xdr:row>13</xdr:row>
                <xdr:rowOff>295275</xdr:rowOff>
              </from>
              <to>
                <xdr:col>8</xdr:col>
                <xdr:colOff>295275</xdr:colOff>
                <xdr:row>14</xdr:row>
                <xdr:rowOff>219075</xdr:rowOff>
              </to>
            </anchor>
          </commentPr>
        </mc:Fallback>
      </mc:AlternateContent>
    </comment>
    <comment ref="I11" authorId="0" shapeId="1026">
      <text>
        <r>
          <rPr>
            <sz val="9"/>
            <color rgb="FF000000"/>
            <rFont val="Tahoma"/>
            <family val="2"/>
            <charset val="238"/>
          </rPr>
          <t>IČO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695325</xdr:colOff>
                <xdr:row>13</xdr:row>
                <xdr:rowOff>295275</xdr:rowOff>
              </from>
              <to>
                <xdr:col>10</xdr:col>
                <xdr:colOff>95250</xdr:colOff>
                <xdr:row>14</xdr:row>
                <xdr:rowOff>171450</xdr:rowOff>
              </to>
            </anchor>
          </commentPr>
        </mc:Fallback>
      </mc:AlternateContent>
    </comment>
    <comment ref="D12" authorId="0" shapeId="1027">
      <text>
        <r>
          <rPr>
            <sz val="9"/>
            <color rgb="FF000000"/>
            <rFont val="Tahoma"/>
            <family val="2"/>
            <charset val="238"/>
          </rPr>
          <t>Ulice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47625</xdr:colOff>
                <xdr:row>14</xdr:row>
                <xdr:rowOff>285750</xdr:rowOff>
              </from>
              <to>
                <xdr:col>7</xdr:col>
                <xdr:colOff>771525</xdr:colOff>
                <xdr:row>15</xdr:row>
                <xdr:rowOff>57150</xdr:rowOff>
              </to>
            </anchor>
          </commentPr>
        </mc:Fallback>
      </mc:AlternateContent>
    </comment>
    <comment ref="I12" authorId="0" shapeId="1028">
      <text>
        <r>
          <rPr>
            <sz val="9"/>
            <color rgb="FF000000"/>
            <rFont val="Tahoma"/>
            <family val="2"/>
            <charset val="238"/>
          </rPr>
          <t>DIČ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695325</xdr:colOff>
                <xdr:row>14</xdr:row>
                <xdr:rowOff>285750</xdr:rowOff>
              </from>
              <to>
                <xdr:col>11</xdr:col>
                <xdr:colOff>66675</xdr:colOff>
                <xdr:row>15</xdr:row>
                <xdr:rowOff>85725</xdr:rowOff>
              </to>
            </anchor>
          </commentPr>
        </mc:Fallback>
      </mc:AlternateContent>
    </comment>
    <comment ref="C13" authorId="0" shapeId="1029">
      <text>
        <r>
          <rPr>
            <sz val="9"/>
            <color rgb="FF000000"/>
            <rFont val="Tahoma"/>
            <family val="2"/>
            <charset val="238"/>
          </rPr>
          <t>PSČ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3</xdr:col>
                <xdr:colOff>142875</xdr:colOff>
                <xdr:row>15</xdr:row>
                <xdr:rowOff>76200</xdr:rowOff>
              </from>
              <to>
                <xdr:col>4</xdr:col>
                <xdr:colOff>276225</xdr:colOff>
                <xdr:row>16</xdr:row>
                <xdr:rowOff>19050</xdr:rowOff>
              </to>
            </anchor>
          </commentPr>
        </mc:Fallback>
      </mc:AlternateContent>
    </comment>
    <comment ref="D13" authorId="0" shapeId="1030">
      <text>
        <r>
          <rPr>
            <sz val="9"/>
            <color rgb="FF000000"/>
            <rFont val="Tahoma"/>
            <family val="2"/>
            <charset val="238"/>
          </rPr>
          <t>Ulice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47625</xdr:colOff>
                <xdr:row>15</xdr:row>
                <xdr:rowOff>76200</xdr:rowOff>
              </from>
              <to>
                <xdr:col>7</xdr:col>
                <xdr:colOff>742950</xdr:colOff>
                <xdr:row>16</xdr:row>
                <xdr:rowOff>19050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<sst xmlns="http://purl.oclc.org/ooxml/spreadsheetml/main" count="1927" uniqueCount="920">
  <si>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</si>
  <si>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</si>
  <si>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#RTSROZP#</t>
  </si>
  <si>
    <t>Položkový rozpočet</t>
  </si>
  <si>
    <t>Zakázka:</t>
  </si>
  <si>
    <t>Dětské komunitní centrum</t>
  </si>
  <si>
    <t>Misto</t>
  </si>
  <si>
    <t>Hanušovice</t>
  </si>
  <si>
    <t>Rozpočet:</t>
  </si>
  <si>
    <t>Objednatel:</t>
  </si>
  <si>
    <t>Město Hanušovice</t>
  </si>
  <si>
    <t>IČ:</t>
  </si>
  <si>
    <t xml:space="preserve"> 00302546</t>
  </si>
  <si>
    <t>Hlavní 92</t>
  </si>
  <si>
    <t>DIČ:</t>
  </si>
  <si>
    <t>CZ 00302546</t>
  </si>
  <si>
    <t>78833</t>
  </si>
  <si>
    <t>Projektant:</t>
  </si>
  <si>
    <t>Zhotovitel:</t>
  </si>
  <si>
    <t>Grabovský Karel, Ing.</t>
  </si>
  <si>
    <t>15511111</t>
  </si>
  <si>
    <t>Na Výsluní 14</t>
  </si>
  <si>
    <t>Vypracoval:</t>
  </si>
  <si>
    <t>Ing. Grabovský</t>
  </si>
  <si>
    <t>Rozpis ceny</t>
  </si>
  <si>
    <t>Celkem</t>
  </si>
  <si>
    <t>HSV</t>
  </si>
  <si>
    <t>PSV</t>
  </si>
  <si>
    <t>MON</t>
  </si>
  <si>
    <t>VN</t>
  </si>
  <si>
    <t>Vedlejší náklady</t>
  </si>
  <si>
    <t>ON</t>
  </si>
  <si>
    <t>Ostatní náklady</t>
  </si>
  <si>
    <t>Rekapitulace daní</t>
  </si>
  <si>
    <t>Základ pro sníženou DPH</t>
  </si>
  <si>
    <t>%</t>
  </si>
  <si>
    <t>CZK</t>
  </si>
  <si>
    <t xml:space="preserve">Snížená DPH </t>
  </si>
  <si>
    <t>Základ pro základní DPH</t>
  </si>
  <si>
    <t xml:space="preserve">Základní DPH </t>
  </si>
  <si>
    <t>Zaokrouhlení</t>
  </si>
  <si>
    <t>Cena celkem bez DPH</t>
  </si>
  <si>
    <t>Cena celkem s DPH</t>
  </si>
  <si>
    <t>v</t>
  </si>
  <si>
    <t>dne</t>
  </si>
  <si>
    <t>Za zhotovitele</t>
  </si>
  <si>
    <t>Za objednatele</t>
  </si>
  <si>
    <t>Rekapitulace dílčích částí</t>
  </si>
  <si>
    <t>#CASTI&gt;&gt;</t>
  </si>
  <si>
    <t>Číslo</t>
  </si>
  <si>
    <t>Název</t>
  </si>
  <si>
    <t>DPH celkem</t>
  </si>
  <si>
    <t>Cena celkem</t>
  </si>
  <si>
    <t>Rozpočet</t>
  </si>
  <si>
    <t>Celkem za stavbu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</si>
  <si>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</si>
  <si>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</si>
  <si>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</si>
  <si>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</si>
  <si>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</si>
  <si>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</si>
  <si>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</si>
  <si>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</si>
  <si>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4</t>
  </si>
  <si>
    <t>Vodorovné konstrukce</t>
  </si>
  <si>
    <t>5</t>
  </si>
  <si>
    <t>Komunikace</t>
  </si>
  <si>
    <t>61</t>
  </si>
  <si>
    <t>Upravy povrchů vnitřní</t>
  </si>
  <si>
    <t>62</t>
  </si>
  <si>
    <t>Upravy povrchů vnější</t>
  </si>
  <si>
    <t>63</t>
  </si>
  <si>
    <t>Podlahy a podlahové konstrukce</t>
  </si>
  <si>
    <t>8</t>
  </si>
  <si>
    <t>Trubní vedení</t>
  </si>
  <si>
    <t>91</t>
  </si>
  <si>
    <t>Doplňující práce na komunikaci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</si>
  <si>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</si>
  <si>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</si>
  <si>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</si>
  <si>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</si>
  <si>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</si>
  <si>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</si>
  <si>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</si>
  <si>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</si>
  <si>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</si>
  <si>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</si>
  <si>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</si>
  <si>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</si>
  <si>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</si>
  <si>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</si>
  <si>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</si>
  <si>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</si>
  <si>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</si>
  <si>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</si>
  <si>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</si>
  <si>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</si>
  <si>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</si>
  <si>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</si>
  <si>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733</t>
  </si>
  <si>
    <t>Rozvod potrubí</t>
  </si>
  <si>
    <t>734</t>
  </si>
  <si>
    <t>Armatury</t>
  </si>
  <si>
    <t>735</t>
  </si>
  <si>
    <t>Otopná tělesa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</si>
  <si>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</si>
  <si>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</si>
  <si>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</si>
  <si>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</si>
  <si>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</si>
  <si>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</si>
  <si>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</si>
  <si>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</si>
  <si>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776</t>
  </si>
  <si>
    <t>Podlahy povlakové</t>
  </si>
  <si>
    <t>777</t>
  </si>
  <si>
    <t>Podlahy ze syntetických hmot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</si>
  <si>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</si>
  <si>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</si>
  <si>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</si>
  <si>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</si>
  <si>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</si>
  <si>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</si>
  <si>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</si>
  <si>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</si>
  <si>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M24</t>
  </si>
  <si>
    <t>Montáže vzduchotechnických zař</t>
  </si>
  <si>
    <t xml:space="preserve">Položkový rozpočet </t>
  </si>
  <si>
    <t>Z:</t>
  </si>
  <si>
    <t>O:</t>
  </si>
  <si>
    <t>R:</t>
  </si>
  <si>
    <t>#TypZaznamu#</t>
  </si>
  <si>
    <t>S: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</si>
  <si>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</si>
  <si>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</si>
  <si>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</si>
  <si>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</si>
  <si>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</si>
  <si>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</si>
  <si>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</si>
  <si>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</si>
  <si>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</si>
  <si>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</si>
  <si>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</si>
  <si>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</t>
  </si>
  <si>
    <t>Dodávka celk.</t>
  </si>
  <si>
    <t>Montáž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</si>
  <si>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</si>
  <si>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</si>
  <si>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</si>
  <si>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</si>
  <si>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</si>
  <si>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</si>
  <si>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</si>
  <si>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</si>
  <si>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</si>
  <si>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</si>
  <si>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</si>
  <si>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</si>
  <si>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</si>
  <si>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122100010RA0</t>
  </si>
  <si>
    <t>Odkopávky nezapažené v hornině 1-4</t>
  </si>
  <si>
    <t>m3</t>
  </si>
  <si>
    <t>POL2_0</t>
  </si>
  <si>
    <t>Pro přístavbu závětří a přístupový chodník - odměřeno z výkresu C-02:(14,42+1,34*1,5)*0,3</t>
  </si>
  <si>
    <t>VV</t>
  </si>
  <si>
    <t>139600012RA0</t>
  </si>
  <si>
    <t>Ruční výkop v hornině 3</t>
  </si>
  <si>
    <t>pro základovou patku:0,6*0,6*1</t>
  </si>
  <si>
    <t>133100010RA0</t>
  </si>
  <si>
    <t>Hloubení šachet, pažení a rozepření, v hornině 1-4</t>
  </si>
  <si>
    <t>pro čerpací šachtu:pi*1,15*1,15*2,1</t>
  </si>
  <si>
    <t>132200010RA0</t>
  </si>
  <si>
    <t>Hloubení nezapaž. rýh šířky do 60 cm v hornině 1-4</t>
  </si>
  <si>
    <t>základ závětří:2,77*0,5*1,05</t>
  </si>
  <si>
    <t>pro dešťovou kanalizaci:9,2*0,5*1</t>
  </si>
  <si>
    <t>přípojka splaškové kanalizace:42,*0,6*1</t>
  </si>
  <si>
    <t>50,13*0,3*1</t>
  </si>
  <si>
    <t>175100020RAD</t>
  </si>
  <si>
    <t>Obsyp potrubí štěrkopískem, dovoz štěrkopísku ze vzdálenosti 15km</t>
  </si>
  <si>
    <t>kanalizace dešťová:9,2*0,5*0,45</t>
  </si>
  <si>
    <t>174100010RA0</t>
  </si>
  <si>
    <t>Zásyp jam, rýh a šachet sypaninou</t>
  </si>
  <si>
    <t>přípojka splaškové kanalizace:4,2*0,6*0,45</t>
  </si>
  <si>
    <t>50,13*0,3*0,5</t>
  </si>
  <si>
    <t>460600001RT8</t>
  </si>
  <si>
    <t>Naložení a odvoz zeminy, odvoz na vzdálenost 10000 m</t>
  </si>
  <si>
    <t>POL1_0</t>
  </si>
  <si>
    <t>4,92+0,36+46,29325+8,72499-10,7235</t>
  </si>
  <si>
    <t>460600002R00</t>
  </si>
  <si>
    <t>Příplatek za odvoz za každých dalších 1000 m</t>
  </si>
  <si>
    <t>38,52*12</t>
  </si>
  <si>
    <t>274313611R00</t>
  </si>
  <si>
    <t>Beton základových pasů prostý C 16/20</t>
  </si>
  <si>
    <t xml:space="preserve"> </t>
  </si>
  <si>
    <t>275313611R00</t>
  </si>
  <si>
    <t>Beton základových patek prostý C 16/20</t>
  </si>
  <si>
    <t>0,6*0,6*1</t>
  </si>
  <si>
    <t>317940911RA0</t>
  </si>
  <si>
    <t>Osazení válcovaných profilů dodatečně</t>
  </si>
  <si>
    <t>t</t>
  </si>
  <si>
    <t>3xI.č.16:2,56*3*17,09*0,001</t>
  </si>
  <si>
    <t>317234410R00</t>
  </si>
  <si>
    <t>Vyzdívka mezi nosníky cihlami pálenými na MC</t>
  </si>
  <si>
    <t>2,56*0,42*0,16</t>
  </si>
  <si>
    <t>342254611R00</t>
  </si>
  <si>
    <t>Příčky z desek pórobetonových tl. 100 mm</t>
  </si>
  <si>
    <t>m2</t>
  </si>
  <si>
    <t>(1,76+1,45+1,1+2,14+1,1+2,66)*3,4-(0,9*2,12+2+0,8*2,12*2+0,7*2,12)</t>
  </si>
  <si>
    <t>342948111R00</t>
  </si>
  <si>
    <t>Ukotvení příček k cihel.konstr. kotvami na hmožd.</t>
  </si>
  <si>
    <t>m</t>
  </si>
  <si>
    <t>342254811R00</t>
  </si>
  <si>
    <t>Příčky z desek pórobetonových tl. 150 mm</t>
  </si>
  <si>
    <t>(4,31+4,23)*3,4-1*2,12</t>
  </si>
  <si>
    <t>317148301R00</t>
  </si>
  <si>
    <t>Překlad nenosný z pórobetonu HEBEL 100x199x1250</t>
  </si>
  <si>
    <t>kus</t>
  </si>
  <si>
    <t>317148302R00</t>
  </si>
  <si>
    <t>Překlad nenosný z pórobetonu HEBEL 100x199x1500</t>
  </si>
  <si>
    <t>317148322R00</t>
  </si>
  <si>
    <t>Překlad nenosný z pórobetonu HEBEL 150x199x1500</t>
  </si>
  <si>
    <t>311238116R00</t>
  </si>
  <si>
    <t>Zdivo POROTHERM 30 P+D P15 na MC 10, tl. 300 mm</t>
  </si>
  <si>
    <t>nosná zeď závětří:2,77*3,63</t>
  </si>
  <si>
    <t>380320040RA0</t>
  </si>
  <si>
    <t>Kompletní konstrukce ze železobetonu C 25/30, podklad a obetonování čerpací šachty</t>
  </si>
  <si>
    <t>čerpací šachta:3,14*0,7*0,7*0,15+(2*3,14*0,75*1,5-2*3,14*0,58*1,5)</t>
  </si>
  <si>
    <t>416021128R00</t>
  </si>
  <si>
    <t>Podhledy SDK, kovová.kce CD. 1x deska RFI 15 mm</t>
  </si>
  <si>
    <t>Plocha stropní konstrukce:41,87+28,5+11,92+7,42+1,03+1,1+2,38+1,3</t>
  </si>
  <si>
    <t>411120012RA0</t>
  </si>
  <si>
    <t>Strop montovaný z desek PZD, tloušťka 9 cm</t>
  </si>
  <si>
    <t>závětří:3*3</t>
  </si>
  <si>
    <t>59341125R</t>
  </si>
  <si>
    <t>Deska stropní plná PZD 300-29-10 299x29x10 cm</t>
  </si>
  <si>
    <t>POL3_0</t>
  </si>
  <si>
    <t>954312104R00</t>
  </si>
  <si>
    <t>Opláštění z SDK,2.str,do 200x200 mm,RFI tl.12,5 mm</t>
  </si>
  <si>
    <t>vzduchotechnické potrubí:1,94+1,66</t>
  </si>
  <si>
    <t>452312111R00</t>
  </si>
  <si>
    <t>Sedlové lože pod potrubí z betonu C -/7,5</t>
  </si>
  <si>
    <t>lože pod potrubí:39,85*0,3*0,1</t>
  </si>
  <si>
    <t>564851111RT3</t>
  </si>
  <si>
    <t>Podklad ze štěrkodrti po zhutnění tloušťky 15 cm, štěrkodrť frakce 0-45 mm</t>
  </si>
  <si>
    <t>závětří:2,87*2,85</t>
  </si>
  <si>
    <t>564871111RT2</t>
  </si>
  <si>
    <t>Podklad ze štěrkodrti po zhutnění tloušťky 25 cm, štěrkodrť frakce 0-32 mm</t>
  </si>
  <si>
    <t>pod chodník - odečteno z výkresu:6,01</t>
  </si>
  <si>
    <t>nástup boční vchod:1,34*1,5</t>
  </si>
  <si>
    <t>596215020R00</t>
  </si>
  <si>
    <t>Kladení zámkové dlažby tl. 6 cm do drtě tl. 3 cm</t>
  </si>
  <si>
    <t>6,01+1,34*1,5</t>
  </si>
  <si>
    <t>59245025R</t>
  </si>
  <si>
    <t>Dlažba zámková H-PROFIL 20x16,5x6 cm písková</t>
  </si>
  <si>
    <t>8,02*1,05</t>
  </si>
  <si>
    <t>610991111R00</t>
  </si>
  <si>
    <t>Zakrývání výplní vnitřních otvorů</t>
  </si>
  <si>
    <t>okna:0,9*1,8*4+0,6*0,9*5</t>
  </si>
  <si>
    <t>vstupní stěna:2,16*2,154</t>
  </si>
  <si>
    <t>vstupní dveře:0,96*2,154</t>
  </si>
  <si>
    <t>610991004R00</t>
  </si>
  <si>
    <t>Začišťovací okenní lišta pro vnitř.omítku tl. 15mm</t>
  </si>
  <si>
    <t>okna 0,9x1,8:(0,9+1,8*2)*4</t>
  </si>
  <si>
    <t>okna 0,6x0,9:(0,6+0,9*2)*5</t>
  </si>
  <si>
    <t>vstupní stěna:(2,16+2,154*2)</t>
  </si>
  <si>
    <t>vstupní dveře:0,96+2,154*2</t>
  </si>
  <si>
    <t>612421626R00</t>
  </si>
  <si>
    <t>Omítka vnitřní zdiva, MVC, hladká</t>
  </si>
  <si>
    <t>pod obklady:</t>
  </si>
  <si>
    <t>m.č. 1.03:(0,2+0,6+1,56)*1,5</t>
  </si>
  <si>
    <t>m.č. 1.04:0,94*1,5</t>
  </si>
  <si>
    <t>m.č. 1.05:1*1,5</t>
  </si>
  <si>
    <t>m.č. 1.06:(1,66+0,15)*2</t>
  </si>
  <si>
    <t>m.č. 1.07:(1,1+1,18)*1,5</t>
  </si>
  <si>
    <t>612481211RU2</t>
  </si>
  <si>
    <t>Montáž výztužné sítě(perlinky)do stěrky-vnit.stěny, včetně výztužné sítě a stěrkového tmelu Stomix</t>
  </si>
  <si>
    <t>na pórobetonové zdivo:</t>
  </si>
  <si>
    <t>m.č-.1.02:4,31*3,1-1*2,02</t>
  </si>
  <si>
    <t>m.č-.1.03:(3,43+1,76+0,27+1,56+1,2+2,14+1,46)*3,1-(0,9*2,02*2+0,8*2,02*2+0,7*2,02)</t>
  </si>
  <si>
    <t>m.č-.1.04:(0,94+1,1*2)*3,1-0,8*2,02</t>
  </si>
  <si>
    <t>m.č-.1.05:(1+1,1*2)*3,1-0,8*2,02</t>
  </si>
  <si>
    <t>m.č-.1.06:(1,34+1,46+1,66)*3,1-0,9*2,02</t>
  </si>
  <si>
    <t>m.č-.1.07:(1,1+1,18)*3,1-0,7*2,02</t>
  </si>
  <si>
    <t>m.č-.1.08,1.09:(4,31+4,23)*3,1-1*2,02</t>
  </si>
  <si>
    <t>612471411R00</t>
  </si>
  <si>
    <t>Úprava vnitřních stěn aktivovaným štukem</t>
  </si>
  <si>
    <t>odpočet plochy  obkladů:-(1,2+1,2)*1,5</t>
  </si>
  <si>
    <t>odpočet plochy  obkladů:-(1,1*2+0,14)*1,5</t>
  </si>
  <si>
    <t>odpočet plochy  obkladů:-(1,1*1+0,2)*1,5</t>
  </si>
  <si>
    <t>odpočet plochy  obkladů:-(1,31+1,66+1,45-0,9)*2</t>
  </si>
  <si>
    <t>odpočet plochy  obkladů:-(1,1+1,18)*1,5</t>
  </si>
  <si>
    <t>612421637R00</t>
  </si>
  <si>
    <t>Omítka vnitřní zdiva, MVC, štuková</t>
  </si>
  <si>
    <t>m.č.1.02:(4,31+2,76)*3,1-(0,96*2,154+2,16*2,154)</t>
  </si>
  <si>
    <t>m.č.1.03:(1,56)*1,6-(0,6*0,9*2)</t>
  </si>
  <si>
    <t>m.č.1.04:0,94*1,6-(0,6*0,9)</t>
  </si>
  <si>
    <t>m.č.1.05:1,0*1,6-(0,6*0,9)</t>
  </si>
  <si>
    <t>m.č.1.06:1,66*2</t>
  </si>
  <si>
    <t>m.č.1.07:(1,1+1,18)*1,6-(0,6*0,9)</t>
  </si>
  <si>
    <t>m.č. 1.08, 1.09:(5,76+3,75+2,68+0,56+1,23+4,41+0,27+2,6+0,4*2+0,14*4+2,63+2,56)*3,1-(0,9*1,8*4)</t>
  </si>
  <si>
    <t>612425931R00</t>
  </si>
  <si>
    <t>Omítka vápenná vnitřního ostění - štuková</t>
  </si>
  <si>
    <t>ostění oken a dveřních otvorů:(0,9+1,8*2)*0,34*4</t>
  </si>
  <si>
    <t>(2,16+2,154*2)*0,34</t>
  </si>
  <si>
    <t>(0,96+2,154*2)*0,34</t>
  </si>
  <si>
    <t>(0,6+0,9*2)*0,34*5</t>
  </si>
  <si>
    <t>613421173R00</t>
  </si>
  <si>
    <t>Omítka sloupů, plocha rovná, MVC, štuková</t>
  </si>
  <si>
    <t>(0,7+0,35)*2*3,1</t>
  </si>
  <si>
    <t>(0,5+0,7)*2*3,1</t>
  </si>
  <si>
    <t>621472112R00</t>
  </si>
  <si>
    <t>Omítka podhl. vnější ze SMS štuková slož. II ručně</t>
  </si>
  <si>
    <t>závětří:2,87*2,55</t>
  </si>
  <si>
    <t>622421143R00</t>
  </si>
  <si>
    <t>Omítka vnější stěn, MVC, štuková, složitost 1-2</t>
  </si>
  <si>
    <t>zdivo zádveří:2,87*3,05+0,3*3,511+2,63*3,511</t>
  </si>
  <si>
    <t>622323014R00</t>
  </si>
  <si>
    <t>Soklová lišta hliník KZS Stomix tl. 140 mm</t>
  </si>
  <si>
    <t>8,75+10,46</t>
  </si>
  <si>
    <t>622323041R00</t>
  </si>
  <si>
    <t>Penetrace podkladu HC-4</t>
  </si>
  <si>
    <t>8,75*3,4+10,46*4,29</t>
  </si>
  <si>
    <t>odpočet otvorů:-(0,9*1,8*4+2,16*2,154+0,96*2,154+0,6*0,9*5)</t>
  </si>
  <si>
    <t>622323134RV1</t>
  </si>
  <si>
    <t>Zateplovací systém Stomix, fasáda, EPS F tl.140 mm, zakončený stěrkou s výztužnou tkaninou</t>
  </si>
  <si>
    <t>622323152R00</t>
  </si>
  <si>
    <t>Zateplovací systém Stomix, ostění, EPS F tl. 20 mm</t>
  </si>
  <si>
    <t>(0,9+1,8*2)*0,14*4+(2,16+2,154*2)*0,14+(0,96+2,154*2)*0,14+(0,6+0,9*2)*0,14*5</t>
  </si>
  <si>
    <t>622474313R00</t>
  </si>
  <si>
    <t>Omítka vnější silikonová, Cemix, 3.vrst., slož.1-2</t>
  </si>
  <si>
    <t>58,72292+5,84304</t>
  </si>
  <si>
    <t>621412313R00</t>
  </si>
  <si>
    <t>Nátěr podhledů vnějších silikonový Weber</t>
  </si>
  <si>
    <t>622471317RU8</t>
  </si>
  <si>
    <t>Nátěr nebo nástřik stěn vnějších, složitost 1 - 2, hmota Novalith, základ + plnicí nátěr + barva</t>
  </si>
  <si>
    <t>622323110R00</t>
  </si>
  <si>
    <t>Izolace suterénu Stomix EPS P tl. 50 mm, bez PÚ</t>
  </si>
  <si>
    <t>soklová část:(8,75+10,43)*0,5</t>
  </si>
  <si>
    <t>631312121R00</t>
  </si>
  <si>
    <t>Doplnění mazanin betonem do 4 m2, do tl. 8 cm</t>
  </si>
  <si>
    <t>Obnažený podkladní beton 50% plochy:</t>
  </si>
  <si>
    <t>Podle stávajícího stavu:</t>
  </si>
  <si>
    <t>m.č. 1.01:3,16*0,08*0,5</t>
  </si>
  <si>
    <t>m.č.1.02:8,36*0,08*0,5</t>
  </si>
  <si>
    <t>m.č.1.03:56,96*0,08*0,5</t>
  </si>
  <si>
    <t>m.č.1.04:5,36*0,08*0,5</t>
  </si>
  <si>
    <t>m.č..1.05:8,81*0,08*0,5</t>
  </si>
  <si>
    <t>m.č.1.06:15,88*0,08*0,5</t>
  </si>
  <si>
    <t>631313611R00</t>
  </si>
  <si>
    <t>Mazanina betonová tl. 8 - 12 cm C 16/20</t>
  </si>
  <si>
    <t>závětří:2,87*2,85*0,1*2</t>
  </si>
  <si>
    <t>631312611R00</t>
  </si>
  <si>
    <t>Mazanina betonová tl. 5 - 8 cm C 16/20</t>
  </si>
  <si>
    <t>skladba podlahy P1:41,78*0,069</t>
  </si>
  <si>
    <t>skladba podlahy P2:28,5*0,078</t>
  </si>
  <si>
    <t>skladba podlahy P3:(11,092+7,42+1,03+1,1+2,38+1,3)*0,069</t>
  </si>
  <si>
    <t>632451013R00</t>
  </si>
  <si>
    <t>Vyrovnávací potěr ze směsi Cemix, v pásu, tl.40 mm</t>
  </si>
  <si>
    <t>ukončení zdiva pod klempířské prvky:(10,46+2,87)*0,3</t>
  </si>
  <si>
    <t>631320032RAA</t>
  </si>
  <si>
    <t>Mazanina vyztužená sítí, beton C 16/20, tl. 10 cm, vyztužená sítí - drát 5,0 oka 100/100 mm</t>
  </si>
  <si>
    <t>střecha závětří:2,55*3,01</t>
  </si>
  <si>
    <t>632921411R00</t>
  </si>
  <si>
    <t>Dlažba z dlaždic betonových do MC 10, tl. 33 mm</t>
  </si>
  <si>
    <t>závětří:7,32</t>
  </si>
  <si>
    <t>877375122RT2</t>
  </si>
  <si>
    <t>Montáž nalepovací tvar. z plastu na potrubí DN 300, včetně dodávky odbočky nalepovací PVC 315/160 mm</t>
  </si>
  <si>
    <t>877375122R00</t>
  </si>
  <si>
    <t>Montáž nalepovací tvar. z plastu na potrubí DN 300</t>
  </si>
  <si>
    <t>28650751R</t>
  </si>
  <si>
    <t>Odbočka kanalizační PVC-U nalepovací D 315/160 mm</t>
  </si>
  <si>
    <t>877313123R00</t>
  </si>
  <si>
    <t>Montáž tvarovek jednoos. plast. gum.kroužek DN 150</t>
  </si>
  <si>
    <t>28615306.AR</t>
  </si>
  <si>
    <t>Koleno HTB D 160 mm 30° PP</t>
  </si>
  <si>
    <t>894432112R00</t>
  </si>
  <si>
    <t>Osazení plastové šachty revizní prům.425 mm, Wavin</t>
  </si>
  <si>
    <t>28697195R</t>
  </si>
  <si>
    <t>Dno šachetní Wavin PP DN 400/110 mm KG sběrné T2, RŠ DN400</t>
  </si>
  <si>
    <t>28697166R</t>
  </si>
  <si>
    <t>Adaptér teleskopický PP TEGRA 600  Wavin</t>
  </si>
  <si>
    <t>55243081.AR</t>
  </si>
  <si>
    <t>Poklop litinový pochůzný DN 400 A15 - DN 400</t>
  </si>
  <si>
    <t>721154210R00</t>
  </si>
  <si>
    <t>Potrubí Geberit PE svodné (ležaté) v zemi 160x6,2</t>
  </si>
  <si>
    <t>871211121R00</t>
  </si>
  <si>
    <t>Montáž trubek polyetylenových ve výkopu d 63 mm</t>
  </si>
  <si>
    <t>přípojka splaškové kanalizace-výtlak:50,13</t>
  </si>
  <si>
    <t>286136701R</t>
  </si>
  <si>
    <t>Trubka SafeTech RC voda  SDR11   90x8,2 mm L=12 m, PE100 RC dvouvrstvé potrubí, barva modrá</t>
  </si>
  <si>
    <t>přípojka splaškové kanalizace:50,13*1,05</t>
  </si>
  <si>
    <t>vlastní</t>
  </si>
  <si>
    <t>Čerpací šachta AS PUMP D1/H EO/PB-SV 1130/1500</t>
  </si>
  <si>
    <t>899623111R00</t>
  </si>
  <si>
    <t>Obetonování potrubí nebo zdiva stok betonem C -/5</t>
  </si>
  <si>
    <t>Obetonování potrubí:39,85*0,3*0,4</t>
  </si>
  <si>
    <t>916561111RT2</t>
  </si>
  <si>
    <t>Osazení záhon.obrubníků do lože z C 12/15 s opěrou, včetně obrubníku   50/5/20 cm</t>
  </si>
  <si>
    <t>6,07+3,94+1,34*2+1,5</t>
  </si>
  <si>
    <t>941941041R00</t>
  </si>
  <si>
    <t>Montáž lešení leh.řad.s podlahami,š.1,2 m, H 10 m</t>
  </si>
  <si>
    <t>štít:(10,43+1,2)*3</t>
  </si>
  <si>
    <t>941941111R00</t>
  </si>
  <si>
    <t>Pronájem lešení za den</t>
  </si>
  <si>
    <t>předpoklad 30 dní:34,89*30</t>
  </si>
  <si>
    <t>941941841R00</t>
  </si>
  <si>
    <t>Demontáž lešení leh.řad.s podlahami,š.1,2 m,H 10 m</t>
  </si>
  <si>
    <t>941955002R00</t>
  </si>
  <si>
    <t>Lešení lehké pomocné, výška podlahy do 1,9 m</t>
  </si>
  <si>
    <t>pro vnitřní práce:7,32+12,92+7,42+1,03+1,1+2,38+1,6+41,87+28,5</t>
  </si>
  <si>
    <t>941955003R00</t>
  </si>
  <si>
    <t>Lešení lehké pomocné, výška podlahy do 2,5 m</t>
  </si>
  <si>
    <t>pro čelní fasádu:8,75*1,5</t>
  </si>
  <si>
    <t>952901111R00</t>
  </si>
  <si>
    <t>Vyčištění budov o výšce podlaží do 4 m</t>
  </si>
  <si>
    <t>965042141R00</t>
  </si>
  <si>
    <t>Bourání mazanin betonových tl. 10 cm, nad 4 m2</t>
  </si>
  <si>
    <t>m.č. 1.01:3,16*0,1</t>
  </si>
  <si>
    <t>m.č.1.02:8,36*0,1</t>
  </si>
  <si>
    <t>m.č.1.03:56,96*0,1</t>
  </si>
  <si>
    <t>m.č.1.04:5,36*0,1</t>
  </si>
  <si>
    <t>m.č..1.05:8,81*0,1</t>
  </si>
  <si>
    <t>m.č.1.06:15,88*0,1</t>
  </si>
  <si>
    <t>962031122R00</t>
  </si>
  <si>
    <t>Bourání příček z cihel pálených děrovan. tl. 65 mm</t>
  </si>
  <si>
    <t>(5,61+1,45+2,6+2,66+1,1+2,04+2,76)*3,4-(0,7*2*2+0,9*2*3)</t>
  </si>
  <si>
    <t>968061113R00</t>
  </si>
  <si>
    <t>Vyvěšení dřevěných okenních křídel pl. nad 1,5 m2</t>
  </si>
  <si>
    <t>968061125R00</t>
  </si>
  <si>
    <t>Vyvěšení dřevěných dveřních křídel pl. do 2 m2</t>
  </si>
  <si>
    <t>968062354R00</t>
  </si>
  <si>
    <t>Vybourání dřevěných rámů oken dvojitých pl. 1 m2</t>
  </si>
  <si>
    <t>968062355R00</t>
  </si>
  <si>
    <t>Vybourání dřevěných rámů oken dvojitých pl. 2 m2</t>
  </si>
  <si>
    <t>968072455R00</t>
  </si>
  <si>
    <t>Vybourání kovových dveřních zárubní pl. do 2 m2</t>
  </si>
  <si>
    <t>968061112R00</t>
  </si>
  <si>
    <t>Vyvěšení dřevěných okenních křídel pl. do 1,5 m2</t>
  </si>
  <si>
    <t>962032432R00</t>
  </si>
  <si>
    <t>Bourání zdiva z dutých cihel nebo tvárnic na MVC</t>
  </si>
  <si>
    <t>Otvot pto vstupní stěnu:2,16*2,145*0,42-1,8*0,9*2*0,42</t>
  </si>
  <si>
    <t>962031125R00</t>
  </si>
  <si>
    <t>Bourání příček z cihel pálených děrovan. tl.140 mm</t>
  </si>
  <si>
    <t>(4,23+4,31)*3,4-0,9*2*2</t>
  </si>
  <si>
    <t>962081131R00</t>
  </si>
  <si>
    <t>Bourání příček ze skleněných tvárnic tl. 10 cm</t>
  </si>
  <si>
    <t>světlík nad bočním vstupem:1*0,4</t>
  </si>
  <si>
    <t>963051113R00</t>
  </si>
  <si>
    <t>Bourání ŽB stropů deskových tl. nad 8 cm</t>
  </si>
  <si>
    <t>1,25*0,9*0,1</t>
  </si>
  <si>
    <t>975021211R00</t>
  </si>
  <si>
    <t>Podchycení zdiva pod stropem při tl.zdi do 45 cm</t>
  </si>
  <si>
    <t>pro vtažení nosníků vstupní stěny:2,56*2</t>
  </si>
  <si>
    <t>974031666R00</t>
  </si>
  <si>
    <t>Vysekání rýh zeď cihelná vtah. nosníků 15 x 25 cm</t>
  </si>
  <si>
    <t>vstupní stěna:2,56*3</t>
  </si>
  <si>
    <t>978013191R00</t>
  </si>
  <si>
    <t>Otlučení omítek vnitřních stěn v rozsahu do 100 %</t>
  </si>
  <si>
    <t>podle stávajícího stavu:</t>
  </si>
  <si>
    <t>m.č.1.01:1,18*3,3-0,9*2</t>
  </si>
  <si>
    <t>m.č.1.02:(2,76+3,03)*3,3-2,16*2,154</t>
  </si>
  <si>
    <t>m.č.1.03:(5,74+3,75+3,25+0,56*2+0,57+0,66+4,27+0,24+0,14+2,6+0,4+0,14*2+2,63+0,25+0,14+0,32+0,68)*3,3-1,8*0,9*4</t>
  </si>
  <si>
    <t>m.č.1.04:0,68*3,3</t>
  </si>
  <si>
    <t>m.č.1.05:2,06*3,3-0,6*0,9*2</t>
  </si>
  <si>
    <t>m.č.1.06:(2,56+0,39+0,14*2+2,66+2,84)*3,3-0,6*0,9*3</t>
  </si>
  <si>
    <t>979082111R00</t>
  </si>
  <si>
    <t>Vnitrostaveništní doprava suti do 10 m</t>
  </si>
  <si>
    <t>32,25031+6,68396</t>
  </si>
  <si>
    <t>979081111R00</t>
  </si>
  <si>
    <t>Odvoz suti a vybour. hmot na skládku do 1 km</t>
  </si>
  <si>
    <t>979081121R00</t>
  </si>
  <si>
    <t>Příplatek k odvozu za každý další 1 km</t>
  </si>
  <si>
    <t>do 20km:38,93427*19</t>
  </si>
  <si>
    <t>979990101R00</t>
  </si>
  <si>
    <t>Poplatek za sklád.suti-směs bet.a cihel do 30x30cm</t>
  </si>
  <si>
    <t>971033123R00</t>
  </si>
  <si>
    <t>Vrtání otvorů, zeď cihelná, do 3 cm, hl. do 45 cm</t>
  </si>
  <si>
    <t>elektro:12</t>
  </si>
  <si>
    <t>973031344R00</t>
  </si>
  <si>
    <t>Vysekání kapes zeď cih. MVC pl. 0,25 m2, hl. 15 cm</t>
  </si>
  <si>
    <t>elektro:1</t>
  </si>
  <si>
    <t>973031716R00</t>
  </si>
  <si>
    <t>Vysekání kapes podhled kleneb cihel. 10 x10 x 5 cm</t>
  </si>
  <si>
    <t>elektro:26</t>
  </si>
  <si>
    <t>974031121R00</t>
  </si>
  <si>
    <t>Vysekání rýh ve zdi cihelné 3 x 3 cm</t>
  </si>
  <si>
    <t>elektro:40</t>
  </si>
  <si>
    <t>999281105R00</t>
  </si>
  <si>
    <t>Přesun hmot pro opravy a údržbu do výšky 6 m</t>
  </si>
  <si>
    <t>711131101R00</t>
  </si>
  <si>
    <t>Izolace proti vlhkosti vodorovná pásy na sucho</t>
  </si>
  <si>
    <t>pás pod příčky:</t>
  </si>
  <si>
    <t>šíře 200mm:(1,76+1,45+1,1+2,14+1,1+2,66)*0,2</t>
  </si>
  <si>
    <t>šířen 300mm:(4,31+4,23)*0,4</t>
  </si>
  <si>
    <t>62811120R</t>
  </si>
  <si>
    <t>Pás asfaltovaný A 330 H nepískovaný</t>
  </si>
  <si>
    <t>5,458*1,12</t>
  </si>
  <si>
    <t>711140012RAA</t>
  </si>
  <si>
    <t>Izolace proti vodě vodorovná přitavená, 1x, 1x ALP, 1x Bitagit 40 mineral V 60 S 40</t>
  </si>
  <si>
    <t>odečteno z výkresu:99,07</t>
  </si>
  <si>
    <t>711210010RA0</t>
  </si>
  <si>
    <t>Nátěr hydroizolační těsnicí hmotou</t>
  </si>
  <si>
    <t>úprava napojení na stávající vodorovnou izolaci pod zdivem po vnitřním  obvodu objetu:44,56*0,25</t>
  </si>
  <si>
    <t>711132311R00</t>
  </si>
  <si>
    <t>Prov. izolace nopovou fólií svisle, vč.uchyc.prvků</t>
  </si>
  <si>
    <t>soklová část ochrana tep. izolace:(8,75+10,43)*0,7</t>
  </si>
  <si>
    <t>998711201R00</t>
  </si>
  <si>
    <t>Přesun hmot pro izolace proti vodě, výšky do 6 m</t>
  </si>
  <si>
    <t>712340012RA0</t>
  </si>
  <si>
    <t>Povlaková krytina střech do 10°, přitavením, 2x</t>
  </si>
  <si>
    <t>2,55*3,21</t>
  </si>
  <si>
    <t>62842049R</t>
  </si>
  <si>
    <t>BÖRNER OK 50 - N modifik. asfaltový pás natavovací</t>
  </si>
  <si>
    <t>2,55*3,21*1,12</t>
  </si>
  <si>
    <t>62842047R</t>
  </si>
  <si>
    <t>Poly-Elast GG 200 S4 pás asfaltový minerální posyp</t>
  </si>
  <si>
    <t>11163230R</t>
  </si>
  <si>
    <t>Nátěr asfaltový penetrační DEKPRIMER</t>
  </si>
  <si>
    <t>kg</t>
  </si>
  <si>
    <t>998712201R00</t>
  </si>
  <si>
    <t>Přesun hmot pro povlakové krytiny, výšky do 6 m</t>
  </si>
  <si>
    <t>713121111RV5</t>
  </si>
  <si>
    <t>Izolace tepelná podlah na sucho, jednovrstvá, včetně dodávky polystyren tl. 100 mm</t>
  </si>
  <si>
    <t>skladba podlahy P1,32,P3:41,87+28,5+11,92+7,42+1,03+1,1+2,38+1,3</t>
  </si>
  <si>
    <t>713191100RT9</t>
  </si>
  <si>
    <t>Položení separační fólie, včetně dodávky fólie</t>
  </si>
  <si>
    <t>713121118RU1</t>
  </si>
  <si>
    <t>Montáž dilatačního pásku podél stěn, včetně dodávky ISOVER N/PP 15x100x1000 mm</t>
  </si>
  <si>
    <t>m.č.1.02:15,44</t>
  </si>
  <si>
    <t>m.č.1.03:13,12</t>
  </si>
  <si>
    <t>m.č.1.04:4,08</t>
  </si>
  <si>
    <t>m.č.1.05:4,08</t>
  </si>
  <si>
    <t>m.č.1.06:6,22</t>
  </si>
  <si>
    <t>m.č.1.07:4,56</t>
  </si>
  <si>
    <t>m.č. 1.08, 1.09:44,56</t>
  </si>
  <si>
    <t>713111122R00</t>
  </si>
  <si>
    <t>Izolace tepelné stropů rovných spodem, s přibitím</t>
  </si>
  <si>
    <t>631411504R</t>
  </si>
  <si>
    <t>Deska z kamenné vlny MPE 100 x 625 x 1000 mm, víceúčelová</t>
  </si>
  <si>
    <t>95,52*1,05</t>
  </si>
  <si>
    <t>998713201R00</t>
  </si>
  <si>
    <t>Přesun hmot pro izolace tepelné, výšky do 6 m</t>
  </si>
  <si>
    <t>721176224R00</t>
  </si>
  <si>
    <t>Potrubí KG svodné (ležaté) v zemi D 160 x 4,0 mm</t>
  </si>
  <si>
    <t>dešťová kanalizace:9,2</t>
  </si>
  <si>
    <t>721176212R00</t>
  </si>
  <si>
    <t>Potrubí KG odpadní svislé D 110 x 3,2 mm</t>
  </si>
  <si>
    <t>2,15+1+1,9+0,6*2+3,4+0,6</t>
  </si>
  <si>
    <t>721176103R00</t>
  </si>
  <si>
    <t>Potrubí HT připojovací D 50 x 1,8 mm</t>
  </si>
  <si>
    <t>0,65*2</t>
  </si>
  <si>
    <t>721176104R00</t>
  </si>
  <si>
    <t>Potrubí HT připojovací D 75 x 1,9 mm</t>
  </si>
  <si>
    <t>0,56+0,4+2,8</t>
  </si>
  <si>
    <t>721194104R00</t>
  </si>
  <si>
    <t>Vyvedení odpadních výpustek D 40 x 1,8</t>
  </si>
  <si>
    <t>721194107R00</t>
  </si>
  <si>
    <t>Vyvedení odpadních výpustek D 75 x 1,9</t>
  </si>
  <si>
    <t>721194109R00</t>
  </si>
  <si>
    <t>Vyvedení odpadních výpustek D 110 x 2,3</t>
  </si>
  <si>
    <t>721223423R00</t>
  </si>
  <si>
    <t>Vpusť podlahová se zápachovou uzávěrkou HL 310N</t>
  </si>
  <si>
    <t>721290111R00</t>
  </si>
  <si>
    <t>Zkouška těsnosti kanalizace vodou DN 125</t>
  </si>
  <si>
    <t>10,25+1,3+3,76</t>
  </si>
  <si>
    <t>998721201R00</t>
  </si>
  <si>
    <t>Přesun hmot pro vnitřní kanalizaci, výšky do 6 m</t>
  </si>
  <si>
    <t>722176151R00</t>
  </si>
  <si>
    <t>Montáž rozvodů z plastů lepených D 16 mm</t>
  </si>
  <si>
    <t>1,37+0,95+1+0,8+0,72+1+1,75+0,3+1,1+1</t>
  </si>
  <si>
    <t>722176152R00</t>
  </si>
  <si>
    <t>Montáž rozvodů z plastů lepených D 20 mm</t>
  </si>
  <si>
    <t>6,64+1+4,03+3,02+5,13+4,41+3,53+1+4,1+6,8</t>
  </si>
  <si>
    <t>722182001R00</t>
  </si>
  <si>
    <t>Montáž izol.skruží na potrubí přímé DN 25,sam.spoj</t>
  </si>
  <si>
    <t>32,86+9,9</t>
  </si>
  <si>
    <t>283771025R</t>
  </si>
  <si>
    <t>Izolace potrubí Mirelon PRO 20x6 mm šedočerná</t>
  </si>
  <si>
    <t>283771091R</t>
  </si>
  <si>
    <t>Izolace potrubí Mirelon PRO 25x6 mm šedočerná</t>
  </si>
  <si>
    <t>286143001R</t>
  </si>
  <si>
    <t>Trubka D20x2,8 STABI PP-RCT/AL/PP-R Instaplast</t>
  </si>
  <si>
    <t>9,99*1,05</t>
  </si>
  <si>
    <t>286143002R</t>
  </si>
  <si>
    <t>Trubka D25x2,8 STABI PP-RCT/AL/PP-R Instaplast</t>
  </si>
  <si>
    <t>(32,86+6,8)*1,05</t>
  </si>
  <si>
    <t>722290234R00</t>
  </si>
  <si>
    <t>Proplach a dezinfekce vodovod.potrubí DN 80</t>
  </si>
  <si>
    <t>722280106R00</t>
  </si>
  <si>
    <t>Tlaková zkouška vodovodního potrubí DN 32</t>
  </si>
  <si>
    <t>722220111R00</t>
  </si>
  <si>
    <t>Nástěnka K 247, pro výtokový ventil G 1/2</t>
  </si>
  <si>
    <t>722220121R00</t>
  </si>
  <si>
    <t>Nástěnka K 247, pro baterii G 1/2</t>
  </si>
  <si>
    <t>pár</t>
  </si>
  <si>
    <t>202      R00</t>
  </si>
  <si>
    <t>Zednické výpomoci HSV</t>
  </si>
  <si>
    <t>998722201R00</t>
  </si>
  <si>
    <t>Přesun hmot pro vnitřní vodovod, výšky do 6 m</t>
  </si>
  <si>
    <t>725119305R00</t>
  </si>
  <si>
    <t>Montáž klozetových mís kombinovaných</t>
  </si>
  <si>
    <t>soubor</t>
  </si>
  <si>
    <t>64234591R</t>
  </si>
  <si>
    <t>Mísa klozetová stojící LYRA Plus vodorovný odpad, bílá, hluboké splachování</t>
  </si>
  <si>
    <t>725219201R00</t>
  </si>
  <si>
    <t>Montáž umyvadel na konzoly</t>
  </si>
  <si>
    <t>64217409R</t>
  </si>
  <si>
    <t xml:space="preserve">Umyvadlo QUATTRO 120x48,5 cm 1 otvor pro baterii, bílé </t>
  </si>
  <si>
    <t>64218621R</t>
  </si>
  <si>
    <t xml:space="preserve">Umývátko REKORD s otv. pro bater. 400x330 mm, bílé </t>
  </si>
  <si>
    <t>725339101R00</t>
  </si>
  <si>
    <t>Montáž výlevky diturvitové, bez nádrže a armatur</t>
  </si>
  <si>
    <t>64271101R</t>
  </si>
  <si>
    <t>Výlevka MIRA se sklopnou plastovou mřížkou, bílá</t>
  </si>
  <si>
    <t>725823813R00</t>
  </si>
  <si>
    <t>Baterie termostatická umyvadlová stojánková</t>
  </si>
  <si>
    <t>725823111R00</t>
  </si>
  <si>
    <t>Baterie umyvadlová stoján. ruční, bez otvír.odpadu</t>
  </si>
  <si>
    <t>725829201RT1</t>
  </si>
  <si>
    <t>Montáž baterie umyv.a dřezové nástěnné chromové, včetně dodávky pákové baterie</t>
  </si>
  <si>
    <t>725845811R00</t>
  </si>
  <si>
    <t>Baterie termost.sprchová nástěn.,bez příslušenství</t>
  </si>
  <si>
    <t>55430011R</t>
  </si>
  <si>
    <t>Sedátko sklápěcí 50x35,4x13 cm bílé , do sprchového koutu</t>
  </si>
  <si>
    <t>998725201R00</t>
  </si>
  <si>
    <t>Přesun hmot pro zařizovací předměty, výšky do 6 m</t>
  </si>
  <si>
    <t>733163101R00</t>
  </si>
  <si>
    <t>Potrubí z měděných trubek vytápění D 12 x 1,0 mm</t>
  </si>
  <si>
    <t>551296000R</t>
  </si>
  <si>
    <t>Svěrná přechodka Austroflex VV PE-X, PN6, D20 na 3/4"</t>
  </si>
  <si>
    <t>733163104R00</t>
  </si>
  <si>
    <t>Potrubí z měděných trubek vytápění D 22 x 1 ,0mm</t>
  </si>
  <si>
    <t>23,23+23,21+1,3*2+2,5*2</t>
  </si>
  <si>
    <t>733165011R00</t>
  </si>
  <si>
    <t>Montáž tvar.vytáp.Cu páj.na měkko D6-12mm 2 spoje</t>
  </si>
  <si>
    <t>733165012R00</t>
  </si>
  <si>
    <t>Montáž tvar.vytáp.Cu páj.na měkko D15-22mm 2 spoje</t>
  </si>
  <si>
    <t>733190106R00</t>
  </si>
  <si>
    <t>Tlaková zkouška potrubí  DN 32</t>
  </si>
  <si>
    <t>54,04</t>
  </si>
  <si>
    <t>998733201R00</t>
  </si>
  <si>
    <t>Přesun hmot pro rozvody potrubí, výšky do 6 m</t>
  </si>
  <si>
    <t>734231614R00</t>
  </si>
  <si>
    <t>Ventily uzavírací V 10-131-606, G 3/4</t>
  </si>
  <si>
    <t>734224322RT1</t>
  </si>
  <si>
    <t>Ventil termost.rohový,vnitřní z.HERZ TS-98-V DN 15, bez termostatické hlavice</t>
  </si>
  <si>
    <t>551373130R</t>
  </si>
  <si>
    <t>Danfoss hlavice termostatická RA 2945</t>
  </si>
  <si>
    <t>998734201R00</t>
  </si>
  <si>
    <t>Přesun hmot pro armatury, výšky do 6 m</t>
  </si>
  <si>
    <t>735157142R00</t>
  </si>
  <si>
    <t>Otopná těl.panel.Radik Ventil Kompakt 10  500/ 600</t>
  </si>
  <si>
    <t>735157146R00</t>
  </si>
  <si>
    <t>Otopná těl.panel.Radik Ventil Kompakt 10  500/1000</t>
  </si>
  <si>
    <t>998735201R00</t>
  </si>
  <si>
    <t>Přesun hmot pro otopná tělesa, výšky do 6 m</t>
  </si>
  <si>
    <t>764900060RAA</t>
  </si>
  <si>
    <t>Demontáž oplechování zdí, z plechu pozinkovaného</t>
  </si>
  <si>
    <t>stávající štítová zeď:10,43</t>
  </si>
  <si>
    <t>553523113R</t>
  </si>
  <si>
    <t>Koleno svodu d 100 mm 72° pozink-lak, falcované</t>
  </si>
  <si>
    <t>553523032R</t>
  </si>
  <si>
    <t>Hák pro žlab půlkruhový rš 330 pozink-lak</t>
  </si>
  <si>
    <t>553523022R</t>
  </si>
  <si>
    <t>Čelo žlabu půlkruhového rš 330 pozink-lak</t>
  </si>
  <si>
    <t>553523115R</t>
  </si>
  <si>
    <t>Koleno výtokové d 100 mm 72° pozink-lak</t>
  </si>
  <si>
    <t>764900050RAA</t>
  </si>
  <si>
    <t>Demontáž oplechování parapetů, z plechu pozinkovaného</t>
  </si>
  <si>
    <t>stávající okna:1*6+0,7*5</t>
  </si>
  <si>
    <t>764813133R00</t>
  </si>
  <si>
    <t>Lemování zdí z lakovaného Pz plechu, rš 330 mm</t>
  </si>
  <si>
    <t>stěna závětří:2,77</t>
  </si>
  <si>
    <t>764815212R00</t>
  </si>
  <si>
    <t>Žlab podokapní půlkruh.z lak.Pz plechu, rš 330 mm</t>
  </si>
  <si>
    <t>8,75+2,85</t>
  </si>
  <si>
    <t>764815810R00</t>
  </si>
  <si>
    <t>Kotlík žlabový oválný z lak. Pz plechu, 330/100 mm</t>
  </si>
  <si>
    <t>764816120R00</t>
  </si>
  <si>
    <t>Oplechování parapetů, lakovaný Pz plech, rš 200 mm</t>
  </si>
  <si>
    <t>nová okna:1*4+0,7*5</t>
  </si>
  <si>
    <t>764817153R00</t>
  </si>
  <si>
    <t>Oplechování zdí (atik) z lak.Pz plechu, rš 530 mm</t>
  </si>
  <si>
    <t>764817143R00</t>
  </si>
  <si>
    <t>Oplechování zdí (atik) z lak.Pz plechu, rš 430 mm</t>
  </si>
  <si>
    <t>764819212R00</t>
  </si>
  <si>
    <t>Odpadní trouby kruhové z lak.Pz plechu, D 100 mm</t>
  </si>
  <si>
    <t>3,77+3,45</t>
  </si>
  <si>
    <t>764812615R00</t>
  </si>
  <si>
    <t>Oplechování říms z lakovaného Pz plechu, rš 150 mm</t>
  </si>
  <si>
    <t>764814533R00</t>
  </si>
  <si>
    <t>Závětrná lišta z lakovaného Pz plechu, rš 333 mm</t>
  </si>
  <si>
    <t>998764201R00</t>
  </si>
  <si>
    <t>Přesun hmot pro klempířské konstr., výšky do 6 m</t>
  </si>
  <si>
    <t>766660030RA0</t>
  </si>
  <si>
    <t>Montáž dveří a obložkové zárubně šířky 60 cm</t>
  </si>
  <si>
    <t>766660032RA0</t>
  </si>
  <si>
    <t>Montáž dveří a obložkové zárubně šířky 70 cm</t>
  </si>
  <si>
    <t>766660034RA0</t>
  </si>
  <si>
    <t>Montáž dveří a obložkové zárubně šířky 80 cm</t>
  </si>
  <si>
    <t>766660036RA0</t>
  </si>
  <si>
    <t>Montáž dveří a obložkové zárubně šířky 90 cm</t>
  </si>
  <si>
    <t>766670010RA0</t>
  </si>
  <si>
    <t>Okno plastové jednokřídlové typové plochy 1,5 m2</t>
  </si>
  <si>
    <t>766670012RA0</t>
  </si>
  <si>
    <t>Okno plastové jednokřídlové typové plochy 2,7 m2</t>
  </si>
  <si>
    <t>766670059RA0</t>
  </si>
  <si>
    <t>Stěny plastové</t>
  </si>
  <si>
    <t>vstupní dveře s nadsvětlíkem:0,96*2,154</t>
  </si>
  <si>
    <t>61181500R</t>
  </si>
  <si>
    <t>Zárubeň obložková NORMAL š. 60 cm/st.  6-17 cm , fólie bílá, dub, buk, třešeň, javor, ořech AM</t>
  </si>
  <si>
    <t>61181501R</t>
  </si>
  <si>
    <t>Zárubeň obložková NORMAL š. 70 cm/st.  6-17 cm, fólie bílá, dub, buk, třešeň, javor, ořech AM</t>
  </si>
  <si>
    <t>61181502R</t>
  </si>
  <si>
    <t>Zárubeň obložková NORMAL š. 80 cm/st.  6-17 cm, fólie bílá, dub, buk, třešeň, javor, ořech AM</t>
  </si>
  <si>
    <t>61181503R</t>
  </si>
  <si>
    <t>Zárubeň obložková NORMAL š. 90 cm/st.  6-17 cm, fólie bílá, dub, buk, třešeň, javor, ořech AM</t>
  </si>
  <si>
    <t>61162101R</t>
  </si>
  <si>
    <t>Dveře vnitřní fóliované plné 1kř. 60x197 cm</t>
  </si>
  <si>
    <t>61162102R</t>
  </si>
  <si>
    <t>Dveře vnitřní fóliované plné 1kř. 70x197 cm</t>
  </si>
  <si>
    <t>61162103R</t>
  </si>
  <si>
    <t>Dveře vnitřní fóliované plné 1kř. 80x197 cm</t>
  </si>
  <si>
    <t>61160624R</t>
  </si>
  <si>
    <t>Dveře vnitřní CPL 0,2 KLASIK 2/3 sklo 1kř. 90x197, 16 dekorů</t>
  </si>
  <si>
    <t>766690010RAC</t>
  </si>
  <si>
    <t>Desky parapetní aglomer. dodávka a montáž, šířka 35 cm</t>
  </si>
  <si>
    <t>1*4+0,7*5</t>
  </si>
  <si>
    <t>54914626R</t>
  </si>
  <si>
    <t>Dveřní kování IDEAL klíč Cr</t>
  </si>
  <si>
    <t>55440402R</t>
  </si>
  <si>
    <t>Madlo dvojité pevné 844 mm leštěná nerez, koupelnový doplněk</t>
  </si>
  <si>
    <t>na dveře 900/1970 ze zádveří:1</t>
  </si>
  <si>
    <t>55440006R</t>
  </si>
  <si>
    <t>Madlo rovné s krytkami 800 mm bílé, koupelnový doplněk</t>
  </si>
  <si>
    <t>na dveře ze zádveří do m.č. 1.03 a do m.č. 1.06:2</t>
  </si>
  <si>
    <t>786 62-2211RT2</t>
  </si>
  <si>
    <t>Žaluzie horizontální vnitřní AL lamely, vč dodávky žaluzií</t>
  </si>
  <si>
    <t>998766201R00</t>
  </si>
  <si>
    <t>Přesun hmot pro truhlářské konstr., výšky do 6 m</t>
  </si>
  <si>
    <t>767995106R00</t>
  </si>
  <si>
    <t>Výroba a montáž kov. atypických konstr. do 250 kg</t>
  </si>
  <si>
    <t>ocelový sloup 2xU14:3,03*2*16</t>
  </si>
  <si>
    <t>roznášecí plech 300x300x10:0,3*(11,78*2)</t>
  </si>
  <si>
    <t>vodorovný nosník 2xU14:3,16*2*16</t>
  </si>
  <si>
    <t>13384435R</t>
  </si>
  <si>
    <t>Tyč průřezu U 140, střední, jakost oceli S235, 11375</t>
  </si>
  <si>
    <t>(96,96+101,12)*0,001*1,05</t>
  </si>
  <si>
    <t>13611228R</t>
  </si>
  <si>
    <t>Plech hladký jakost 11375.1  10x1000x2000 mm</t>
  </si>
  <si>
    <t>7,068*0,001*1,05</t>
  </si>
  <si>
    <t>Polykarbonátová vchodová , stříška oblouková 600x1250 mm</t>
  </si>
  <si>
    <t>953943123R00</t>
  </si>
  <si>
    <t>Osazení kovových předmětů do betonu, 15 kg / kus</t>
  </si>
  <si>
    <t>vchodová polykarbonát. stříška:1</t>
  </si>
  <si>
    <t>998767201R00</t>
  </si>
  <si>
    <t>Přesun hmot pro zámečnické konstr., výšky do 6 m</t>
  </si>
  <si>
    <t>771101210R00</t>
  </si>
  <si>
    <t>Penetrace podkladu pod dlažby</t>
  </si>
  <si>
    <t>m.č.1.02:12,92</t>
  </si>
  <si>
    <t>m.č.1.03:7,42</t>
  </si>
  <si>
    <t>m.č.1.04:1,03</t>
  </si>
  <si>
    <t>m.č.1.05:1,1</t>
  </si>
  <si>
    <t>m.č.1.06:2,38</t>
  </si>
  <si>
    <t>m.č.1.07:1,3</t>
  </si>
  <si>
    <t>771475014R00</t>
  </si>
  <si>
    <t>Obklad soklíků keram.rovných, tmel,výška 10 cm</t>
  </si>
  <si>
    <t>m.č.1.02:(2,76+4,31)*2-(1+2,16+0,96+0,9)+0,34*4</t>
  </si>
  <si>
    <t>771575107R00</t>
  </si>
  <si>
    <t>Montáž podlah keram.,režné hladké, tmel, 20x20 cm</t>
  </si>
  <si>
    <t>dle pol. 771 10-1210:26,15</t>
  </si>
  <si>
    <t>771579793R00</t>
  </si>
  <si>
    <t>Příplatek za spárovací hmotu - plošně,keram.dlažba</t>
  </si>
  <si>
    <t>597623122R</t>
  </si>
  <si>
    <t>Dlaždice 20x20 Color Two šedá mat</t>
  </si>
  <si>
    <t>26,15*1,08</t>
  </si>
  <si>
    <t>597623082R</t>
  </si>
  <si>
    <t>Dlaždice 10x20 Color Two šedá mat</t>
  </si>
  <si>
    <t>soklík:10,48*0,1*1,08</t>
  </si>
  <si>
    <t>998771201R00</t>
  </si>
  <si>
    <t>Přesun hmot pro podlahy z dlaždic, výšky do 6 m</t>
  </si>
  <si>
    <t>776511810R00</t>
  </si>
  <si>
    <t>Odstranění PVC a koberců lepených bez podložky</t>
  </si>
  <si>
    <t>m.č. 1.01:3,16</t>
  </si>
  <si>
    <t>m.č.1.02:8,36</t>
  </si>
  <si>
    <t>m.č.1.04:5,36</t>
  </si>
  <si>
    <t>m.č..1.05:8,81</t>
  </si>
  <si>
    <t>m.č.1.06:15,88</t>
  </si>
  <si>
    <t>776101121R00</t>
  </si>
  <si>
    <t>Provedení penetrace podkladu pod.povlak.podlahy</t>
  </si>
  <si>
    <t>m.č.1.09:28,5</t>
  </si>
  <si>
    <t>284122071R</t>
  </si>
  <si>
    <t>Podlahovina PVC Wineo 600 Wood tl. 2,0 mm, 1200 x 180 mm, nášlapná vrstva 0,4 mm, oblast použití 23/32/41, lepená</t>
  </si>
  <si>
    <t>28,5*1,05</t>
  </si>
  <si>
    <t>776421100R00</t>
  </si>
  <si>
    <t>Lepení podlahových soklíků z PVC a vinylu</t>
  </si>
  <si>
    <t>mn.č.1.08,1.09:44,56-1+(0,7+0,35)*2+(0,5+0,7)*2</t>
  </si>
  <si>
    <t>x001</t>
  </si>
  <si>
    <t>PVC soklová lišta šedá; 5m role 18,5x18,5mm; samol</t>
  </si>
  <si>
    <t>48,06*1,05</t>
  </si>
  <si>
    <t>776512000RT1</t>
  </si>
  <si>
    <t>Lepení povlakových podlah ze čtverců pryžových, pouze položení - pryž ve specifikaci</t>
  </si>
  <si>
    <t>m.č.1.08:41,87</t>
  </si>
  <si>
    <t>776981101R00</t>
  </si>
  <si>
    <t>Montáž přechodové, podlahové lišty samolepicí</t>
  </si>
  <si>
    <t>m.č. 1.08, 1.09:5,64+1,27</t>
  </si>
  <si>
    <t>776981113R00</t>
  </si>
  <si>
    <t>Lišta hliníková přechodová,různá výška povl.podlah</t>
  </si>
  <si>
    <t>6,91*1,05</t>
  </si>
  <si>
    <t>998776201R00</t>
  </si>
  <si>
    <t>Přesun hmot pro podlahy povlakové, výšky do 6 m</t>
  </si>
  <si>
    <t>777553010R00</t>
  </si>
  <si>
    <t>Penetrace savého podkladu disperzí pod Nivelit</t>
  </si>
  <si>
    <t>vyrovnávací vrstva pod podlahy:</t>
  </si>
  <si>
    <t>m.č.1.08, 1.09:41,87</t>
  </si>
  <si>
    <t>28,5</t>
  </si>
  <si>
    <t>777551482R00</t>
  </si>
  <si>
    <t>Vyrovnávací samoniv.stěrka Sika Level-100AT, tl. 5</t>
  </si>
  <si>
    <t>dle pol. 777 55-3010:96,52</t>
  </si>
  <si>
    <t>998777201R00</t>
  </si>
  <si>
    <t>Přesun hmot pro podlahy syntetické, výšky do 6 m</t>
  </si>
  <si>
    <t>781101210R00</t>
  </si>
  <si>
    <t>Penetrace podkladu pod obklady</t>
  </si>
  <si>
    <t>m.č.1.03:(1,2+0,15+0,55+0,15)*1,5</t>
  </si>
  <si>
    <t>m.č.1.04:(0,94+1*2+0,14)*1,5</t>
  </si>
  <si>
    <t>m.č.1.05:(1+1,1*2+0,24)*1,5</t>
  </si>
  <si>
    <t>m.č.1.06:(1,66+1,45)*2*2-0,9*2</t>
  </si>
  <si>
    <t>m.č.1.07:(1,1+1,18)*2*1,5-0,7*1,5</t>
  </si>
  <si>
    <t>781471107R00</t>
  </si>
  <si>
    <t>Obklad vnitř.stěn,keram.režný,hladký, MC, 20x20 cm</t>
  </si>
  <si>
    <t>781479701R00</t>
  </si>
  <si>
    <t>Přípl.za práci v omez.prostoru,vnitř.obkl.keram.</t>
  </si>
  <si>
    <t>781479705R00</t>
  </si>
  <si>
    <t>Přípl.za spárovací hmotu-plošně,keram.vnitř.obklad</t>
  </si>
  <si>
    <t>59782241R</t>
  </si>
  <si>
    <t>Stella obkládačka 20x25 WATGY351 světle žlutá, RAKO HOME</t>
  </si>
  <si>
    <t>29,285*1,05</t>
  </si>
  <si>
    <t>998781201R00</t>
  </si>
  <si>
    <t>Přesun hmot pro obklady keramické, výšky do 6 m</t>
  </si>
  <si>
    <t>783522900R00</t>
  </si>
  <si>
    <t>Údržba, nátěr syntet. klempířských konstr. Z + 2 x</t>
  </si>
  <si>
    <t>odečteno z výkresu:116,016</t>
  </si>
  <si>
    <t>784011121R00</t>
  </si>
  <si>
    <t>Broušení štuků a nových omítek</t>
  </si>
  <si>
    <t>stěny:78,719+104,79552+13,95</t>
  </si>
  <si>
    <t>podhled:95,52</t>
  </si>
  <si>
    <t>784121101R00</t>
  </si>
  <si>
    <t>Penetrace podkladu nátěrem JUB, Akril Emulze, 1 x</t>
  </si>
  <si>
    <t>784125422R00</t>
  </si>
  <si>
    <t>Malba Jupol Brilliant, bar., bez penetr.2x</t>
  </si>
  <si>
    <t>210010003RU2</t>
  </si>
  <si>
    <t>Trubka ohebná pod omítku, vnější průměr 25 mm, včetně dodávky Monoflex 1425</t>
  </si>
  <si>
    <t>210010301R00</t>
  </si>
  <si>
    <t>Krabice přístrojová KP, bez zapojení, kruhová</t>
  </si>
  <si>
    <t>210010321RT1</t>
  </si>
  <si>
    <t>Krabice univerzální KU a odbočná KO se zapoj.,kruh, vč.dodávky krabice KU 68-1903</t>
  </si>
  <si>
    <t>210100001R00</t>
  </si>
  <si>
    <t>Ukončení vodičů v rozvaděči + zapojení do 2,5 mm2</t>
  </si>
  <si>
    <t>210100002R00</t>
  </si>
  <si>
    <t>Ukončení vodičů v rozvaděči + zapojení do 6 mm2</t>
  </si>
  <si>
    <t>210100003R00</t>
  </si>
  <si>
    <t>Ukončení vodičů v rozvaděči + zapojení do 16 mm2</t>
  </si>
  <si>
    <t>210110041RT6</t>
  </si>
  <si>
    <t>Spínač zapuštěný jednopólový, řazení 1, vč. dodávky strojku, rámečku a krytu</t>
  </si>
  <si>
    <t>210110045RT6</t>
  </si>
  <si>
    <t>Spínač zapuštěný střídavý, řazení 6, vč. dodávky strojku, rámečku a krytu</t>
  </si>
  <si>
    <t>210110082RT1</t>
  </si>
  <si>
    <t>Spínač sporákový zapuštěný 39563 - 23C, včetně dodávky spínače 39563-23</t>
  </si>
  <si>
    <t>210111014RT6</t>
  </si>
  <si>
    <t>Zásuvka domovní zapuštěná - provedení 2x (2P+PE), včetně dodávky zásuvky a rámečku</t>
  </si>
  <si>
    <t>210190121R00</t>
  </si>
  <si>
    <t>Montáž rozvaděče vč jističů, chráničů,  přepěťové ochrany, hl. vypínač</t>
  </si>
  <si>
    <t>210200042RT1</t>
  </si>
  <si>
    <t>Svítidlo žárovkové 2131805, 60 W, nástěnné, včetně svítidla  2131805+žár. 60 W</t>
  </si>
  <si>
    <t>210200073R00</t>
  </si>
  <si>
    <t>Svítidlo žárovkové 3130902  60 W, prům.nástěnné</t>
  </si>
  <si>
    <t>210200060R00</t>
  </si>
  <si>
    <t>Svítidlo žárovkové 3110602 100 W, prům. závěsné</t>
  </si>
  <si>
    <t>210201039RT1</t>
  </si>
  <si>
    <t>Svítidlo zářivkové 2315843 2x40 W strop.stav., včetně svítidla 2315843 +2x36W +startér</t>
  </si>
  <si>
    <t>210220452RT1</t>
  </si>
  <si>
    <t>Ochranné spoj. v prádel.,koupel.,Cu4-16 mm2 pevně, včetně dodávky CY 6 z/zl</t>
  </si>
  <si>
    <t>210220321RT1</t>
  </si>
  <si>
    <t>Svorka na potrubí Bernard, včetně Cu pásku, včetně dodávky svorky + Cu pásku</t>
  </si>
  <si>
    <t>210800105RT1</t>
  </si>
  <si>
    <t>Kabel CYKY 750 V 3x1,5 mm2 uložený pod omítkou, včetně dodávky kabelu</t>
  </si>
  <si>
    <t>210800106RT1</t>
  </si>
  <si>
    <t>Kabel CYKY 750 V 3x2,5 mm2 uložený pod omítkou, včetně dodávky kabelu</t>
  </si>
  <si>
    <t>210800116RT1</t>
  </si>
  <si>
    <t>Kabel CYKY 750 V 5x2,5 mm2 uložený pod omítkou, včetně dodávky kabelu</t>
  </si>
  <si>
    <t>222 32-3316R00</t>
  </si>
  <si>
    <t>Elektrický otvírač</t>
  </si>
  <si>
    <t>Dodávka: elektrický otvírač dveří</t>
  </si>
  <si>
    <t>222 41-0002R00</t>
  </si>
  <si>
    <t>Síťový transformátor k el. Otvírači dveří</t>
  </si>
  <si>
    <t>Dodávka: síťový transformátor k el. Otvírači dveří</t>
  </si>
  <si>
    <t>Kabel UTPuložený pod omítkou, včetně dodávky kabelu</t>
  </si>
  <si>
    <t>Dodávka: dveřní komunikátor vybavený širokoúhlou kamerou, čtečkou karet a jedním tlačítkem</t>
  </si>
  <si>
    <t>Dodávka: karta pro dveřní interkom</t>
  </si>
  <si>
    <t>Dodávka: Projektor technologie DLP, svítivost 3 000 lm, rozlišení 1920x1080</t>
  </si>
  <si>
    <t>728115412R00</t>
  </si>
  <si>
    <t>Montáž potrubí ohebného izolovan. z AL do d 200 mm</t>
  </si>
  <si>
    <t>m.č. 1.06:1,94</t>
  </si>
  <si>
    <t>m.č.1.09:1,66</t>
  </si>
  <si>
    <t>VZT002</t>
  </si>
  <si>
    <t>Talířový nventil kruhový D100</t>
  </si>
  <si>
    <t>728611113R00</t>
  </si>
  <si>
    <t>Mtž ventilátoru radiál.nízkotl.potrub. do 0,07 m2</t>
  </si>
  <si>
    <t>42912010R</t>
  </si>
  <si>
    <t>Ventilátor rad.nízkotlaký plastový NV 160</t>
  </si>
  <si>
    <t>728314111R00</t>
  </si>
  <si>
    <t>Montáž protidešť. žaluzie čtyřhranné do 0,15 m2</t>
  </si>
  <si>
    <t>VZT001</t>
  </si>
  <si>
    <t>Protidešťová žaluzie 150x150mm</t>
  </si>
  <si>
    <t>728413522R00</t>
  </si>
  <si>
    <t>Montáž talířového ventilu kruhového do d 200 mm</t>
  </si>
  <si>
    <t>VRN</t>
  </si>
  <si>
    <t>Vedlejší rozpočtové náklady</t>
  </si>
  <si>
    <t>END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</si>
</sst>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d&quot;.&quot;m&quot;.&quot;yyyy"/>
  </numFmts>
  <fonts count="19" x14ac:knownFonts="1">
    <font>
      <sz val="10"/>
      <color rgb="FF000000"/>
      <name val="Arial CE"/>
      <charset val="238"/>
    </font>
    <font>
      <sz val="10"/>
      <color rgb="FF000000"/>
      <name val="Arial CE"/>
      <charset val="238"/>
    </font>
    <font>
      <b/>
      <sz val="10"/>
      <color rgb="FF000000"/>
      <name val="Arial CE"/>
      <charset val="238"/>
    </font>
    <font>
      <sz val="9"/>
      <color rgb="FF000000"/>
      <name val="Arial CE"/>
      <family val="2"/>
      <charset val="238"/>
    </font>
    <font>
      <sz val="9"/>
      <color rgb="FF000000"/>
      <name val="Arial CE"/>
      <charset val="238"/>
    </font>
    <font>
      <b/>
      <sz val="14"/>
      <color rgb="FF000000"/>
      <name val="Arial CE"/>
      <family val="2"/>
      <charset val="238"/>
    </font>
    <font>
      <sz val="12"/>
      <color rgb="FF000000"/>
      <name val="Arial CE"/>
      <charset val="238"/>
    </font>
    <font>
      <b/>
      <sz val="12"/>
      <color rgb="FF000000"/>
      <name val="Arial CE"/>
      <charset val="238"/>
    </font>
    <font>
      <sz val="9"/>
      <color rgb="FF000000"/>
      <name val="Tahoma"/>
      <family val="2"/>
      <charset val="238"/>
    </font>
    <font>
      <sz val="11"/>
      <color rgb="FF000000"/>
      <name val="Arial CE"/>
      <charset val="238"/>
    </font>
    <font>
      <b/>
      <sz val="11"/>
      <color rgb="FF000000"/>
      <name val="Arial CE"/>
      <charset val="238"/>
    </font>
    <font>
      <b/>
      <sz val="12"/>
      <color rgb="FF000000"/>
      <name val="Arial CE"/>
      <family val="2"/>
      <charset val="238"/>
    </font>
    <font>
      <b/>
      <sz val="10"/>
      <color rgb="FF000000"/>
      <name val="Arial CE"/>
      <family val="2"/>
      <charset val="238"/>
    </font>
    <font>
      <b/>
      <sz val="13"/>
      <color rgb="FF000000"/>
      <name val="Arial CE"/>
      <charset val="238"/>
    </font>
    <font>
      <sz val="7"/>
      <color rgb="FF000000"/>
      <name val="Arial CE"/>
      <charset val="238"/>
    </font>
    <font>
      <sz val="10"/>
      <color rgb="FFFFFFCC"/>
      <name val="Arial CE"/>
      <charset val="238"/>
    </font>
    <font>
      <b/>
      <sz val="9"/>
      <color rgb="FF000000"/>
      <name val="Arial CE"/>
      <charset val="238"/>
    </font>
    <font>
      <sz val="8"/>
      <color rgb="FF000000"/>
      <name val="Arial CE"/>
      <charset val="238"/>
    </font>
    <font>
      <sz val="8"/>
      <color rgb="FF0000FF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CC"/>
        <bgColor rgb="FFFFFFCC"/>
      </patternFill>
    </fill>
  </fills>
  <borders count="33">
    <border>
      <start/>
      <end/>
      <top/>
      <bottom/>
      <diagonal/>
    </border>
    <border>
      <start style="medium">
        <color rgb="FF000000"/>
      </start>
      <end/>
      <top style="medium">
        <color rgb="FF000000"/>
      </top>
      <bottom/>
      <diagonal/>
    </border>
    <border>
      <start style="medium">
        <color rgb="FF000000"/>
      </start>
      <end style="medium">
        <color rgb="FF000000"/>
      </end>
      <top style="medium">
        <color rgb="FF000000"/>
      </top>
      <bottom style="thin">
        <color rgb="FF000000"/>
      </bottom>
      <diagonal/>
    </border>
    <border>
      <start style="medium">
        <color rgb="FF000000"/>
      </start>
      <end/>
      <top/>
      <bottom/>
      <diagonal/>
    </border>
    <border>
      <start/>
      <end style="medium">
        <color rgb="FF000000"/>
      </end>
      <top style="thin">
        <color rgb="FF000000"/>
      </top>
      <bottom/>
      <diagonal/>
    </border>
    <border>
      <start/>
      <end style="medium">
        <color rgb="FF000000"/>
      </end>
      <top/>
      <bottom/>
      <diagonal/>
    </border>
    <border>
      <start style="medium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medium">
        <color rgb="FF000000"/>
      </end>
      <top/>
      <bottom style="thin">
        <color rgb="FF000000"/>
      </bottom>
      <diagonal/>
    </border>
    <border>
      <start/>
      <end/>
      <top style="thin">
        <color rgb="FF000000"/>
      </top>
      <bottom/>
      <diagonal/>
    </border>
    <border>
      <start style="medium">
        <color rgb="FF000000"/>
      </start>
      <end/>
      <top style="thin">
        <color rgb="FF000000"/>
      </top>
      <bottom/>
      <diagonal/>
    </border>
    <border>
      <start style="medium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medium">
        <color rgb="FF000000"/>
      </end>
      <top style="thin">
        <color rgb="FF000000"/>
      </top>
      <bottom style="thin">
        <color rgb="FF000000"/>
      </bottom>
      <diagonal/>
    </border>
    <border>
      <start/>
      <end style="medium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 style="thin">
        <color rgb="FF000000"/>
      </top>
      <bottom style="medium">
        <color rgb="FF000000"/>
      </bottom>
      <diagonal/>
    </border>
    <border>
      <start style="medium">
        <color rgb="FF000000"/>
      </start>
      <end/>
      <top style="medium">
        <color rgb="FF000000"/>
      </top>
      <bottom style="medium">
        <color rgb="FF000000"/>
      </bottom>
      <diagonal/>
    </border>
    <border>
      <start/>
      <end/>
      <top style="medium">
        <color rgb="FF000000"/>
      </top>
      <bottom style="medium">
        <color rgb="FF000000"/>
      </bottom>
      <diagonal/>
    </border>
    <border>
      <start/>
      <end style="medium">
        <color rgb="FF000000"/>
      </end>
      <top style="medium">
        <color rgb="FF000000"/>
      </top>
      <bottom style="medium">
        <color rgb="FF000000"/>
      </bottom>
      <diagonal/>
    </border>
    <border>
      <start style="medium">
        <color rgb="FF000000"/>
      </start>
      <end/>
      <top/>
      <bottom style="medium">
        <color rgb="FF000000"/>
      </bottom>
      <diagonal/>
    </border>
    <border>
      <start/>
      <end/>
      <top/>
      <bottom style="medium">
        <color rgb="FF000000"/>
      </bottom>
      <diagonal/>
    </border>
    <border>
      <start/>
      <end style="medium">
        <color rgb="FF000000"/>
      </end>
      <top/>
      <bottom style="medium">
        <color rgb="FF000000"/>
      </bottom>
      <diagonal/>
    </border>
    <border>
      <start style="thin">
        <color rgb="FF000000"/>
      </start>
      <end/>
      <top/>
      <bottom/>
      <diagonal/>
    </border>
    <border>
      <start style="thin">
        <color rgb="FF000000"/>
      </start>
      <end/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/>
      <bottom/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/>
      <bottom/>
      <diagonal/>
    </border>
    <border>
      <start/>
      <end style="thin">
        <color rgb="FF000000"/>
      </end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216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left" wrapText="1"/>
    </xf>
    <xf numFmtId="0" fontId="0" fillId="0" borderId="1" xfId="0" applyBorder="1"/>
    <xf numFmtId="0" fontId="0" fillId="0" borderId="3" xfId="0" applyBorder="1"/>
    <xf numFmtId="0" fontId="6" fillId="3" borderId="3" xfId="0" applyFont="1" applyFill="1" applyBorder="1" applyAlignment="1">
      <alignment horizontal="left" vertical="center" indent="1"/>
    </xf>
    <xf numFmtId="49" fontId="7" fillId="3" borderId="0" xfId="0" applyNumberFormat="1" applyFont="1" applyFill="1" applyAlignment="1">
      <alignment horizontal="left" vertical="center"/>
    </xf>
    <xf numFmtId="165" fontId="3" fillId="0" borderId="0" xfId="0" applyNumberFormat="1" applyFont="1" applyAlignment="1">
      <alignment horizontal="left"/>
    </xf>
    <xf numFmtId="0" fontId="0" fillId="3" borderId="3" xfId="0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/>
    </xf>
    <xf numFmtId="0" fontId="0" fillId="3" borderId="6" xfId="0" applyFill="1" applyBorder="1" applyAlignment="1">
      <alignment horizontal="left" vertical="center" indent="1"/>
    </xf>
    <xf numFmtId="0" fontId="0" fillId="3" borderId="7" xfId="0" applyFill="1" applyBorder="1"/>
    <xf numFmtId="49" fontId="2" fillId="3" borderId="7" xfId="0" applyNumberFormat="1" applyFont="1" applyFill="1" applyBorder="1" applyAlignment="1">
      <alignment horizontal="left" vertical="center"/>
    </xf>
    <xf numFmtId="0" fontId="2" fillId="3" borderId="7" xfId="0" applyFont="1" applyFill="1" applyBorder="1"/>
    <xf numFmtId="0" fontId="2" fillId="3" borderId="7" xfId="0" applyFont="1" applyFill="1" applyBorder="1" applyAlignment="1"/>
    <xf numFmtId="0" fontId="2" fillId="3" borderId="8" xfId="0" applyFont="1" applyFill="1" applyBorder="1" applyAlignment="1"/>
    <xf numFmtId="0" fontId="0" fillId="0" borderId="3" xfId="0" applyBorder="1" applyAlignment="1">
      <alignment horizontal="left" vertical="center" inden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/>
    <xf numFmtId="0" fontId="2" fillId="0" borderId="3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49" fontId="2" fillId="0" borderId="7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/>
    <xf numFmtId="0" fontId="2" fillId="0" borderId="0" xfId="0" applyFont="1" applyFill="1" applyAlignment="1">
      <alignment horizontal="left" vertical="center"/>
    </xf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0" fillId="0" borderId="6" xfId="0" applyBorder="1" applyAlignment="1">
      <alignment horizontal="left" indent="1"/>
    </xf>
    <xf numFmtId="0" fontId="2" fillId="0" borderId="7" xfId="0" applyFont="1" applyBorder="1" applyAlignment="1">
      <alignment horizontal="right" vertical="center"/>
    </xf>
    <xf numFmtId="0" fontId="2" fillId="0" borderId="7" xfId="0" applyFont="1" applyFill="1" applyBorder="1" applyAlignment="1">
      <alignment horizontal="left" vertical="center"/>
    </xf>
    <xf numFmtId="0" fontId="0" fillId="0" borderId="7" xfId="0" applyBorder="1" applyAlignment="1"/>
    <xf numFmtId="0" fontId="0" fillId="0" borderId="7" xfId="0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10" xfId="0" applyBorder="1" applyAlignment="1">
      <alignment horizontal="left" vertical="top" indent="1"/>
    </xf>
    <xf numFmtId="0" fontId="0" fillId="0" borderId="9" xfId="0" applyBorder="1" applyAlignment="1">
      <alignment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0" fillId="0" borderId="4" xfId="0" applyBorder="1" applyAlignment="1"/>
    <xf numFmtId="0" fontId="0" fillId="0" borderId="7" xfId="0" applyBorder="1" applyAlignment="1">
      <alignment horizontal="left"/>
    </xf>
    <xf numFmtId="49" fontId="0" fillId="0" borderId="3" xfId="0" applyNumberFormat="1" applyBorder="1"/>
    <xf numFmtId="49" fontId="0" fillId="0" borderId="11" xfId="0" applyNumberFormat="1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4" fontId="0" fillId="0" borderId="0" xfId="0" applyNumberFormat="1"/>
    <xf numFmtId="0" fontId="2" fillId="0" borderId="11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/>
    <xf numFmtId="0" fontId="0" fillId="0" borderId="11" xfId="0" applyBorder="1" applyAlignment="1">
      <alignment horizontal="left" indent="1"/>
    </xf>
    <xf numFmtId="1" fontId="2" fillId="0" borderId="12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0" fontId="2" fillId="0" borderId="12" xfId="0" applyFont="1" applyBorder="1" applyAlignment="1">
      <alignment vertical="center"/>
    </xf>
    <xf numFmtId="49" fontId="0" fillId="0" borderId="15" xfId="0" applyNumberFormat="1" applyBorder="1" applyAlignment="1">
      <alignment horizontal="left" vertical="center"/>
    </xf>
    <xf numFmtId="0" fontId="0" fillId="0" borderId="11" xfId="0" applyBorder="1" applyAlignment="1">
      <alignment horizontal="left" vertical="center" indent="1"/>
    </xf>
    <xf numFmtId="1" fontId="2" fillId="0" borderId="1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/>
    </xf>
    <xf numFmtId="0" fontId="0" fillId="0" borderId="7" xfId="0" applyBorder="1"/>
    <xf numFmtId="1" fontId="2" fillId="0" borderId="1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 indent="1"/>
    </xf>
    <xf numFmtId="49" fontId="0" fillId="0" borderId="8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0" fontId="11" fillId="3" borderId="19" xfId="0" applyFont="1" applyFill="1" applyBorder="1" applyAlignment="1">
      <alignment horizontal="left" vertical="center" indent="1"/>
    </xf>
    <xf numFmtId="0" fontId="12" fillId="3" borderId="20" xfId="0" applyFont="1" applyFill="1" applyBorder="1" applyAlignment="1">
      <alignment horizontal="left" vertical="center"/>
    </xf>
    <xf numFmtId="0" fontId="0" fillId="3" borderId="20" xfId="0" applyFill="1" applyBorder="1" applyAlignment="1">
      <alignment horizontal="left" vertical="center"/>
    </xf>
    <xf numFmtId="4" fontId="11" fillId="3" borderId="20" xfId="0" applyNumberFormat="1" applyFont="1" applyFill="1" applyBorder="1" applyAlignment="1">
      <alignment horizontal="left" vertical="center"/>
    </xf>
    <xf numFmtId="49" fontId="0" fillId="3" borderId="21" xfId="0" applyNumberFormat="1" applyFill="1" applyBorder="1" applyAlignment="1">
      <alignment horizontal="left" vertical="center"/>
    </xf>
    <xf numFmtId="0" fontId="0" fillId="3" borderId="20" xfId="0" applyFill="1" applyBorder="1"/>
    <xf numFmtId="49" fontId="2" fillId="3" borderId="21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vertical="top"/>
    </xf>
    <xf numFmtId="165" fontId="2" fillId="0" borderId="7" xfId="0" applyNumberFormat="1" applyFont="1" applyBorder="1" applyAlignment="1">
      <alignment horizontal="center" vertical="top"/>
    </xf>
    <xf numFmtId="0" fontId="2" fillId="0" borderId="3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5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3" xfId="0" applyBorder="1" applyAlignment="1"/>
    <xf numFmtId="0" fontId="0" fillId="0" borderId="24" xfId="0" applyBorder="1" applyAlignment="1">
      <alignment horizontal="right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shrinkToFit="1"/>
    </xf>
    <xf numFmtId="3" fontId="0" fillId="0" borderId="25" xfId="0" applyNumberFormat="1" applyBorder="1"/>
    <xf numFmtId="3" fontId="4" fillId="3" borderId="26" xfId="0" applyNumberFormat="1" applyFont="1" applyFill="1" applyBorder="1" applyAlignment="1">
      <alignment vertical="center"/>
    </xf>
    <xf numFmtId="3" fontId="4" fillId="3" borderId="9" xfId="0" applyNumberFormat="1" applyFont="1" applyFill="1" applyBorder="1" applyAlignment="1">
      <alignment vertical="center"/>
    </xf>
    <xf numFmtId="3" fontId="4" fillId="3" borderId="9" xfId="0" applyNumberFormat="1" applyFont="1" applyFill="1" applyBorder="1" applyAlignment="1">
      <alignment vertical="center" wrapText="1"/>
    </xf>
    <xf numFmtId="3" fontId="14" fillId="3" borderId="27" xfId="0" applyNumberFormat="1" applyFont="1" applyFill="1" applyBorder="1" applyAlignment="1">
      <alignment horizontal="center" vertical="center" wrapText="1" shrinkToFit="1"/>
    </xf>
    <xf numFmtId="3" fontId="4" fillId="3" borderId="26" xfId="0" applyNumberFormat="1" applyFont="1" applyFill="1" applyBorder="1" applyAlignment="1">
      <alignment horizontal="center" vertical="center" wrapText="1" shrinkToFit="1"/>
    </xf>
    <xf numFmtId="3" fontId="4" fillId="3" borderId="27" xfId="0" applyNumberFormat="1" applyFont="1" applyFill="1" applyBorder="1" applyAlignment="1">
      <alignment horizontal="center" vertical="center" wrapText="1" shrinkToFit="1"/>
    </xf>
    <xf numFmtId="3" fontId="4" fillId="3" borderId="27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 applyAlignment="1"/>
    <xf numFmtId="3" fontId="3" fillId="0" borderId="12" xfId="0" applyNumberFormat="1" applyFont="1" applyBorder="1" applyAlignment="1">
      <alignment horizontal="right" wrapText="1" shrinkToFit="1"/>
    </xf>
    <xf numFmtId="3" fontId="3" fillId="0" borderId="12" xfId="0" applyNumberFormat="1" applyFont="1" applyBorder="1" applyAlignment="1">
      <alignment horizontal="right" shrinkToFit="1"/>
    </xf>
    <xf numFmtId="3" fontId="0" fillId="0" borderId="12" xfId="0" applyNumberFormat="1" applyBorder="1" applyAlignment="1">
      <alignment shrinkToFit="1"/>
    </xf>
    <xf numFmtId="3" fontId="0" fillId="0" borderId="13" xfId="0" applyNumberFormat="1" applyBorder="1" applyAlignment="1">
      <alignment shrinkToFit="1"/>
    </xf>
    <xf numFmtId="3" fontId="0" fillId="0" borderId="13" xfId="0" applyNumberFormat="1" applyBorder="1" applyAlignment="1"/>
    <xf numFmtId="3" fontId="15" fillId="4" borderId="7" xfId="0" applyNumberFormat="1" applyFont="1" applyFill="1" applyBorder="1" applyAlignment="1">
      <alignment wrapText="1" shrinkToFit="1"/>
    </xf>
    <xf numFmtId="3" fontId="15" fillId="4" borderId="7" xfId="0" applyNumberFormat="1" applyFont="1" applyFill="1" applyBorder="1" applyAlignment="1">
      <alignment shrinkToFit="1"/>
    </xf>
    <xf numFmtId="3" fontId="0" fillId="4" borderId="28" xfId="0" applyNumberFormat="1" applyFill="1" applyBorder="1" applyAlignment="1">
      <alignment shrinkToFit="1"/>
    </xf>
    <xf numFmtId="3" fontId="0" fillId="4" borderId="28" xfId="0" applyNumberFormat="1" applyFill="1" applyBorder="1" applyAlignment="1"/>
    <xf numFmtId="0" fontId="7" fillId="0" borderId="0" xfId="0" applyFont="1"/>
    <xf numFmtId="0" fontId="16" fillId="0" borderId="25" xfId="0" applyFont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vertical="center"/>
    </xf>
    <xf numFmtId="49" fontId="4" fillId="0" borderId="26" xfId="0" applyNumberFormat="1" applyFont="1" applyBorder="1" applyAlignment="1">
      <alignment vertical="center"/>
    </xf>
    <xf numFmtId="4" fontId="4" fillId="0" borderId="27" xfId="0" applyNumberFormat="1" applyFont="1" applyBorder="1" applyAlignment="1">
      <alignment horizontal="center" vertical="center"/>
    </xf>
    <xf numFmtId="4" fontId="4" fillId="0" borderId="27" xfId="0" applyNumberFormat="1" applyFont="1" applyBorder="1" applyAlignment="1">
      <alignment vertical="center"/>
    </xf>
    <xf numFmtId="49" fontId="4" fillId="0" borderId="25" xfId="0" applyNumberFormat="1" applyFont="1" applyBorder="1" applyAlignment="1">
      <alignment vertical="center"/>
    </xf>
    <xf numFmtId="4" fontId="4" fillId="0" borderId="29" xfId="0" applyNumberFormat="1" applyFont="1" applyBorder="1" applyAlignment="1">
      <alignment horizontal="center" vertical="center"/>
    </xf>
    <xf numFmtId="4" fontId="4" fillId="0" borderId="29" xfId="0" applyNumberFormat="1" applyFont="1" applyBorder="1" applyAlignment="1">
      <alignment vertical="center"/>
    </xf>
    <xf numFmtId="49" fontId="4" fillId="0" borderId="17" xfId="0" applyNumberFormat="1" applyFont="1" applyBorder="1" applyAlignment="1">
      <alignment vertical="center"/>
    </xf>
    <xf numFmtId="4" fontId="4" fillId="0" borderId="28" xfId="0" applyNumberFormat="1" applyFont="1" applyBorder="1" applyAlignment="1">
      <alignment horizontal="center" vertical="center"/>
    </xf>
    <xf numFmtId="4" fontId="4" fillId="0" borderId="28" xfId="0" applyNumberFormat="1" applyFont="1" applyBorder="1" applyAlignment="1">
      <alignment vertical="center"/>
    </xf>
    <xf numFmtId="0" fontId="4" fillId="0" borderId="25" xfId="0" applyFont="1" applyBorder="1"/>
    <xf numFmtId="0" fontId="4" fillId="4" borderId="17" xfId="0" applyFont="1" applyFill="1" applyBorder="1"/>
    <xf numFmtId="0" fontId="4" fillId="4" borderId="7" xfId="0" applyFont="1" applyFill="1" applyBorder="1"/>
    <xf numFmtId="4" fontId="4" fillId="4" borderId="28" xfId="0" applyNumberFormat="1" applyFont="1" applyFill="1" applyBorder="1" applyAlignment="1">
      <alignment horizontal="center"/>
    </xf>
    <xf numFmtId="4" fontId="4" fillId="4" borderId="28" xfId="0" applyNumberFormat="1" applyFont="1" applyFill="1" applyBorder="1" applyAlignment="1"/>
    <xf numFmtId="4" fontId="0" fillId="0" borderId="0" xfId="0" applyNumberFormat="1" applyAlignment="1"/>
    <xf numFmtId="0" fontId="5" fillId="0" borderId="2" xfId="0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 shrinkToFit="1"/>
    </xf>
    <xf numFmtId="49" fontId="2" fillId="3" borderId="5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7" xfId="0" applyNumberFormat="1" applyFont="1" applyFill="1" applyBorder="1" applyAlignment="1">
      <alignment horizontal="left" vertical="center"/>
    </xf>
    <xf numFmtId="0" fontId="0" fillId="0" borderId="7" xfId="0" applyFill="1" applyBorder="1"/>
    <xf numFmtId="0" fontId="0" fillId="0" borderId="8" xfId="0" applyFill="1" applyBorder="1" applyAlignment="1">
      <alignment horizontal="right" indent="1"/>
    </xf>
    <xf numFmtId="0" fontId="0" fillId="0" borderId="13" xfId="0" applyFill="1" applyBorder="1"/>
    <xf numFmtId="4" fontId="9" fillId="0" borderId="14" xfId="0" applyNumberFormat="1" applyFont="1" applyFill="1" applyBorder="1" applyAlignment="1">
      <alignment horizontal="right" vertical="center" indent="1"/>
    </xf>
    <xf numFmtId="4" fontId="10" fillId="0" borderId="14" xfId="0" applyNumberFormat="1" applyFont="1" applyFill="1" applyBorder="1" applyAlignment="1">
      <alignment horizontal="right" vertical="center" indent="1"/>
    </xf>
    <xf numFmtId="4" fontId="10" fillId="0" borderId="16" xfId="0" applyNumberFormat="1" applyFont="1" applyFill="1" applyBorder="1" applyAlignment="1">
      <alignment vertical="center"/>
    </xf>
    <xf numFmtId="4" fontId="10" fillId="0" borderId="16" xfId="0" applyNumberFormat="1" applyFont="1" applyFill="1" applyBorder="1" applyAlignment="1">
      <alignment horizontal="right" vertical="center"/>
    </xf>
    <xf numFmtId="4" fontId="10" fillId="0" borderId="18" xfId="0" applyNumberFormat="1" applyFont="1" applyFill="1" applyBorder="1" applyAlignment="1">
      <alignment horizontal="right" vertical="center"/>
    </xf>
    <xf numFmtId="4" fontId="13" fillId="3" borderId="20" xfId="0" applyNumberFormat="1" applyFont="1" applyFill="1" applyBorder="1" applyAlignment="1">
      <alignment horizontal="right" vertical="center"/>
    </xf>
    <xf numFmtId="0" fontId="0" fillId="0" borderId="9" xfId="0" applyFill="1" applyBorder="1" applyAlignment="1">
      <alignment horizontal="center"/>
    </xf>
    <xf numFmtId="3" fontId="0" fillId="0" borderId="12" xfId="0" applyNumberFormat="1" applyFill="1" applyBorder="1"/>
    <xf numFmtId="3" fontId="0" fillId="4" borderId="16" xfId="0" applyNumberFormat="1" applyFill="1" applyBorder="1"/>
    <xf numFmtId="0" fontId="0" fillId="3" borderId="13" xfId="0" applyFill="1" applyBorder="1"/>
    <xf numFmtId="0" fontId="16" fillId="3" borderId="13" xfId="0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vertical="center" wrapText="1"/>
    </xf>
    <xf numFmtId="4" fontId="4" fillId="0" borderId="27" xfId="0" applyNumberFormat="1" applyFont="1" applyFill="1" applyBorder="1" applyAlignment="1">
      <alignment vertical="center"/>
    </xf>
    <xf numFmtId="49" fontId="4" fillId="0" borderId="29" xfId="0" applyNumberFormat="1" applyFont="1" applyFill="1" applyBorder="1" applyAlignment="1">
      <alignment vertical="center" wrapText="1"/>
    </xf>
    <xf numFmtId="4" fontId="4" fillId="0" borderId="29" xfId="0" applyNumberFormat="1" applyFont="1" applyFill="1" applyBorder="1" applyAlignment="1">
      <alignment vertical="center"/>
    </xf>
    <xf numFmtId="49" fontId="4" fillId="0" borderId="28" xfId="0" applyNumberFormat="1" applyFont="1" applyFill="1" applyBorder="1" applyAlignment="1">
      <alignment vertical="center" wrapText="1"/>
    </xf>
    <xf numFmtId="4" fontId="4" fillId="0" borderId="28" xfId="0" applyNumberFormat="1" applyFont="1" applyFill="1" applyBorder="1" applyAlignment="1">
      <alignment vertical="center"/>
    </xf>
    <xf numFmtId="4" fontId="4" fillId="4" borderId="13" xfId="0" applyNumberFormat="1" applyFont="1" applyFill="1" applyBorder="1" applyAlignment="1"/>
    <xf numFmtId="0" fontId="0" fillId="0" borderId="0" xfId="0" applyAlignment="1">
      <alignment vertical="top"/>
    </xf>
    <xf numFmtId="0" fontId="0" fillId="0" borderId="13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horizontal="center" vertical="top"/>
    </xf>
    <xf numFmtId="0" fontId="0" fillId="0" borderId="30" xfId="0" applyFill="1" applyBorder="1"/>
    <xf numFmtId="49" fontId="0" fillId="3" borderId="12" xfId="0" applyNumberFormat="1" applyFill="1" applyBorder="1" applyAlignment="1"/>
    <xf numFmtId="49" fontId="0" fillId="3" borderId="12" xfId="0" applyNumberFormat="1" applyFill="1" applyBorder="1"/>
    <xf numFmtId="0" fontId="0" fillId="3" borderId="12" xfId="0" applyFill="1" applyBorder="1"/>
    <xf numFmtId="0" fontId="0" fillId="3" borderId="30" xfId="0" applyFill="1" applyBorder="1"/>
    <xf numFmtId="49" fontId="0" fillId="0" borderId="0" xfId="0" applyNumberFormat="1"/>
    <xf numFmtId="0" fontId="0" fillId="3" borderId="27" xfId="0" applyFill="1" applyBorder="1"/>
    <xf numFmtId="49" fontId="0" fillId="3" borderId="27" xfId="0" applyNumberFormat="1" applyFill="1" applyBorder="1"/>
    <xf numFmtId="0" fontId="0" fillId="3" borderId="26" xfId="0" applyFill="1" applyBorder="1"/>
    <xf numFmtId="0" fontId="0" fillId="3" borderId="27" xfId="0" applyFill="1" applyBorder="1" applyAlignment="1">
      <alignment wrapText="1"/>
    </xf>
    <xf numFmtId="0" fontId="0" fillId="3" borderId="16" xfId="0" applyFill="1" applyBorder="1" applyAlignment="1">
      <alignment vertical="top"/>
    </xf>
    <xf numFmtId="49" fontId="0" fillId="3" borderId="16" xfId="0" applyNumberFormat="1" applyFill="1" applyBorder="1" applyAlignment="1">
      <alignment vertical="top"/>
    </xf>
    <xf numFmtId="49" fontId="0" fillId="3" borderId="13" xfId="0" applyNumberFormat="1" applyFill="1" applyBorder="1" applyAlignment="1">
      <alignment vertical="top"/>
    </xf>
    <xf numFmtId="0" fontId="0" fillId="3" borderId="30" xfId="0" applyFill="1" applyBorder="1" applyAlignment="1">
      <alignment vertical="top"/>
    </xf>
    <xf numFmtId="164" fontId="0" fillId="3" borderId="13" xfId="0" applyNumberFormat="1" applyFill="1" applyBorder="1" applyAlignment="1">
      <alignment vertical="top"/>
    </xf>
    <xf numFmtId="4" fontId="0" fillId="3" borderId="13" xfId="0" applyNumberFormat="1" applyFill="1" applyBorder="1" applyAlignment="1">
      <alignment vertical="top"/>
    </xf>
    <xf numFmtId="0" fontId="0" fillId="3" borderId="13" xfId="0" applyFill="1" applyBorder="1" applyAlignment="1">
      <alignment vertical="top"/>
    </xf>
    <xf numFmtId="0" fontId="17" fillId="0" borderId="25" xfId="0" applyFont="1" applyBorder="1" applyAlignment="1">
      <alignment vertical="top"/>
    </xf>
    <xf numFmtId="0" fontId="17" fillId="0" borderId="29" xfId="0" applyFont="1" applyBorder="1" applyAlignment="1">
      <alignment horizontal="left" vertical="top" wrapText="1"/>
    </xf>
    <xf numFmtId="0" fontId="17" fillId="0" borderId="31" xfId="0" applyFont="1" applyBorder="1" applyAlignment="1">
      <alignment vertical="top" shrinkToFit="1"/>
    </xf>
    <xf numFmtId="164" fontId="17" fillId="0" borderId="29" xfId="0" applyNumberFormat="1" applyFont="1" applyBorder="1" applyAlignment="1">
      <alignment vertical="top" shrinkToFit="1"/>
    </xf>
    <xf numFmtId="4" fontId="17" fillId="0" borderId="29" xfId="0" applyNumberFormat="1" applyFont="1" applyBorder="1" applyAlignment="1">
      <alignment vertical="top" shrinkToFit="1"/>
    </xf>
    <xf numFmtId="0" fontId="17" fillId="0" borderId="29" xfId="0" applyFont="1" applyBorder="1" applyAlignment="1">
      <alignment vertical="top" shrinkToFit="1"/>
    </xf>
    <xf numFmtId="0" fontId="17" fillId="0" borderId="25" xfId="0" applyFont="1" applyBorder="1" applyAlignment="1">
      <alignment vertical="top" shrinkToFit="1"/>
    </xf>
    <xf numFmtId="0" fontId="17" fillId="0" borderId="0" xfId="0" applyFont="1"/>
    <xf numFmtId="0" fontId="18" fillId="0" borderId="29" xfId="0" applyFont="1" applyBorder="1" applyAlignment="1">
      <alignment horizontal="left" vertical="top" wrapText="1"/>
    </xf>
    <xf numFmtId="0" fontId="18" fillId="0" borderId="31" xfId="0" applyFont="1" applyBorder="1" applyAlignment="1">
      <alignment vertical="top" wrapText="1" shrinkToFit="1"/>
    </xf>
    <xf numFmtId="164" fontId="18" fillId="0" borderId="29" xfId="0" applyNumberFormat="1" applyFont="1" applyBorder="1" applyAlignment="1">
      <alignment vertical="top" wrapText="1" shrinkToFit="1"/>
    </xf>
    <xf numFmtId="0" fontId="0" fillId="3" borderId="17" xfId="0" applyFill="1" applyBorder="1" applyAlignment="1">
      <alignment vertical="top"/>
    </xf>
    <xf numFmtId="0" fontId="0" fillId="3" borderId="28" xfId="0" applyFill="1" applyBorder="1" applyAlignment="1">
      <alignment horizontal="left" vertical="top" wrapText="1"/>
    </xf>
    <xf numFmtId="0" fontId="0" fillId="3" borderId="32" xfId="0" applyFill="1" applyBorder="1" applyAlignment="1">
      <alignment vertical="top" shrinkToFit="1"/>
    </xf>
    <xf numFmtId="164" fontId="0" fillId="3" borderId="28" xfId="0" applyNumberFormat="1" applyFill="1" applyBorder="1" applyAlignment="1">
      <alignment vertical="top" shrinkToFit="1"/>
    </xf>
    <xf numFmtId="4" fontId="0" fillId="3" borderId="28" xfId="0" applyNumberFormat="1" applyFill="1" applyBorder="1" applyAlignment="1">
      <alignment vertical="top" shrinkToFit="1"/>
    </xf>
    <xf numFmtId="0" fontId="0" fillId="3" borderId="28" xfId="0" applyFill="1" applyBorder="1" applyAlignment="1">
      <alignment vertical="top" shrinkToFit="1"/>
    </xf>
    <xf numFmtId="0" fontId="0" fillId="3" borderId="17" xfId="0" applyFill="1" applyBorder="1" applyAlignment="1">
      <alignment vertical="top" shrinkToFit="1"/>
    </xf>
    <xf numFmtId="0" fontId="17" fillId="0" borderId="31" xfId="0" applyFont="1" applyBorder="1" applyAlignment="1">
      <alignment vertical="top" wrapText="1" shrinkToFit="1"/>
    </xf>
    <xf numFmtId="164" fontId="17" fillId="0" borderId="29" xfId="0" applyNumberFormat="1" applyFont="1" applyBorder="1" applyAlignment="1">
      <alignment vertical="top" wrapText="1" shrinkToFit="1"/>
    </xf>
    <xf numFmtId="0" fontId="17" fillId="0" borderId="17" xfId="0" applyFont="1" applyBorder="1" applyAlignment="1">
      <alignment vertical="top"/>
    </xf>
    <xf numFmtId="0" fontId="17" fillId="0" borderId="28" xfId="0" applyFont="1" applyBorder="1" applyAlignment="1">
      <alignment horizontal="left" vertical="top" wrapText="1"/>
    </xf>
    <xf numFmtId="0" fontId="17" fillId="0" borderId="32" xfId="0" applyFont="1" applyBorder="1" applyAlignment="1">
      <alignment vertical="top" shrinkToFit="1"/>
    </xf>
    <xf numFmtId="164" fontId="17" fillId="0" borderId="28" xfId="0" applyNumberFormat="1" applyFont="1" applyBorder="1" applyAlignment="1">
      <alignment vertical="top" shrinkToFit="1"/>
    </xf>
    <xf numFmtId="4" fontId="17" fillId="0" borderId="28" xfId="0" applyNumberFormat="1" applyFont="1" applyBorder="1" applyAlignment="1">
      <alignment vertical="top" shrinkToFit="1"/>
    </xf>
    <xf numFmtId="0" fontId="17" fillId="0" borderId="28" xfId="0" applyFont="1" applyBorder="1" applyAlignment="1">
      <alignment vertical="top" shrinkToFit="1"/>
    </xf>
    <xf numFmtId="0" fontId="17" fillId="0" borderId="17" xfId="0" applyFont="1" applyBorder="1" applyAlignment="1">
      <alignment vertical="top" shrinkToFit="1"/>
    </xf>
    <xf numFmtId="4" fontId="17" fillId="0" borderId="0" xfId="0" applyNumberFormat="1" applyFont="1"/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7" fillId="0" borderId="0" xfId="0" applyFont="1" applyAlignment="1">
      <alignment horizontal="center"/>
    </xf>
    <xf numFmtId="49" fontId="0" fillId="0" borderId="30" xfId="0" applyNumberFormat="1" applyFill="1" applyBorder="1" applyAlignment="1">
      <alignment vertical="center"/>
    </xf>
  </cellXfs>
  <cellStyles count="2">
    <cellStyle name="Normální" xfId="0" builtinId="0" customBuiltin="1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haredStrings" Target="sharedStrings.xml"/><Relationship Id="rId3" Type="http://purl.oclc.org/ooxml/officeDocument/relationships/worksheet" Target="worksheets/sheet3.xml"/><Relationship Id="rId7" Type="http://purl.oclc.org/ooxml/officeDocument/relationships/styles" Target="style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theme" Target="theme/theme1.xml"/><Relationship Id="rId5" Type="http://purl.oclc.org/ooxml/officeDocument/relationships/externalLink" Target="externalLinks/externalLink1.xml"/><Relationship Id="rId4" Type="http://purl.oclc.org/ooxml/officeDocument/relationships/worksheet" Target="worksheets/sheet4.xml"/><Relationship Id="rId9" Type="http://purl.oclc.org/ooxml/officeDocument/relationships/calcChain" Target="calcChain.xml"/></Relationships>
</file>

<file path=xl/drawings/drawing1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47625</xdr:colOff>
          <xdr:row>13</xdr:row>
          <xdr:rowOff>295275</xdr:rowOff>
        </xdr:from>
        <xdr:to>
          <xdr:col>8</xdr:col>
          <xdr:colOff>295275</xdr:colOff>
          <xdr:row>14</xdr:row>
          <xdr:rowOff>219075</xdr:rowOff>
        </xdr:to>
        <xdr:sp macro="" textlink="">
          <xdr:nvSpPr>
            <xdr:cNvPr id="1025" name="Comment 1" hidden="1"/>
            <xdr:cNvSpPr txBox="1">
              <a:spLocks noChangeArrowheads="1"/>
            </xdr:cNvSpPr>
          </xdr:nvSpPr>
          <xdr:spPr bwMode="auto">
            <a:xfrm>
              <a:off x="4467225" y="2724150"/>
              <a:ext cx="1095375" cy="2286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cs-CZ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Název</a:t>
              </a:r>
              <a:endParaRPr lang="cs-CZ"/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695325</xdr:colOff>
          <xdr:row>13</xdr:row>
          <xdr:rowOff>295275</xdr:rowOff>
        </xdr:from>
        <xdr:to>
          <xdr:col>10</xdr:col>
          <xdr:colOff>95250</xdr:colOff>
          <xdr:row>14</xdr:row>
          <xdr:rowOff>171450</xdr:rowOff>
        </xdr:to>
        <xdr:sp macro="" textlink="">
          <xdr:nvSpPr>
            <xdr:cNvPr id="1026" name="Comment 2" hidden="1"/>
            <xdr:cNvSpPr txBox="1">
              <a:spLocks noChangeArrowheads="1"/>
            </xdr:cNvSpPr>
          </xdr:nvSpPr>
          <xdr:spPr bwMode="auto">
            <a:xfrm>
              <a:off x="5962650" y="2724150"/>
              <a:ext cx="695325" cy="1809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cs-CZ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IČO</a:t>
              </a:r>
              <a:endParaRPr lang="cs-CZ"/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47625</xdr:colOff>
          <xdr:row>14</xdr:row>
          <xdr:rowOff>285750</xdr:rowOff>
        </xdr:from>
        <xdr:to>
          <xdr:col>7</xdr:col>
          <xdr:colOff>771525</xdr:colOff>
          <xdr:row>15</xdr:row>
          <xdr:rowOff>57150</xdr:rowOff>
        </xdr:to>
        <xdr:sp macro="" textlink="">
          <xdr:nvSpPr>
            <xdr:cNvPr id="1027" name="Comment 3" hidden="1"/>
            <xdr:cNvSpPr txBox="1">
              <a:spLocks noChangeArrowheads="1"/>
            </xdr:cNvSpPr>
          </xdr:nvSpPr>
          <xdr:spPr bwMode="auto">
            <a:xfrm>
              <a:off x="4467225" y="3019425"/>
              <a:ext cx="723900" cy="1809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cs-CZ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Ulice</a:t>
              </a:r>
              <a:endParaRPr lang="cs-CZ"/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695325</xdr:colOff>
          <xdr:row>14</xdr:row>
          <xdr:rowOff>285750</xdr:rowOff>
        </xdr:from>
        <xdr:to>
          <xdr:col>11</xdr:col>
          <xdr:colOff>66675</xdr:colOff>
          <xdr:row>15</xdr:row>
          <xdr:rowOff>85725</xdr:rowOff>
        </xdr:to>
        <xdr:sp macro="" textlink="">
          <xdr:nvSpPr>
            <xdr:cNvPr id="1028" name="Comment 4" hidden="1"/>
            <xdr:cNvSpPr txBox="1">
              <a:spLocks noChangeArrowheads="1"/>
            </xdr:cNvSpPr>
          </xdr:nvSpPr>
          <xdr:spPr bwMode="auto">
            <a:xfrm>
              <a:off x="5962650" y="3019425"/>
              <a:ext cx="952500" cy="20955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cs-CZ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DIČ</a:t>
              </a:r>
              <a:endParaRPr lang="cs-CZ"/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3</xdr:col>
          <xdr:colOff>142875</xdr:colOff>
          <xdr:row>15</xdr:row>
          <xdr:rowOff>76200</xdr:rowOff>
        </xdr:from>
        <xdr:to>
          <xdr:col>4</xdr:col>
          <xdr:colOff>276225</xdr:colOff>
          <xdr:row>16</xdr:row>
          <xdr:rowOff>19050</xdr:rowOff>
        </xdr:to>
        <xdr:sp macro="" textlink="">
          <xdr:nvSpPr>
            <xdr:cNvPr id="1029" name="Comment 5" hidden="1"/>
            <xdr:cNvSpPr txBox="1">
              <a:spLocks noChangeArrowheads="1"/>
            </xdr:cNvSpPr>
          </xdr:nvSpPr>
          <xdr:spPr bwMode="auto">
            <a:xfrm>
              <a:off x="1247775" y="3219450"/>
              <a:ext cx="1028700" cy="2381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cs-CZ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PSČ</a:t>
              </a:r>
              <a:endParaRPr lang="cs-CZ"/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47625</xdr:colOff>
          <xdr:row>15</xdr:row>
          <xdr:rowOff>76200</xdr:rowOff>
        </xdr:from>
        <xdr:to>
          <xdr:col>7</xdr:col>
          <xdr:colOff>742950</xdr:colOff>
          <xdr:row>16</xdr:row>
          <xdr:rowOff>19050</xdr:rowOff>
        </xdr:to>
        <xdr:sp macro="" textlink="">
          <xdr:nvSpPr>
            <xdr:cNvPr id="1030" name="Comment 6" hidden="1"/>
            <xdr:cNvSpPr txBox="1">
              <a:spLocks noChangeArrowheads="1"/>
            </xdr:cNvSpPr>
          </xdr:nvSpPr>
          <xdr:spPr bwMode="auto">
            <a:xfrm>
              <a:off x="4467225" y="3219450"/>
              <a:ext cx="695325" cy="2381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cs-CZ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Ulice</a:t>
              </a:r>
              <a:endParaRPr lang="cs-CZ"/>
            </a:p>
          </xdr:txBody>
        </xdr:sp>
        <xdr:clientData/>
      </xdr:twoCellAnchor>
    </mc:Fallback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purl.oclc.org/ooxml/officeDocument/relationships/externalLinkPath" Target="/Stavitel/Templates/Rozpocty/Sablona.xls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Krycí_list"/>
      <sheetName val="Rekapitulace"/>
      <sheetName val="VzorPolozky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purl.oclc.org/ooxml/drawingml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purl.oclc.org/ooxml/officeDocument/relationships/comments" Target="../comments1.xml"/><Relationship Id="rId2" Type="http://schemas.openxmlformats.org/officeDocument/2006/relationships/vmlDrawing" Target="../drawings/vmlDrawing1.vml"/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2.75" x14ac:dyDescent="0.2"/>
  <cols>
    <col min="1" max="1" width="9.140625" customWidth="1"/>
  </cols>
  <sheetData>
    <row r="1" spans="1:7" x14ac:dyDescent="0.2">
      <c r="A1" s="1" t="s">
        <v>0</v>
      </c>
    </row>
    <row r="2" spans="1:7" ht="57.75" customHeight="1" x14ac:dyDescent="0.2">
      <c r="A2" s="2" t="s">
        <v>1</v>
      </c>
      <c r="B2" s="2"/>
      <c r="C2" s="2"/>
      <c r="D2" s="2"/>
      <c r="E2" s="2"/>
      <c r="F2" s="2"/>
      <c r="G2" s="2"/>
    </row>
  </sheetData>
  <mergeCells count="1">
    <mergeCell ref="A2:G2"/>
  </mergeCells>
  <pageMargins left="0.70000000000000007" right="0.70000000000000007" top="0.78740157500000008" bottom="0.78740157500000008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O86"/>
  <sheetViews>
    <sheetView tabSelected="1" topLeftCell="B1" workbookViewId="0"/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29" customWidth="1"/>
    <col min="8" max="8" width="12.7109375" customWidth="1"/>
    <col min="9" max="9" width="12.7109375" style="29" customWidth="1"/>
    <col min="10" max="10" width="6.7109375" style="29" customWidth="1"/>
    <col min="11" max="11" width="4.28515625" customWidth="1"/>
    <col min="12" max="12" width="10.7109375" customWidth="1"/>
    <col min="13" max="13" width="20.85546875" customWidth="1"/>
    <col min="14" max="15" width="10.7109375" customWidth="1"/>
    <col min="16" max="16" width="9" customWidth="1"/>
  </cols>
  <sheetData>
    <row r="1" spans="1:15" ht="33.75" customHeight="1" x14ac:dyDescent="0.2">
      <c r="A1" s="3" t="s">
        <v>2</v>
      </c>
      <c r="B1" s="132" t="s">
        <v>3</v>
      </c>
      <c r="C1" s="132"/>
      <c r="D1" s="132"/>
      <c r="E1" s="132"/>
      <c r="F1" s="132"/>
      <c r="G1" s="132"/>
      <c r="H1" s="132"/>
      <c r="I1" s="132"/>
      <c r="J1" s="132"/>
    </row>
    <row r="2" spans="1:15" ht="23.25" customHeight="1" x14ac:dyDescent="0.2">
      <c r="A2" s="4"/>
      <c r="B2" s="5" t="s">
        <v>4</v>
      </c>
      <c r="C2" s="6"/>
      <c r="D2" s="133" t="s">
        <v>5</v>
      </c>
      <c r="E2" s="133"/>
      <c r="F2" s="133"/>
      <c r="G2" s="133"/>
      <c r="H2" s="133"/>
      <c r="I2" s="133"/>
      <c r="J2" s="133"/>
      <c r="O2" s="7"/>
    </row>
    <row r="3" spans="1:15" ht="23.25" customHeight="1" x14ac:dyDescent="0.2">
      <c r="A3" s="4"/>
      <c r="B3" s="8" t="s">
        <v>6</v>
      </c>
      <c r="C3" s="9"/>
      <c r="D3" s="134" t="s">
        <v>7</v>
      </c>
      <c r="E3" s="134"/>
      <c r="F3" s="134"/>
      <c r="G3" s="134"/>
      <c r="H3" s="134"/>
      <c r="I3" s="134"/>
      <c r="J3" s="134"/>
    </row>
    <row r="4" spans="1:15" ht="23.25" hidden="1" customHeight="1" x14ac:dyDescent="0.2">
      <c r="A4" s="4"/>
      <c r="B4" s="10" t="s">
        <v>8</v>
      </c>
      <c r="C4" s="11"/>
      <c r="D4" s="12"/>
      <c r="E4" s="12"/>
      <c r="F4" s="13"/>
      <c r="G4" s="14"/>
      <c r="H4" s="13"/>
      <c r="I4" s="14"/>
      <c r="J4" s="15"/>
    </row>
    <row r="5" spans="1:15" ht="24" customHeight="1" x14ac:dyDescent="0.2">
      <c r="A5" s="4"/>
      <c r="B5" s="16" t="s">
        <v>9</v>
      </c>
      <c r="D5" s="17" t="s">
        <v>10</v>
      </c>
      <c r="E5" s="18"/>
      <c r="F5" s="18"/>
      <c r="G5" s="18"/>
      <c r="H5" s="19" t="s">
        <v>11</v>
      </c>
      <c r="I5" s="17" t="s">
        <v>12</v>
      </c>
      <c r="J5" s="20"/>
    </row>
    <row r="6" spans="1:15" ht="15.75" customHeight="1" x14ac:dyDescent="0.2">
      <c r="A6" s="4"/>
      <c r="B6" s="21"/>
      <c r="C6" s="18"/>
      <c r="D6" s="17" t="s">
        <v>13</v>
      </c>
      <c r="E6" s="18"/>
      <c r="F6" s="18"/>
      <c r="G6" s="18"/>
      <c r="H6" s="19" t="s">
        <v>14</v>
      </c>
      <c r="I6" s="17" t="s">
        <v>15</v>
      </c>
      <c r="J6" s="20"/>
    </row>
    <row r="7" spans="1:15" ht="15.75" customHeight="1" x14ac:dyDescent="0.2">
      <c r="A7" s="4"/>
      <c r="B7" s="22"/>
      <c r="C7" s="23" t="s">
        <v>16</v>
      </c>
      <c r="D7" s="24" t="s">
        <v>7</v>
      </c>
      <c r="E7" s="25"/>
      <c r="F7" s="25"/>
      <c r="G7" s="25"/>
      <c r="H7" s="26"/>
      <c r="I7" s="25"/>
      <c r="J7" s="27"/>
    </row>
    <row r="8" spans="1:15" ht="24" hidden="1" customHeight="1" x14ac:dyDescent="0.2">
      <c r="A8" s="4"/>
      <c r="B8" s="16" t="s">
        <v>17</v>
      </c>
      <c r="D8" s="28"/>
      <c r="H8" s="19" t="s">
        <v>11</v>
      </c>
      <c r="I8" s="30"/>
      <c r="J8" s="20"/>
    </row>
    <row r="9" spans="1:15" ht="15.75" hidden="1" customHeight="1" x14ac:dyDescent="0.2">
      <c r="A9" s="4"/>
      <c r="B9" s="4"/>
      <c r="D9" s="28"/>
      <c r="H9" s="19" t="s">
        <v>14</v>
      </c>
      <c r="I9" s="30"/>
      <c r="J9" s="20"/>
    </row>
    <row r="10" spans="1:15" ht="15.75" hidden="1" customHeight="1" x14ac:dyDescent="0.2">
      <c r="A10" s="4"/>
      <c r="B10" s="31"/>
      <c r="C10" s="32"/>
      <c r="D10" s="33"/>
      <c r="E10" s="26"/>
      <c r="F10" s="26"/>
      <c r="G10" s="34"/>
      <c r="H10" s="34"/>
      <c r="I10" s="35"/>
      <c r="J10" s="27"/>
    </row>
    <row r="11" spans="1:15" ht="24" customHeight="1" x14ac:dyDescent="0.2">
      <c r="A11" s="4"/>
      <c r="B11" s="16" t="s">
        <v>18</v>
      </c>
      <c r="D11" s="135" t="s">
        <v>19</v>
      </c>
      <c r="E11" s="135"/>
      <c r="F11" s="135"/>
      <c r="G11" s="135"/>
      <c r="H11" s="19" t="s">
        <v>11</v>
      </c>
      <c r="I11" s="17" t="s">
        <v>20</v>
      </c>
      <c r="J11" s="20"/>
    </row>
    <row r="12" spans="1:15" ht="15.75" customHeight="1" x14ac:dyDescent="0.2">
      <c r="A12" s="4"/>
      <c r="B12" s="21"/>
      <c r="C12" s="18"/>
      <c r="D12" s="136" t="s">
        <v>21</v>
      </c>
      <c r="E12" s="136"/>
      <c r="F12" s="136"/>
      <c r="G12" s="136"/>
      <c r="H12" s="19" t="s">
        <v>14</v>
      </c>
      <c r="I12" s="17"/>
      <c r="J12" s="20"/>
    </row>
    <row r="13" spans="1:15" ht="15.75" customHeight="1" x14ac:dyDescent="0.2">
      <c r="A13" s="4"/>
      <c r="B13" s="22"/>
      <c r="C13" s="23" t="s">
        <v>16</v>
      </c>
      <c r="D13" s="137" t="s">
        <v>7</v>
      </c>
      <c r="E13" s="137"/>
      <c r="F13" s="137"/>
      <c r="G13" s="137"/>
      <c r="H13" s="36"/>
      <c r="I13" s="25"/>
      <c r="J13" s="27"/>
    </row>
    <row r="14" spans="1:15" ht="24" customHeight="1" x14ac:dyDescent="0.2">
      <c r="A14" s="4"/>
      <c r="B14" s="37" t="s">
        <v>22</v>
      </c>
      <c r="C14" s="38"/>
      <c r="D14" s="39" t="s">
        <v>23</v>
      </c>
      <c r="E14" s="40"/>
      <c r="F14" s="40"/>
      <c r="G14" s="40"/>
      <c r="H14" s="41"/>
      <c r="I14" s="40"/>
      <c r="J14" s="42"/>
    </row>
    <row r="15" spans="1:15" ht="32.25" customHeight="1" x14ac:dyDescent="0.2">
      <c r="A15" s="4"/>
      <c r="B15" s="31" t="s">
        <v>24</v>
      </c>
      <c r="C15" s="43"/>
      <c r="D15" s="34"/>
      <c r="E15" s="138"/>
      <c r="F15" s="138"/>
      <c r="G15" s="138"/>
      <c r="H15" s="138"/>
      <c r="I15" s="139" t="s">
        <v>25</v>
      </c>
      <c r="J15" s="139"/>
    </row>
    <row r="16" spans="1:15" ht="23.25" customHeight="1" x14ac:dyDescent="0.2">
      <c r="A16" s="44" t="s">
        <v>26</v>
      </c>
      <c r="B16" s="45" t="s">
        <v>26</v>
      </c>
      <c r="C16" s="46"/>
      <c r="D16" s="47"/>
      <c r="E16" s="140"/>
      <c r="F16" s="140"/>
      <c r="G16" s="140"/>
      <c r="H16" s="140"/>
      <c r="I16" s="141">
        <f>I47+I48+I49+I50+I51+I52+I53+I54+I55+I56+I57+I58+I59+I60+I61</f>
        <v>0</v>
      </c>
      <c r="J16" s="141"/>
      <c r="M16" s="48"/>
    </row>
    <row r="17" spans="1:10" ht="23.25" customHeight="1" x14ac:dyDescent="0.2">
      <c r="A17" s="44" t="s">
        <v>27</v>
      </c>
      <c r="B17" s="45" t="s">
        <v>27</v>
      </c>
      <c r="C17" s="46"/>
      <c r="D17" s="47"/>
      <c r="E17" s="140"/>
      <c r="F17" s="140"/>
      <c r="G17" s="140"/>
      <c r="H17" s="140"/>
      <c r="I17" s="141">
        <f>I62+I63+I64+I65+I66+I67+I68+I69+I70+I71+I72+I73+I74+I75+I76+I77+I78+I79</f>
        <v>0</v>
      </c>
      <c r="J17" s="141"/>
    </row>
    <row r="18" spans="1:10" ht="23.25" customHeight="1" x14ac:dyDescent="0.2">
      <c r="A18" s="44" t="s">
        <v>28</v>
      </c>
      <c r="B18" s="45" t="s">
        <v>28</v>
      </c>
      <c r="C18" s="46"/>
      <c r="D18" s="47"/>
      <c r="E18" s="140"/>
      <c r="F18" s="140"/>
      <c r="G18" s="140"/>
      <c r="H18" s="140"/>
      <c r="I18" s="141">
        <f>I80+I81</f>
        <v>0</v>
      </c>
      <c r="J18" s="141"/>
    </row>
    <row r="19" spans="1:10" ht="23.25" customHeight="1" x14ac:dyDescent="0.2">
      <c r="A19" s="44" t="s">
        <v>29</v>
      </c>
      <c r="B19" s="45" t="s">
        <v>30</v>
      </c>
      <c r="C19" s="46"/>
      <c r="D19" s="47"/>
      <c r="E19" s="140"/>
      <c r="F19" s="140"/>
      <c r="G19" s="140"/>
      <c r="H19" s="140"/>
      <c r="I19" s="141">
        <f>I82</f>
        <v>0</v>
      </c>
      <c r="J19" s="141"/>
    </row>
    <row r="20" spans="1:10" ht="23.25" customHeight="1" x14ac:dyDescent="0.2">
      <c r="A20" s="44" t="s">
        <v>31</v>
      </c>
      <c r="B20" s="45" t="s">
        <v>32</v>
      </c>
      <c r="C20" s="46"/>
      <c r="D20" s="47"/>
      <c r="E20" s="140"/>
      <c r="F20" s="140"/>
      <c r="G20" s="140"/>
      <c r="H20" s="140"/>
      <c r="I20" s="141">
        <v>0</v>
      </c>
      <c r="J20" s="141"/>
    </row>
    <row r="21" spans="1:10" ht="23.25" customHeight="1" x14ac:dyDescent="0.2">
      <c r="A21" s="4"/>
      <c r="B21" s="49" t="s">
        <v>25</v>
      </c>
      <c r="C21" s="50"/>
      <c r="D21" s="51"/>
      <c r="E21" s="140"/>
      <c r="F21" s="140"/>
      <c r="G21" s="140"/>
      <c r="H21" s="140"/>
      <c r="I21" s="142">
        <f>I82</f>
        <v>0</v>
      </c>
      <c r="J21" s="142"/>
    </row>
    <row r="22" spans="1:10" ht="33" customHeight="1" x14ac:dyDescent="0.2">
      <c r="A22" s="4"/>
      <c r="B22" s="52" t="s">
        <v>33</v>
      </c>
      <c r="C22" s="46"/>
      <c r="D22" s="47"/>
      <c r="E22" s="53"/>
      <c r="F22" s="54"/>
      <c r="G22" s="55"/>
      <c r="H22" s="55"/>
      <c r="I22" s="55"/>
      <c r="J22" s="56"/>
    </row>
    <row r="23" spans="1:10" ht="23.25" customHeight="1" x14ac:dyDescent="0.2">
      <c r="A23" s="4"/>
      <c r="B23" s="57" t="s">
        <v>34</v>
      </c>
      <c r="C23" s="46"/>
      <c r="D23" s="47"/>
      <c r="E23" s="58">
        <v>15</v>
      </c>
      <c r="F23" s="54" t="s">
        <v>35</v>
      </c>
      <c r="G23" s="143">
        <v>0</v>
      </c>
      <c r="H23" s="143"/>
      <c r="I23" s="143"/>
      <c r="J23" s="56" t="str">
        <f t="shared" ref="J23:J28" si="0">Mena</f>
        <v>CZK</v>
      </c>
    </row>
    <row r="24" spans="1:10" ht="23.25" hidden="1" customHeight="1" x14ac:dyDescent="0.2">
      <c r="A24" s="4"/>
      <c r="B24" s="57" t="s">
        <v>37</v>
      </c>
      <c r="C24" s="46"/>
      <c r="D24" s="47"/>
      <c r="E24" s="58">
        <f>SazbaDPH1</f>
        <v>15</v>
      </c>
      <c r="F24" s="54" t="s">
        <v>35</v>
      </c>
      <c r="G24" s="144">
        <v>0</v>
      </c>
      <c r="H24" s="144"/>
      <c r="I24" s="144"/>
      <c r="J24" s="56" t="str">
        <f t="shared" si="0"/>
        <v>CZK</v>
      </c>
    </row>
    <row r="25" spans="1:10" ht="23.25" customHeight="1" thickBot="1" x14ac:dyDescent="0.25">
      <c r="A25" s="4"/>
      <c r="B25" s="57" t="s">
        <v>38</v>
      </c>
      <c r="C25" s="46"/>
      <c r="D25" s="47"/>
      <c r="E25" s="58">
        <v>21</v>
      </c>
      <c r="F25" s="54" t="s">
        <v>35</v>
      </c>
      <c r="G25" s="143">
        <f>I21</f>
        <v>0</v>
      </c>
      <c r="H25" s="143"/>
      <c r="I25" s="143"/>
      <c r="J25" s="56" t="str">
        <f t="shared" si="0"/>
        <v>CZK</v>
      </c>
    </row>
    <row r="26" spans="1:10" ht="23.25" hidden="1" customHeight="1" x14ac:dyDescent="0.2">
      <c r="A26" s="4"/>
      <c r="B26" s="59" t="s">
        <v>39</v>
      </c>
      <c r="C26" s="60"/>
      <c r="D26" s="61"/>
      <c r="E26" s="62">
        <f>SazbaDPH2</f>
        <v>21</v>
      </c>
      <c r="F26" s="63" t="s">
        <v>35</v>
      </c>
      <c r="G26" s="144">
        <v>341428</v>
      </c>
      <c r="H26" s="144"/>
      <c r="I26" s="144"/>
      <c r="J26" s="64" t="str">
        <f t="shared" si="0"/>
        <v>CZK</v>
      </c>
    </row>
    <row r="27" spans="1:10" ht="23.25" hidden="1" customHeight="1" thickBot="1" x14ac:dyDescent="0.25">
      <c r="A27" s="4"/>
      <c r="B27" s="16" t="s">
        <v>40</v>
      </c>
      <c r="C27" s="65"/>
      <c r="D27" s="66"/>
      <c r="E27" s="65"/>
      <c r="F27" s="67"/>
      <c r="G27" s="145">
        <v>-0.31000000098720198</v>
      </c>
      <c r="H27" s="145"/>
      <c r="I27" s="145"/>
      <c r="J27" s="68" t="str">
        <f t="shared" si="0"/>
        <v>CZK</v>
      </c>
    </row>
    <row r="28" spans="1:10" ht="27.75" customHeight="1" thickBot="1" x14ac:dyDescent="0.25">
      <c r="A28" s="4"/>
      <c r="B28" s="69" t="s">
        <v>41</v>
      </c>
      <c r="C28" s="70"/>
      <c r="D28" s="70"/>
      <c r="E28" s="71"/>
      <c r="F28" s="72"/>
      <c r="G28" s="146">
        <f>ZakladDPHZakl</f>
        <v>0</v>
      </c>
      <c r="H28" s="146"/>
      <c r="I28" s="146"/>
      <c r="J28" s="73" t="str">
        <f t="shared" si="0"/>
        <v>CZK</v>
      </c>
    </row>
    <row r="29" spans="1:10" ht="27.75" hidden="1" customHeight="1" thickBot="1" x14ac:dyDescent="0.25">
      <c r="A29" s="4"/>
      <c r="B29" s="69" t="s">
        <v>42</v>
      </c>
      <c r="C29" s="74"/>
      <c r="D29" s="74"/>
      <c r="E29" s="74"/>
      <c r="F29" s="74"/>
      <c r="G29" s="146">
        <v>1967273</v>
      </c>
      <c r="H29" s="146"/>
      <c r="I29" s="146"/>
      <c r="J29" s="75" t="s">
        <v>36</v>
      </c>
    </row>
    <row r="30" spans="1:10" ht="12.75" customHeight="1" x14ac:dyDescent="0.2">
      <c r="A30" s="4"/>
      <c r="B30" s="4"/>
      <c r="J30" s="76"/>
    </row>
    <row r="31" spans="1:10" ht="30" customHeight="1" x14ac:dyDescent="0.2">
      <c r="A31" s="4"/>
      <c r="B31" s="4"/>
      <c r="J31" s="76"/>
    </row>
    <row r="32" spans="1:10" ht="18.75" customHeight="1" x14ac:dyDescent="0.2">
      <c r="A32" s="4"/>
      <c r="B32" s="77"/>
      <c r="C32" s="78" t="s">
        <v>43</v>
      </c>
      <c r="D32" s="79"/>
      <c r="E32" s="79"/>
      <c r="F32" s="78" t="s">
        <v>44</v>
      </c>
      <c r="G32" s="79"/>
      <c r="H32" s="80" t="d">
        <f ca="1">TODAY()</f>
        <v>2019-05-15</v>
      </c>
      <c r="I32" s="79"/>
      <c r="J32" s="76"/>
    </row>
    <row r="33" spans="1:10" ht="47.25" customHeight="1" x14ac:dyDescent="0.2">
      <c r="A33" s="4"/>
      <c r="B33" s="4"/>
      <c r="J33" s="76"/>
    </row>
    <row r="34" spans="1:10" s="1" customFormat="1" ht="18.75" customHeight="1" x14ac:dyDescent="0.2">
      <c r="A34" s="81"/>
      <c r="B34" s="81"/>
      <c r="D34" s="82"/>
      <c r="E34" s="82"/>
      <c r="G34" s="83"/>
      <c r="H34" s="82"/>
      <c r="I34" s="83"/>
      <c r="J34" s="84"/>
    </row>
    <row r="35" spans="1:10" ht="12.75" customHeight="1" x14ac:dyDescent="0.2">
      <c r="A35" s="4"/>
      <c r="B35" s="4"/>
      <c r="D35" s="147" t="s">
        <v>45</v>
      </c>
      <c r="E35" s="147"/>
      <c r="H35" s="85" t="s">
        <v>46</v>
      </c>
      <c r="J35" s="76"/>
    </row>
    <row r="36" spans="1:10" ht="13.5" customHeight="1" thickBot="1" x14ac:dyDescent="0.25">
      <c r="A36" s="86"/>
      <c r="B36" s="86"/>
      <c r="C36" s="87"/>
      <c r="D36" s="87"/>
      <c r="E36" s="87"/>
      <c r="F36" s="87"/>
      <c r="G36" s="88"/>
      <c r="H36" s="87"/>
      <c r="I36" s="88"/>
      <c r="J36" s="89"/>
    </row>
    <row r="37" spans="1:10" ht="27" hidden="1" customHeight="1" x14ac:dyDescent="0.25">
      <c r="B37" s="90" t="s">
        <v>47</v>
      </c>
      <c r="C37" s="91"/>
      <c r="D37" s="91"/>
      <c r="E37" s="91"/>
      <c r="F37" s="92"/>
      <c r="G37" s="92"/>
      <c r="H37" s="92"/>
      <c r="I37" s="92"/>
      <c r="J37" s="91"/>
    </row>
    <row r="38" spans="1:10" ht="25.5" hidden="1" customHeight="1" x14ac:dyDescent="0.2">
      <c r="A38" s="93" t="s">
        <v>48</v>
      </c>
      <c r="B38" s="94" t="s">
        <v>49</v>
      </c>
      <c r="C38" s="95" t="s">
        <v>50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51</v>
      </c>
      <c r="I38" s="99" t="s">
        <v>52</v>
      </c>
      <c r="J38" s="100" t="s">
        <v>35</v>
      </c>
    </row>
    <row r="39" spans="1:10" ht="25.5" hidden="1" customHeight="1" x14ac:dyDescent="0.2">
      <c r="A39" s="93">
        <v>0</v>
      </c>
      <c r="B39" s="101" t="s">
        <v>53</v>
      </c>
      <c r="C39" s="148" t="s">
        <v>5</v>
      </c>
      <c r="D39" s="148"/>
      <c r="E39" s="148"/>
      <c r="F39" s="102">
        <v>0</v>
      </c>
      <c r="G39" s="103">
        <v>1625845.31</v>
      </c>
      <c r="H39" s="104"/>
      <c r="I39" s="105">
        <v>1625845.31</v>
      </c>
      <c r="J39" s="106" t="str">
        <f>IF(CenaCelkemVypocet=0,"",I39/CenaCelkemVypocet*100)</f>
        <v/>
      </c>
    </row>
    <row r="40" spans="1:10" ht="25.5" hidden="1" customHeight="1" x14ac:dyDescent="0.2">
      <c r="A40" s="93"/>
      <c r="B40" s="149" t="s">
        <v>54</v>
      </c>
      <c r="C40" s="149"/>
      <c r="D40" s="149"/>
      <c r="E40" s="149"/>
      <c r="F40" s="107">
        <f>SUMIF(A39:A39,"=1",F39:F39)</f>
        <v>0</v>
      </c>
      <c r="G40" s="108">
        <f>SUMIF(A39:A39,"=1",G39:G39)</f>
        <v>0</v>
      </c>
      <c r="H40" s="108">
        <f>SUMIF(A39:A39,"=1",H39:H39)</f>
        <v>0</v>
      </c>
      <c r="I40" s="109">
        <f>SUMIF(A39:A39,"=1",I39:I39)</f>
        <v>0</v>
      </c>
      <c r="J40" s="110">
        <f>SUMIF(A39:A39,"=1",J39:J39)</f>
        <v>0</v>
      </c>
    </row>
    <row r="44" spans="1:10" ht="15.75" x14ac:dyDescent="0.25">
      <c r="B44" s="111" t="s">
        <v>55</v>
      </c>
    </row>
    <row r="46" spans="1:10" ht="25.5" customHeight="1" x14ac:dyDescent="0.2">
      <c r="A46" s="112"/>
      <c r="B46" s="113" t="s">
        <v>49</v>
      </c>
      <c r="C46" s="113" t="s">
        <v>50</v>
      </c>
      <c r="D46" s="114"/>
      <c r="E46" s="114"/>
      <c r="F46" s="115" t="s">
        <v>56</v>
      </c>
      <c r="G46" s="115"/>
      <c r="H46" s="115"/>
      <c r="I46" s="151" t="s">
        <v>25</v>
      </c>
      <c r="J46" s="151"/>
    </row>
    <row r="47" spans="1:10" ht="25.5" customHeight="1" x14ac:dyDescent="0.2">
      <c r="A47" s="116"/>
      <c r="B47" s="117" t="s">
        <v>57</v>
      </c>
      <c r="C47" s="152" t="s">
        <v>58</v>
      </c>
      <c r="D47" s="152"/>
      <c r="E47" s="152"/>
      <c r="F47" s="118" t="s">
        <v>26</v>
      </c>
      <c r="G47" s="119"/>
      <c r="H47" s="119"/>
      <c r="I47" s="153">
        <f>Rozpočet_Pol!G8</f>
        <v>0</v>
      </c>
      <c r="J47" s="153"/>
    </row>
    <row r="48" spans="1:10" ht="25.5" customHeight="1" x14ac:dyDescent="0.2">
      <c r="A48" s="116"/>
      <c r="B48" s="120" t="s">
        <v>59</v>
      </c>
      <c r="C48" s="154" t="s">
        <v>60</v>
      </c>
      <c r="D48" s="154"/>
      <c r="E48" s="154"/>
      <c r="F48" s="121" t="s">
        <v>26</v>
      </c>
      <c r="G48" s="122"/>
      <c r="H48" s="122"/>
      <c r="I48" s="155">
        <f>Rozpočet_Pol!G30</f>
        <v>0</v>
      </c>
      <c r="J48" s="155"/>
    </row>
    <row r="49" spans="1:10" ht="25.5" customHeight="1" x14ac:dyDescent="0.2">
      <c r="A49" s="116"/>
      <c r="B49" s="120" t="s">
        <v>61</v>
      </c>
      <c r="C49" s="154" t="s">
        <v>62</v>
      </c>
      <c r="D49" s="154"/>
      <c r="E49" s="154"/>
      <c r="F49" s="121" t="s">
        <v>26</v>
      </c>
      <c r="G49" s="122"/>
      <c r="H49" s="122"/>
      <c r="I49" s="155">
        <f>Rozpočet_Pol!G35</f>
        <v>0</v>
      </c>
      <c r="J49" s="155"/>
    </row>
    <row r="50" spans="1:10" ht="25.5" customHeight="1" x14ac:dyDescent="0.2">
      <c r="A50" s="116"/>
      <c r="B50" s="120" t="s">
        <v>63</v>
      </c>
      <c r="C50" s="154" t="s">
        <v>64</v>
      </c>
      <c r="D50" s="154"/>
      <c r="E50" s="154"/>
      <c r="F50" s="121" t="s">
        <v>26</v>
      </c>
      <c r="G50" s="122"/>
      <c r="H50" s="122"/>
      <c r="I50" s="155">
        <f>Rozpočet_Pol!G52</f>
        <v>0</v>
      </c>
      <c r="J50" s="155"/>
    </row>
    <row r="51" spans="1:10" ht="25.5" customHeight="1" x14ac:dyDescent="0.2">
      <c r="A51" s="116"/>
      <c r="B51" s="120" t="s">
        <v>65</v>
      </c>
      <c r="C51" s="154" t="s">
        <v>66</v>
      </c>
      <c r="D51" s="154"/>
      <c r="E51" s="154"/>
      <c r="F51" s="121" t="s">
        <v>26</v>
      </c>
      <c r="G51" s="122"/>
      <c r="H51" s="122"/>
      <c r="I51" s="155">
        <f>Rozpočet_Pol!G62</f>
        <v>0</v>
      </c>
      <c r="J51" s="155"/>
    </row>
    <row r="52" spans="1:10" ht="25.5" customHeight="1" x14ac:dyDescent="0.2">
      <c r="A52" s="116"/>
      <c r="B52" s="120" t="s">
        <v>67</v>
      </c>
      <c r="C52" s="154" t="s">
        <v>68</v>
      </c>
      <c r="D52" s="154"/>
      <c r="E52" s="154"/>
      <c r="F52" s="121" t="s">
        <v>26</v>
      </c>
      <c r="G52" s="122"/>
      <c r="H52" s="122"/>
      <c r="I52" s="155">
        <f>Rozpočet_Pol!G72</f>
        <v>0</v>
      </c>
      <c r="J52" s="155"/>
    </row>
    <row r="53" spans="1:10" ht="25.5" customHeight="1" x14ac:dyDescent="0.2">
      <c r="A53" s="116"/>
      <c r="B53" s="120" t="s">
        <v>69</v>
      </c>
      <c r="C53" s="154" t="s">
        <v>70</v>
      </c>
      <c r="D53" s="154"/>
      <c r="E53" s="154"/>
      <c r="F53" s="121" t="s">
        <v>26</v>
      </c>
      <c r="G53" s="122"/>
      <c r="H53" s="122"/>
      <c r="I53" s="155">
        <f>Rozpočet_Pol!G128</f>
        <v>0</v>
      </c>
      <c r="J53" s="155"/>
    </row>
    <row r="54" spans="1:10" ht="25.5" customHeight="1" x14ac:dyDescent="0.2">
      <c r="A54" s="116"/>
      <c r="B54" s="120" t="s">
        <v>71</v>
      </c>
      <c r="C54" s="154" t="s">
        <v>72</v>
      </c>
      <c r="D54" s="154"/>
      <c r="E54" s="154"/>
      <c r="F54" s="121" t="s">
        <v>26</v>
      </c>
      <c r="G54" s="122"/>
      <c r="H54" s="122"/>
      <c r="I54" s="155">
        <f>Rozpočet_Pol!G147</f>
        <v>0</v>
      </c>
      <c r="J54" s="155"/>
    </row>
    <row r="55" spans="1:10" ht="25.5" customHeight="1" x14ac:dyDescent="0.2">
      <c r="A55" s="116"/>
      <c r="B55" s="120" t="s">
        <v>73</v>
      </c>
      <c r="C55" s="154" t="s">
        <v>74</v>
      </c>
      <c r="D55" s="154"/>
      <c r="E55" s="154"/>
      <c r="F55" s="121" t="s">
        <v>26</v>
      </c>
      <c r="G55" s="122"/>
      <c r="H55" s="122"/>
      <c r="I55" s="155">
        <f>Rozpočet_Pol!G169</f>
        <v>0</v>
      </c>
      <c r="J55" s="155"/>
    </row>
    <row r="56" spans="1:10" ht="25.5" customHeight="1" x14ac:dyDescent="0.2">
      <c r="A56" s="116"/>
      <c r="B56" s="120" t="s">
        <v>75</v>
      </c>
      <c r="C56" s="154" t="s">
        <v>76</v>
      </c>
      <c r="D56" s="154"/>
      <c r="E56" s="154"/>
      <c r="F56" s="121" t="s">
        <v>26</v>
      </c>
      <c r="G56" s="122"/>
      <c r="H56" s="122"/>
      <c r="I56" s="155">
        <f>Rozpočet_Pol!G187</f>
        <v>0</v>
      </c>
      <c r="J56" s="155"/>
    </row>
    <row r="57" spans="1:10" ht="25.5" customHeight="1" x14ac:dyDescent="0.2">
      <c r="A57" s="116"/>
      <c r="B57" s="120" t="s">
        <v>77</v>
      </c>
      <c r="C57" s="154" t="s">
        <v>78</v>
      </c>
      <c r="D57" s="154"/>
      <c r="E57" s="154"/>
      <c r="F57" s="121" t="s">
        <v>26</v>
      </c>
      <c r="G57" s="122"/>
      <c r="H57" s="122"/>
      <c r="I57" s="155">
        <f>Rozpočet_Pol!G190</f>
        <v>0</v>
      </c>
      <c r="J57" s="155"/>
    </row>
    <row r="58" spans="1:10" ht="25.5" customHeight="1" x14ac:dyDescent="0.2">
      <c r="A58" s="116"/>
      <c r="B58" s="120" t="s">
        <v>79</v>
      </c>
      <c r="C58" s="154" t="s">
        <v>80</v>
      </c>
      <c r="D58" s="154"/>
      <c r="E58" s="154"/>
      <c r="F58" s="121" t="s">
        <v>26</v>
      </c>
      <c r="G58" s="122"/>
      <c r="H58" s="122"/>
      <c r="I58" s="155">
        <f>Rozpočet_Pol!G200</f>
        <v>0</v>
      </c>
      <c r="J58" s="155"/>
    </row>
    <row r="59" spans="1:10" ht="25.5" customHeight="1" x14ac:dyDescent="0.2">
      <c r="A59" s="116"/>
      <c r="B59" s="120" t="s">
        <v>81</v>
      </c>
      <c r="C59" s="154" t="s">
        <v>82</v>
      </c>
      <c r="D59" s="154"/>
      <c r="E59" s="154"/>
      <c r="F59" s="121" t="s">
        <v>26</v>
      </c>
      <c r="G59" s="122"/>
      <c r="H59" s="122"/>
      <c r="I59" s="155">
        <f>Rozpočet_Pol!G202</f>
        <v>0</v>
      </c>
      <c r="J59" s="155"/>
    </row>
    <row r="60" spans="1:10" ht="25.5" customHeight="1" x14ac:dyDescent="0.2">
      <c r="A60" s="116"/>
      <c r="B60" s="120" t="s">
        <v>83</v>
      </c>
      <c r="C60" s="154" t="s">
        <v>84</v>
      </c>
      <c r="D60" s="154"/>
      <c r="E60" s="154"/>
      <c r="F60" s="121" t="s">
        <v>26</v>
      </c>
      <c r="G60" s="122"/>
      <c r="H60" s="122"/>
      <c r="I60" s="155">
        <f>Rozpočet_Pol!G227</f>
        <v>0</v>
      </c>
      <c r="J60" s="155"/>
    </row>
    <row r="61" spans="1:10" ht="25.5" customHeight="1" x14ac:dyDescent="0.2">
      <c r="A61" s="116"/>
      <c r="B61" s="120" t="s">
        <v>85</v>
      </c>
      <c r="C61" s="154" t="s">
        <v>86</v>
      </c>
      <c r="D61" s="154"/>
      <c r="E61" s="154"/>
      <c r="F61" s="121" t="s">
        <v>26</v>
      </c>
      <c r="G61" s="122"/>
      <c r="H61" s="122"/>
      <c r="I61" s="155">
        <f>Rozpočet_Pol!G254</f>
        <v>0</v>
      </c>
      <c r="J61" s="155"/>
    </row>
    <row r="62" spans="1:10" ht="25.5" customHeight="1" x14ac:dyDescent="0.2">
      <c r="A62" s="116"/>
      <c r="B62" s="120" t="s">
        <v>87</v>
      </c>
      <c r="C62" s="154" t="s">
        <v>88</v>
      </c>
      <c r="D62" s="154"/>
      <c r="E62" s="154"/>
      <c r="F62" s="121" t="s">
        <v>27</v>
      </c>
      <c r="G62" s="122"/>
      <c r="H62" s="122"/>
      <c r="I62" s="155">
        <f>Rozpočet_Pol!G256</f>
        <v>0</v>
      </c>
      <c r="J62" s="155"/>
    </row>
    <row r="63" spans="1:10" ht="25.5" customHeight="1" x14ac:dyDescent="0.2">
      <c r="A63" s="116"/>
      <c r="B63" s="120" t="s">
        <v>89</v>
      </c>
      <c r="C63" s="154" t="s">
        <v>90</v>
      </c>
      <c r="D63" s="154"/>
      <c r="E63" s="154"/>
      <c r="F63" s="121" t="s">
        <v>27</v>
      </c>
      <c r="G63" s="122"/>
      <c r="H63" s="122"/>
      <c r="I63" s="155">
        <f>Rozpočet_Pol!G271</f>
        <v>0</v>
      </c>
      <c r="J63" s="155"/>
    </row>
    <row r="64" spans="1:10" ht="25.5" customHeight="1" x14ac:dyDescent="0.2">
      <c r="A64" s="116"/>
      <c r="B64" s="120" t="s">
        <v>91</v>
      </c>
      <c r="C64" s="154" t="s">
        <v>92</v>
      </c>
      <c r="D64" s="154"/>
      <c r="E64" s="154"/>
      <c r="F64" s="121" t="s">
        <v>27</v>
      </c>
      <c r="G64" s="122"/>
      <c r="H64" s="122"/>
      <c r="I64" s="155">
        <f>Rozpočet_Pol!G279</f>
        <v>0</v>
      </c>
      <c r="J64" s="155"/>
    </row>
    <row r="65" spans="1:10" ht="25.5" customHeight="1" x14ac:dyDescent="0.2">
      <c r="A65" s="116"/>
      <c r="B65" s="120" t="s">
        <v>93</v>
      </c>
      <c r="C65" s="154" t="s">
        <v>94</v>
      </c>
      <c r="D65" s="154"/>
      <c r="E65" s="154"/>
      <c r="F65" s="121" t="s">
        <v>27</v>
      </c>
      <c r="G65" s="122"/>
      <c r="H65" s="122"/>
      <c r="I65" s="155">
        <f>Rozpočet_Pol!G296</f>
        <v>0</v>
      </c>
      <c r="J65" s="155"/>
    </row>
    <row r="66" spans="1:10" ht="25.5" customHeight="1" x14ac:dyDescent="0.2">
      <c r="A66" s="116"/>
      <c r="B66" s="120" t="s">
        <v>95</v>
      </c>
      <c r="C66" s="154" t="s">
        <v>96</v>
      </c>
      <c r="D66" s="154"/>
      <c r="E66" s="154"/>
      <c r="F66" s="121" t="s">
        <v>27</v>
      </c>
      <c r="G66" s="122"/>
      <c r="H66" s="122"/>
      <c r="I66" s="155">
        <f>Rozpočet_Pol!G312</f>
        <v>0</v>
      </c>
      <c r="J66" s="155"/>
    </row>
    <row r="67" spans="1:10" ht="25.5" customHeight="1" x14ac:dyDescent="0.2">
      <c r="A67" s="116"/>
      <c r="B67" s="120" t="s">
        <v>97</v>
      </c>
      <c r="C67" s="154" t="s">
        <v>98</v>
      </c>
      <c r="D67" s="154"/>
      <c r="E67" s="154"/>
      <c r="F67" s="121" t="s">
        <v>27</v>
      </c>
      <c r="G67" s="122"/>
      <c r="H67" s="122"/>
      <c r="I67" s="155">
        <f>Rozpočet_Pol!G331</f>
        <v>0</v>
      </c>
      <c r="J67" s="155"/>
    </row>
    <row r="68" spans="1:10" ht="25.5" customHeight="1" x14ac:dyDescent="0.2">
      <c r="A68" s="116"/>
      <c r="B68" s="120" t="s">
        <v>99</v>
      </c>
      <c r="C68" s="154" t="s">
        <v>100</v>
      </c>
      <c r="D68" s="154"/>
      <c r="E68" s="154"/>
      <c r="F68" s="121" t="s">
        <v>27</v>
      </c>
      <c r="G68" s="122"/>
      <c r="H68" s="122"/>
      <c r="I68" s="155">
        <f>Rozpočet_Pol!G345</f>
        <v>0</v>
      </c>
      <c r="J68" s="155"/>
    </row>
    <row r="69" spans="1:10" ht="25.5" customHeight="1" x14ac:dyDescent="0.2">
      <c r="A69" s="116"/>
      <c r="B69" s="120" t="s">
        <v>101</v>
      </c>
      <c r="C69" s="154" t="s">
        <v>102</v>
      </c>
      <c r="D69" s="154"/>
      <c r="E69" s="154"/>
      <c r="F69" s="121" t="s">
        <v>27</v>
      </c>
      <c r="G69" s="122"/>
      <c r="H69" s="122"/>
      <c r="I69" s="155">
        <f>Rozpočet_Pol!G360</f>
        <v>0</v>
      </c>
      <c r="J69" s="155"/>
    </row>
    <row r="70" spans="1:10" ht="25.5" customHeight="1" x14ac:dyDescent="0.2">
      <c r="A70" s="116"/>
      <c r="B70" s="120" t="s">
        <v>103</v>
      </c>
      <c r="C70" s="154" t="s">
        <v>104</v>
      </c>
      <c r="D70" s="154"/>
      <c r="E70" s="154"/>
      <c r="F70" s="121" t="s">
        <v>27</v>
      </c>
      <c r="G70" s="122"/>
      <c r="H70" s="122"/>
      <c r="I70" s="155">
        <f>Rozpočet_Pol!G365</f>
        <v>0</v>
      </c>
      <c r="J70" s="155"/>
    </row>
    <row r="71" spans="1:10" ht="25.5" customHeight="1" x14ac:dyDescent="0.2">
      <c r="A71" s="116"/>
      <c r="B71" s="120" t="s">
        <v>105</v>
      </c>
      <c r="C71" s="154" t="s">
        <v>106</v>
      </c>
      <c r="D71" s="154"/>
      <c r="E71" s="154"/>
      <c r="F71" s="121" t="s">
        <v>27</v>
      </c>
      <c r="G71" s="122"/>
      <c r="H71" s="122"/>
      <c r="I71" s="155">
        <f>Rozpočet_Pol!G369</f>
        <v>0</v>
      </c>
      <c r="J71" s="155"/>
    </row>
    <row r="72" spans="1:10" ht="25.5" customHeight="1" x14ac:dyDescent="0.2">
      <c r="A72" s="116"/>
      <c r="B72" s="120" t="s">
        <v>107</v>
      </c>
      <c r="C72" s="154" t="s">
        <v>108</v>
      </c>
      <c r="D72" s="154"/>
      <c r="E72" s="154"/>
      <c r="F72" s="121" t="s">
        <v>27</v>
      </c>
      <c r="G72" s="122"/>
      <c r="H72" s="122"/>
      <c r="I72" s="155">
        <f>Rozpočet_Pol!G392</f>
        <v>0</v>
      </c>
      <c r="J72" s="155"/>
    </row>
    <row r="73" spans="1:10" ht="25.5" customHeight="1" x14ac:dyDescent="0.2">
      <c r="A73" s="116"/>
      <c r="B73" s="120" t="s">
        <v>109</v>
      </c>
      <c r="C73" s="154" t="s">
        <v>110</v>
      </c>
      <c r="D73" s="154"/>
      <c r="E73" s="154"/>
      <c r="F73" s="121" t="s">
        <v>27</v>
      </c>
      <c r="G73" s="122"/>
      <c r="H73" s="122"/>
      <c r="I73" s="155">
        <f>Rozpočet_Pol!G419</f>
        <v>0</v>
      </c>
      <c r="J73" s="155"/>
    </row>
    <row r="74" spans="1:10" ht="25.5" customHeight="1" x14ac:dyDescent="0.2">
      <c r="A74" s="116"/>
      <c r="B74" s="120" t="s">
        <v>111</v>
      </c>
      <c r="C74" s="154" t="s">
        <v>112</v>
      </c>
      <c r="D74" s="154"/>
      <c r="E74" s="154"/>
      <c r="F74" s="121" t="s">
        <v>27</v>
      </c>
      <c r="G74" s="122"/>
      <c r="H74" s="122"/>
      <c r="I74" s="155">
        <f>Rozpočet_Pol!G432</f>
        <v>0</v>
      </c>
      <c r="J74" s="155"/>
    </row>
    <row r="75" spans="1:10" ht="25.5" customHeight="1" x14ac:dyDescent="0.2">
      <c r="A75" s="116"/>
      <c r="B75" s="120" t="s">
        <v>113</v>
      </c>
      <c r="C75" s="154" t="s">
        <v>114</v>
      </c>
      <c r="D75" s="154"/>
      <c r="E75" s="154"/>
      <c r="F75" s="121" t="s">
        <v>27</v>
      </c>
      <c r="G75" s="122"/>
      <c r="H75" s="122"/>
      <c r="I75" s="155">
        <f>Rozpočet_Pol!G450</f>
        <v>0</v>
      </c>
      <c r="J75" s="155"/>
    </row>
    <row r="76" spans="1:10" ht="25.5" customHeight="1" x14ac:dyDescent="0.2">
      <c r="A76" s="116"/>
      <c r="B76" s="120" t="s">
        <v>115</v>
      </c>
      <c r="C76" s="154" t="s">
        <v>116</v>
      </c>
      <c r="D76" s="154"/>
      <c r="E76" s="154"/>
      <c r="F76" s="121" t="s">
        <v>27</v>
      </c>
      <c r="G76" s="122"/>
      <c r="H76" s="122"/>
      <c r="I76" s="155">
        <f>Rozpočet_Pol!G473</f>
        <v>0</v>
      </c>
      <c r="J76" s="155"/>
    </row>
    <row r="77" spans="1:10" ht="25.5" customHeight="1" x14ac:dyDescent="0.2">
      <c r="A77" s="116"/>
      <c r="B77" s="120" t="s">
        <v>117</v>
      </c>
      <c r="C77" s="154" t="s">
        <v>118</v>
      </c>
      <c r="D77" s="154"/>
      <c r="E77" s="154"/>
      <c r="F77" s="121" t="s">
        <v>27</v>
      </c>
      <c r="G77" s="122"/>
      <c r="H77" s="122"/>
      <c r="I77" s="155">
        <f>Rozpočet_Pol!G487</f>
        <v>0</v>
      </c>
      <c r="J77" s="155"/>
    </row>
    <row r="78" spans="1:10" ht="25.5" customHeight="1" x14ac:dyDescent="0.2">
      <c r="A78" s="116"/>
      <c r="B78" s="120" t="s">
        <v>119</v>
      </c>
      <c r="C78" s="154" t="s">
        <v>120</v>
      </c>
      <c r="D78" s="154"/>
      <c r="E78" s="154"/>
      <c r="F78" s="121" t="s">
        <v>27</v>
      </c>
      <c r="G78" s="122"/>
      <c r="H78" s="122"/>
      <c r="I78" s="155">
        <f>Rozpočet_Pol!G503</f>
        <v>0</v>
      </c>
      <c r="J78" s="155"/>
    </row>
    <row r="79" spans="1:10" ht="25.5" customHeight="1" x14ac:dyDescent="0.2">
      <c r="A79" s="116"/>
      <c r="B79" s="120" t="s">
        <v>121</v>
      </c>
      <c r="C79" s="154" t="s">
        <v>122</v>
      </c>
      <c r="D79" s="154"/>
      <c r="E79" s="154"/>
      <c r="F79" s="121" t="s">
        <v>27</v>
      </c>
      <c r="G79" s="122"/>
      <c r="H79" s="122"/>
      <c r="I79" s="155">
        <f>Rozpočet_Pol!G506</f>
        <v>0</v>
      </c>
      <c r="J79" s="155"/>
    </row>
    <row r="80" spans="1:10" ht="25.5" customHeight="1" x14ac:dyDescent="0.2">
      <c r="A80" s="116"/>
      <c r="B80" s="120" t="s">
        <v>123</v>
      </c>
      <c r="C80" s="154" t="s">
        <v>124</v>
      </c>
      <c r="D80" s="154"/>
      <c r="E80" s="154"/>
      <c r="F80" s="121" t="s">
        <v>28</v>
      </c>
      <c r="G80" s="122"/>
      <c r="H80" s="122"/>
      <c r="I80" s="155">
        <f>Rozpočet_Pol!G512</f>
        <v>0</v>
      </c>
      <c r="J80" s="155"/>
    </row>
    <row r="81" spans="1:10" ht="25.5" customHeight="1" x14ac:dyDescent="0.2">
      <c r="A81" s="116"/>
      <c r="B81" s="120" t="s">
        <v>125</v>
      </c>
      <c r="C81" s="154" t="s">
        <v>126</v>
      </c>
      <c r="D81" s="154"/>
      <c r="E81" s="154"/>
      <c r="F81" s="121" t="s">
        <v>28</v>
      </c>
      <c r="G81" s="122"/>
      <c r="H81" s="122"/>
      <c r="I81" s="155">
        <f>Rozpočet_Pol!G541</f>
        <v>0</v>
      </c>
      <c r="J81" s="155"/>
    </row>
    <row r="82" spans="1:10" ht="25.5" customHeight="1" x14ac:dyDescent="0.2">
      <c r="A82" s="116"/>
      <c r="B82" s="123" t="s">
        <v>29</v>
      </c>
      <c r="C82" s="156" t="s">
        <v>30</v>
      </c>
      <c r="D82" s="156"/>
      <c r="E82" s="156"/>
      <c r="F82" s="124" t="s">
        <v>29</v>
      </c>
      <c r="G82" s="125"/>
      <c r="H82" s="125"/>
      <c r="I82" s="157">
        <f>Rozpočet_Pol!G551</f>
        <v>0</v>
      </c>
      <c r="J82" s="157"/>
    </row>
    <row r="83" spans="1:10" ht="25.5" customHeight="1" x14ac:dyDescent="0.2">
      <c r="A83" s="126"/>
      <c r="B83" s="127" t="s">
        <v>52</v>
      </c>
      <c r="C83" s="127"/>
      <c r="D83" s="128"/>
      <c r="E83" s="128"/>
      <c r="F83" s="129"/>
      <c r="G83" s="130"/>
      <c r="H83" s="130"/>
      <c r="I83" s="158">
        <f>SUM(I47:I82)</f>
        <v>0</v>
      </c>
      <c r="J83" s="158"/>
    </row>
    <row r="84" spans="1:10" x14ac:dyDescent="0.2">
      <c r="F84" s="48"/>
      <c r="G84" s="131"/>
      <c r="H84" s="48"/>
      <c r="I84" s="131"/>
      <c r="J84" s="131"/>
    </row>
    <row r="85" spans="1:10" x14ac:dyDescent="0.2">
      <c r="F85" s="48"/>
      <c r="G85" s="131"/>
      <c r="H85" s="48"/>
      <c r="I85" s="131"/>
      <c r="J85" s="131"/>
    </row>
    <row r="86" spans="1:10" x14ac:dyDescent="0.2">
      <c r="F86" s="48"/>
      <c r="G86" s="131"/>
      <c r="H86" s="48"/>
      <c r="I86" s="131"/>
      <c r="J86" s="131"/>
    </row>
  </sheetData>
  <mergeCells count="111">
    <mergeCell ref="C82:E82"/>
    <mergeCell ref="I82:J82"/>
    <mergeCell ref="I83:J83"/>
    <mergeCell ref="C79:E79"/>
    <mergeCell ref="I79:J79"/>
    <mergeCell ref="C80:E80"/>
    <mergeCell ref="I80:J80"/>
    <mergeCell ref="C81:E81"/>
    <mergeCell ref="I81:J81"/>
    <mergeCell ref="C76:E76"/>
    <mergeCell ref="I76:J76"/>
    <mergeCell ref="C77:E77"/>
    <mergeCell ref="I77:J77"/>
    <mergeCell ref="C78:E78"/>
    <mergeCell ref="I78:J78"/>
    <mergeCell ref="C73:E73"/>
    <mergeCell ref="I73:J73"/>
    <mergeCell ref="C74:E74"/>
    <mergeCell ref="I74:J74"/>
    <mergeCell ref="C75:E75"/>
    <mergeCell ref="I75:J75"/>
    <mergeCell ref="C70:E70"/>
    <mergeCell ref="I70:J70"/>
    <mergeCell ref="C71:E71"/>
    <mergeCell ref="I71:J71"/>
    <mergeCell ref="C72:E72"/>
    <mergeCell ref="I72:J72"/>
    <mergeCell ref="C67:E67"/>
    <mergeCell ref="I67:J67"/>
    <mergeCell ref="C68:E68"/>
    <mergeCell ref="I68:J68"/>
    <mergeCell ref="C69:E69"/>
    <mergeCell ref="I69:J69"/>
    <mergeCell ref="C64:E64"/>
    <mergeCell ref="I64:J64"/>
    <mergeCell ref="C65:E65"/>
    <mergeCell ref="I65:J65"/>
    <mergeCell ref="C66:E66"/>
    <mergeCell ref="I66:J66"/>
    <mergeCell ref="C61:E61"/>
    <mergeCell ref="I61:J61"/>
    <mergeCell ref="C62:E62"/>
    <mergeCell ref="I62:J62"/>
    <mergeCell ref="C63:E63"/>
    <mergeCell ref="I63:J63"/>
    <mergeCell ref="C58:E58"/>
    <mergeCell ref="I58:J58"/>
    <mergeCell ref="C59:E59"/>
    <mergeCell ref="I59:J59"/>
    <mergeCell ref="C60:E60"/>
    <mergeCell ref="I60:J60"/>
    <mergeCell ref="C55:E55"/>
    <mergeCell ref="I55:J55"/>
    <mergeCell ref="C56:E56"/>
    <mergeCell ref="I56:J56"/>
    <mergeCell ref="C57:E57"/>
    <mergeCell ref="I57:J57"/>
    <mergeCell ref="C52:E52"/>
    <mergeCell ref="I52:J52"/>
    <mergeCell ref="C53:E53"/>
    <mergeCell ref="I53:J53"/>
    <mergeCell ref="C54:E54"/>
    <mergeCell ref="I54:J54"/>
    <mergeCell ref="C49:E49"/>
    <mergeCell ref="I49:J49"/>
    <mergeCell ref="C50:E50"/>
    <mergeCell ref="I50:J50"/>
    <mergeCell ref="C51:E51"/>
    <mergeCell ref="I51:J51"/>
    <mergeCell ref="B40:E40"/>
    <mergeCell ref="I46:J46"/>
    <mergeCell ref="C47:E47"/>
    <mergeCell ref="I47:J47"/>
    <mergeCell ref="C48:E48"/>
    <mergeCell ref="I48:J48"/>
    <mergeCell ref="G26:I26"/>
    <mergeCell ref="G27:I27"/>
    <mergeCell ref="G28:I28"/>
    <mergeCell ref="G29:I29"/>
    <mergeCell ref="D35:E35"/>
    <mergeCell ref="C39:E39"/>
    <mergeCell ref="E21:F21"/>
    <mergeCell ref="G21:H21"/>
    <mergeCell ref="I21:J21"/>
    <mergeCell ref="G23:I23"/>
    <mergeCell ref="G24:I24"/>
    <mergeCell ref="G25:I25"/>
    <mergeCell ref="E19:F19"/>
    <mergeCell ref="G19:H19"/>
    <mergeCell ref="I19:J19"/>
    <mergeCell ref="E20:F20"/>
    <mergeCell ref="G20:H20"/>
    <mergeCell ref="I20:J20"/>
    <mergeCell ref="E17:F17"/>
    <mergeCell ref="G17:H17"/>
    <mergeCell ref="I17:J17"/>
    <mergeCell ref="E18:F18"/>
    <mergeCell ref="G18:H18"/>
    <mergeCell ref="I18:J18"/>
    <mergeCell ref="E15:F15"/>
    <mergeCell ref="G15:H15"/>
    <mergeCell ref="I15:J15"/>
    <mergeCell ref="E16:F16"/>
    <mergeCell ref="G16:H16"/>
    <mergeCell ref="I16:J16"/>
    <mergeCell ref="B1:J1"/>
    <mergeCell ref="D2:J2"/>
    <mergeCell ref="D3:J3"/>
    <mergeCell ref="D11:G11"/>
    <mergeCell ref="D12:G12"/>
    <mergeCell ref="D13:G13"/>
  </mergeCells>
  <pageMargins left="0.39370078740157505" right="0.19685039370078702" top="0.59055118110236182" bottom="0.39370078740157405" header="0" footer="0.19685039370078702"/>
  <pageSetup paperSize="0" fitToWidth="0" fitToHeight="0" orientation="portrait" horizontalDpi="0" verticalDpi="0" copies="0"/>
  <headerFooter alignWithMargins="0">
    <oddFooter>&amp;L&amp;9Zpracováno programem &amp;"Calibri,Bold"RTS Stavitel +,  © RTS, a.s.&amp;R&amp;9Stránka &amp;P z &amp;N</oddFooter>
  </headerFooter>
  <drawing r:id="rId1"/>
  <mc:AlternateContent xmlns:mc="http://schemas.openxmlformats.org/markup-compatibility/2006">
    <mc:Choice Requires="v">
      <legacyDrawing r:id="rId2"/>
    </mc:Choice>
  </mc:AlternateContent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2.75" x14ac:dyDescent="0.2"/>
  <cols>
    <col min="1" max="1" width="4.28515625" style="159" customWidth="1"/>
    <col min="2" max="2" width="14.42578125" style="159" customWidth="1"/>
    <col min="3" max="3" width="38.28515625" style="165" customWidth="1"/>
    <col min="4" max="4" width="4.5703125" style="159" customWidth="1"/>
    <col min="5" max="5" width="10.5703125" style="159" customWidth="1"/>
    <col min="6" max="6" width="9.85546875" style="159" customWidth="1"/>
    <col min="7" max="7" width="12.7109375" style="159" customWidth="1"/>
    <col min="8" max="8" width="9.140625" style="159" customWidth="1"/>
    <col min="9" max="16384" width="9.140625" style="159"/>
  </cols>
  <sheetData>
    <row r="1" spans="1:7" ht="15.75" x14ac:dyDescent="0.2">
      <c r="A1" s="166" t="s">
        <v>127</v>
      </c>
      <c r="B1" s="166"/>
      <c r="C1" s="166"/>
      <c r="D1" s="166"/>
      <c r="E1" s="166"/>
      <c r="F1" s="166"/>
      <c r="G1" s="166"/>
    </row>
    <row r="2" spans="1:7" ht="24.95" customHeight="1" x14ac:dyDescent="0.2">
      <c r="A2" s="160" t="s">
        <v>128</v>
      </c>
      <c r="B2" s="161"/>
      <c r="C2" s="167"/>
      <c r="D2" s="167"/>
      <c r="E2" s="167"/>
      <c r="F2" s="167"/>
      <c r="G2" s="167"/>
    </row>
    <row r="3" spans="1:7" ht="24.95" hidden="1" customHeight="1" x14ac:dyDescent="0.2">
      <c r="A3" s="160" t="s">
        <v>129</v>
      </c>
      <c r="B3" s="161"/>
      <c r="C3" s="167"/>
      <c r="D3" s="167"/>
      <c r="E3" s="167"/>
      <c r="F3" s="167"/>
      <c r="G3" s="167"/>
    </row>
    <row r="4" spans="1:7" ht="24.95" hidden="1" customHeight="1" x14ac:dyDescent="0.2">
      <c r="A4" s="160" t="s">
        <v>130</v>
      </c>
      <c r="B4" s="161"/>
      <c r="C4" s="167"/>
      <c r="D4" s="167"/>
      <c r="E4" s="167"/>
      <c r="F4" s="167"/>
      <c r="G4" s="167"/>
    </row>
    <row r="5" spans="1:7" hidden="1" x14ac:dyDescent="0.2">
      <c r="B5" s="162"/>
      <c r="C5" s="163"/>
      <c r="D5" s="164"/>
    </row>
  </sheetData>
  <mergeCells count="4">
    <mergeCell ref="A1:G1"/>
    <mergeCell ref="C2:G2"/>
    <mergeCell ref="C3:G3"/>
    <mergeCell ref="C4:G4"/>
  </mergeCells>
  <pageMargins left="0.59055118110236182" right="0.39370078740157505" top="0.59055118110236204" bottom="0.98425196850393704" header="0.19685039370078702" footer="0.511811023622047"/>
  <pageSetup paperSize="0" fitToWidth="0" fitToHeight="0" orientation="portrait" horizontalDpi="0" verticalDpi="0" copies="0"/>
  <headerFooter alignWithMargins="0">
    <oddFooter>&amp;L&amp;9Zpracováno programem &amp;"Calibri,Bold"RTS Stavitel +,  © RTS, a.s.&amp;R&amp;"Arial,Regular"Strana &amp;P z &amp;N</oddFooter>
  </headerFooter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H555"/>
  <sheetViews>
    <sheetView workbookViewId="0"/>
  </sheetViews>
  <sheetFormatPr defaultRowHeight="12.75" outlineLevelRow="1" x14ac:dyDescent="0.2"/>
  <cols>
    <col min="1" max="1" width="4.28515625" customWidth="1"/>
    <col min="2" max="2" width="14.42578125" style="172" customWidth="1"/>
    <col min="3" max="3" width="38.28515625" style="172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4" max="17" width="9.140625" customWidth="1"/>
    <col min="18" max="21" width="0" hidden="1" customWidth="1"/>
    <col min="22" max="22" width="9.140625" customWidth="1"/>
    <col min="23" max="23" width="22.42578125" customWidth="1"/>
    <col min="24" max="24" width="21" customWidth="1"/>
    <col min="25" max="28" width="9.140625" customWidth="1"/>
    <col min="29" max="39" width="0" hidden="1" customWidth="1"/>
    <col min="40" max="40" width="9.140625" customWidth="1"/>
  </cols>
  <sheetData>
    <row r="1" spans="1:60" ht="15.75" customHeight="1" x14ac:dyDescent="0.25">
      <c r="A1" s="214" t="s">
        <v>127</v>
      </c>
      <c r="B1" s="214"/>
      <c r="C1" s="214"/>
      <c r="D1" s="214"/>
      <c r="E1" s="214"/>
      <c r="F1" s="214"/>
      <c r="G1" s="214"/>
      <c r="AE1" t="s">
        <v>131</v>
      </c>
    </row>
    <row r="2" spans="1:60" ht="24.95" customHeight="1" x14ac:dyDescent="0.2">
      <c r="A2" s="160" t="s">
        <v>132</v>
      </c>
      <c r="B2" s="161"/>
      <c r="C2" s="215" t="s">
        <v>5</v>
      </c>
      <c r="D2" s="215"/>
      <c r="E2" s="215"/>
      <c r="F2" s="215"/>
      <c r="G2" s="215"/>
      <c r="AE2" t="s">
        <v>133</v>
      </c>
    </row>
    <row r="3" spans="1:60" ht="24.95" customHeight="1" x14ac:dyDescent="0.2">
      <c r="A3" s="160" t="s">
        <v>129</v>
      </c>
      <c r="B3" s="161"/>
      <c r="C3" s="215" t="s">
        <v>7</v>
      </c>
      <c r="D3" s="215"/>
      <c r="E3" s="215"/>
      <c r="F3" s="215"/>
      <c r="G3" s="215"/>
      <c r="AE3" t="s">
        <v>134</v>
      </c>
    </row>
    <row r="4" spans="1:60" ht="24.95" hidden="1" customHeight="1" x14ac:dyDescent="0.2">
      <c r="A4" s="160" t="s">
        <v>130</v>
      </c>
      <c r="B4" s="161"/>
      <c r="C4" s="167"/>
      <c r="D4" s="167"/>
      <c r="E4" s="167"/>
      <c r="F4" s="167"/>
      <c r="G4" s="167"/>
      <c r="AE4" t="s">
        <v>135</v>
      </c>
    </row>
    <row r="5" spans="1:60" hidden="1" x14ac:dyDescent="0.2">
      <c r="A5" s="150" t="s">
        <v>136</v>
      </c>
      <c r="B5" s="168"/>
      <c r="C5" s="169"/>
      <c r="D5" s="170"/>
      <c r="E5" s="170"/>
      <c r="F5" s="170"/>
      <c r="G5" s="171"/>
      <c r="AE5" t="s">
        <v>137</v>
      </c>
    </row>
    <row r="7" spans="1:60" ht="38.25" x14ac:dyDescent="0.2">
      <c r="A7" s="173" t="s">
        <v>138</v>
      </c>
      <c r="B7" s="174" t="s">
        <v>139</v>
      </c>
      <c r="C7" s="174" t="s">
        <v>140</v>
      </c>
      <c r="D7" s="173" t="s">
        <v>141</v>
      </c>
      <c r="E7" s="173" t="s">
        <v>142</v>
      </c>
      <c r="F7" s="175" t="s">
        <v>143</v>
      </c>
      <c r="G7" s="173" t="s">
        <v>25</v>
      </c>
      <c r="H7" s="176" t="s">
        <v>144</v>
      </c>
      <c r="I7" s="176" t="s">
        <v>145</v>
      </c>
      <c r="J7" s="176" t="s">
        <v>146</v>
      </c>
      <c r="K7" s="176" t="s">
        <v>147</v>
      </c>
      <c r="L7" s="176" t="s">
        <v>148</v>
      </c>
      <c r="M7" s="176" t="s">
        <v>149</v>
      </c>
      <c r="N7" s="176" t="s">
        <v>150</v>
      </c>
      <c r="O7" s="176" t="s">
        <v>151</v>
      </c>
      <c r="P7" s="176" t="s">
        <v>152</v>
      </c>
      <c r="Q7" s="176" t="s">
        <v>153</v>
      </c>
      <c r="R7" s="176" t="s">
        <v>154</v>
      </c>
      <c r="S7" s="176" t="s">
        <v>155</v>
      </c>
      <c r="T7" s="176" t="s">
        <v>156</v>
      </c>
      <c r="U7" s="176" t="s">
        <v>157</v>
      </c>
    </row>
    <row r="8" spans="1:60" x14ac:dyDescent="0.2">
      <c r="A8" s="177" t="s">
        <v>158</v>
      </c>
      <c r="B8" s="178" t="s">
        <v>57</v>
      </c>
      <c r="C8" s="179" t="s">
        <v>58</v>
      </c>
      <c r="D8" s="180"/>
      <c r="E8" s="181"/>
      <c r="F8" s="182"/>
      <c r="G8" s="182">
        <f>SUMIF(AE9:AE29,"&lt;&gt;NOR",G9:G29)</f>
        <v>0</v>
      </c>
      <c r="H8" s="182"/>
      <c r="I8" s="182">
        <f>SUM(I9:I29)</f>
        <v>990.16</v>
      </c>
      <c r="J8" s="182"/>
      <c r="K8" s="182">
        <f>SUM(K9:K29)</f>
        <v>73250.530000000013</v>
      </c>
      <c r="L8" s="182"/>
      <c r="M8" s="182">
        <f>SUM(M9:M29)</f>
        <v>0</v>
      </c>
      <c r="N8" s="183"/>
      <c r="O8" s="183">
        <f>SUM(O9:O29)</f>
        <v>3.4633600000000002</v>
      </c>
      <c r="P8" s="183"/>
      <c r="Q8" s="183">
        <f>SUM(Q9:Q29)</f>
        <v>0</v>
      </c>
      <c r="R8" s="183"/>
      <c r="S8" s="183"/>
      <c r="T8" s="177"/>
      <c r="U8" s="183">
        <f>SUM(U9:U29)</f>
        <v>118.91999999999999</v>
      </c>
      <c r="W8" s="48"/>
      <c r="X8" s="48"/>
      <c r="AE8" t="s">
        <v>159</v>
      </c>
    </row>
    <row r="9" spans="1:60" outlineLevel="1" x14ac:dyDescent="0.2">
      <c r="A9" s="184">
        <v>1</v>
      </c>
      <c r="B9" s="184" t="s">
        <v>160</v>
      </c>
      <c r="C9" s="185" t="s">
        <v>161</v>
      </c>
      <c r="D9" s="186" t="s">
        <v>162</v>
      </c>
      <c r="E9" s="187">
        <v>4.9290000000000003</v>
      </c>
      <c r="F9" s="188"/>
      <c r="G9" s="188">
        <f>E9*F9</f>
        <v>0</v>
      </c>
      <c r="H9" s="188">
        <v>0</v>
      </c>
      <c r="I9" s="188">
        <f>ROUND(E9*H9,2)</f>
        <v>0</v>
      </c>
      <c r="J9" s="188">
        <v>277</v>
      </c>
      <c r="K9" s="188">
        <f>ROUND(E9*J9,2)</f>
        <v>1365.33</v>
      </c>
      <c r="L9" s="188">
        <v>21</v>
      </c>
      <c r="M9" s="188">
        <f>G9*(1+L9/100)</f>
        <v>0</v>
      </c>
      <c r="N9" s="189">
        <v>0</v>
      </c>
      <c r="O9" s="189">
        <f>ROUND(E9*N9,5)</f>
        <v>0</v>
      </c>
      <c r="P9" s="189">
        <v>0</v>
      </c>
      <c r="Q9" s="189">
        <f>ROUND(E9*P9,5)</f>
        <v>0</v>
      </c>
      <c r="R9" s="189"/>
      <c r="S9" s="189"/>
      <c r="T9" s="190">
        <v>0.29525000000000001</v>
      </c>
      <c r="U9" s="189">
        <f>ROUND(E9*T9,2)</f>
        <v>1.46</v>
      </c>
      <c r="V9" s="191"/>
      <c r="W9" s="191"/>
      <c r="X9" s="191"/>
      <c r="Y9" s="191"/>
      <c r="Z9" s="191"/>
      <c r="AA9" s="191"/>
      <c r="AB9" s="191"/>
      <c r="AC9" s="191"/>
      <c r="AD9" s="191"/>
      <c r="AE9" s="191" t="s">
        <v>163</v>
      </c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</row>
    <row r="10" spans="1:60" ht="22.5" outlineLevel="1" x14ac:dyDescent="0.2">
      <c r="A10" s="184"/>
      <c r="B10" s="184"/>
      <c r="C10" s="192" t="s">
        <v>164</v>
      </c>
      <c r="D10" s="193"/>
      <c r="E10" s="194">
        <v>4.9290000000000003</v>
      </c>
      <c r="F10" s="188"/>
      <c r="G10" s="188"/>
      <c r="H10" s="188"/>
      <c r="I10" s="188"/>
      <c r="J10" s="188"/>
      <c r="K10" s="188"/>
      <c r="L10" s="188"/>
      <c r="M10" s="188"/>
      <c r="N10" s="189"/>
      <c r="O10" s="189"/>
      <c r="P10" s="189"/>
      <c r="Q10" s="189"/>
      <c r="R10" s="189"/>
      <c r="S10" s="189"/>
      <c r="T10" s="190"/>
      <c r="U10" s="189"/>
      <c r="V10" s="191"/>
      <c r="W10" s="191"/>
      <c r="X10" s="191"/>
      <c r="Y10" s="191"/>
      <c r="Z10" s="191"/>
      <c r="AA10" s="191"/>
      <c r="AB10" s="191"/>
      <c r="AC10" s="191"/>
      <c r="AD10" s="191"/>
      <c r="AE10" s="191" t="s">
        <v>165</v>
      </c>
      <c r="AF10" s="191">
        <v>0</v>
      </c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</row>
    <row r="11" spans="1:60" outlineLevel="1" x14ac:dyDescent="0.2">
      <c r="A11" s="184">
        <v>2</v>
      </c>
      <c r="B11" s="184" t="s">
        <v>166</v>
      </c>
      <c r="C11" s="185" t="s">
        <v>167</v>
      </c>
      <c r="D11" s="186" t="s">
        <v>162</v>
      </c>
      <c r="E11" s="187">
        <v>0.36</v>
      </c>
      <c r="F11" s="188"/>
      <c r="G11" s="188">
        <f>E11*F11</f>
        <v>0</v>
      </c>
      <c r="H11" s="188">
        <v>0</v>
      </c>
      <c r="I11" s="188">
        <f>ROUND(E11*H11,2)</f>
        <v>0</v>
      </c>
      <c r="J11" s="188">
        <v>1442</v>
      </c>
      <c r="K11" s="188">
        <f>ROUND(E11*J11,2)</f>
        <v>519.12</v>
      </c>
      <c r="L11" s="188">
        <v>21</v>
      </c>
      <c r="M11" s="188">
        <f>G11*(1+L11/100)</f>
        <v>0</v>
      </c>
      <c r="N11" s="189">
        <v>0</v>
      </c>
      <c r="O11" s="189">
        <f>ROUND(E11*N11,5)</f>
        <v>0</v>
      </c>
      <c r="P11" s="189">
        <v>0</v>
      </c>
      <c r="Q11" s="189">
        <f>ROUND(E11*P11,5)</f>
        <v>0</v>
      </c>
      <c r="R11" s="189"/>
      <c r="S11" s="189"/>
      <c r="T11" s="190">
        <v>4.7919999999999998</v>
      </c>
      <c r="U11" s="189">
        <f>ROUND(E11*T11,2)</f>
        <v>1.73</v>
      </c>
      <c r="V11" s="191"/>
      <c r="W11" s="191"/>
      <c r="X11" s="191"/>
      <c r="Y11" s="191"/>
      <c r="Z11" s="191"/>
      <c r="AA11" s="191"/>
      <c r="AB11" s="191"/>
      <c r="AC11" s="191"/>
      <c r="AD11" s="191"/>
      <c r="AE11" s="191" t="s">
        <v>163</v>
      </c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</row>
    <row r="12" spans="1:60" outlineLevel="1" x14ac:dyDescent="0.2">
      <c r="A12" s="184"/>
      <c r="B12" s="184"/>
      <c r="C12" s="192" t="s">
        <v>168</v>
      </c>
      <c r="D12" s="193"/>
      <c r="E12" s="194">
        <v>0.36</v>
      </c>
      <c r="F12" s="188"/>
      <c r="G12" s="188"/>
      <c r="H12" s="188"/>
      <c r="I12" s="188"/>
      <c r="J12" s="188"/>
      <c r="K12" s="188"/>
      <c r="L12" s="188"/>
      <c r="M12" s="188"/>
      <c r="N12" s="189"/>
      <c r="O12" s="189"/>
      <c r="P12" s="189"/>
      <c r="Q12" s="189"/>
      <c r="R12" s="189"/>
      <c r="S12" s="189"/>
      <c r="T12" s="190"/>
      <c r="U12" s="189"/>
      <c r="V12" s="191"/>
      <c r="W12" s="191"/>
      <c r="X12" s="191"/>
      <c r="Y12" s="191"/>
      <c r="Z12" s="191"/>
      <c r="AA12" s="191"/>
      <c r="AB12" s="191"/>
      <c r="AC12" s="191"/>
      <c r="AD12" s="191"/>
      <c r="AE12" s="191" t="s">
        <v>165</v>
      </c>
      <c r="AF12" s="191">
        <v>0</v>
      </c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</row>
    <row r="13" spans="1:60" outlineLevel="1" x14ac:dyDescent="0.2">
      <c r="A13" s="184">
        <v>3</v>
      </c>
      <c r="B13" s="184" t="s">
        <v>169</v>
      </c>
      <c r="C13" s="185" t="s">
        <v>170</v>
      </c>
      <c r="D13" s="186" t="s">
        <v>162</v>
      </c>
      <c r="E13" s="187">
        <v>8.7249880483499993</v>
      </c>
      <c r="F13" s="188"/>
      <c r="G13" s="188">
        <f>E13*F13</f>
        <v>0</v>
      </c>
      <c r="H13" s="188">
        <v>6.96</v>
      </c>
      <c r="I13" s="188">
        <f>ROUND(E13*H13,2)</f>
        <v>60.73</v>
      </c>
      <c r="J13" s="188">
        <v>1381.04</v>
      </c>
      <c r="K13" s="188">
        <f>ROUND(E13*J13,2)</f>
        <v>12049.56</v>
      </c>
      <c r="L13" s="188">
        <v>21</v>
      </c>
      <c r="M13" s="188">
        <f>G13*(1+L13/100)</f>
        <v>0</v>
      </c>
      <c r="N13" s="189">
        <v>7.3999999999999999E-4</v>
      </c>
      <c r="O13" s="189">
        <f>ROUND(E13*N13,5)</f>
        <v>6.4599999999999996E-3</v>
      </c>
      <c r="P13" s="189">
        <v>0</v>
      </c>
      <c r="Q13" s="189">
        <f>ROUND(E13*P13,5)</f>
        <v>0</v>
      </c>
      <c r="R13" s="189"/>
      <c r="S13" s="189"/>
      <c r="T13" s="190">
        <v>3.1577999999999999</v>
      </c>
      <c r="U13" s="189">
        <f>ROUND(E13*T13,2)</f>
        <v>27.55</v>
      </c>
      <c r="V13" s="191"/>
      <c r="W13" s="191"/>
      <c r="X13" s="191"/>
      <c r="Y13" s="191"/>
      <c r="Z13" s="191"/>
      <c r="AA13" s="191"/>
      <c r="AB13" s="191"/>
      <c r="AC13" s="191"/>
      <c r="AD13" s="191"/>
      <c r="AE13" s="191" t="s">
        <v>163</v>
      </c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</row>
    <row r="14" spans="1:60" outlineLevel="1" x14ac:dyDescent="0.2">
      <c r="A14" s="184"/>
      <c r="B14" s="184"/>
      <c r="C14" s="192" t="s">
        <v>171</v>
      </c>
      <c r="D14" s="193"/>
      <c r="E14" s="194">
        <v>8.7249880483499993</v>
      </c>
      <c r="F14" s="188"/>
      <c r="G14" s="188"/>
      <c r="H14" s="188"/>
      <c r="I14" s="188"/>
      <c r="J14" s="188"/>
      <c r="K14" s="188"/>
      <c r="L14" s="188"/>
      <c r="M14" s="188"/>
      <c r="N14" s="189"/>
      <c r="O14" s="189"/>
      <c r="P14" s="189"/>
      <c r="Q14" s="189"/>
      <c r="R14" s="189"/>
      <c r="S14" s="189"/>
      <c r="T14" s="190"/>
      <c r="U14" s="189"/>
      <c r="V14" s="191"/>
      <c r="W14" s="191"/>
      <c r="X14" s="191"/>
      <c r="Y14" s="191"/>
      <c r="Z14" s="191"/>
      <c r="AA14" s="191"/>
      <c r="AB14" s="191"/>
      <c r="AC14" s="191"/>
      <c r="AD14" s="191"/>
      <c r="AE14" s="191" t="s">
        <v>165</v>
      </c>
      <c r="AF14" s="191">
        <v>0</v>
      </c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</row>
    <row r="15" spans="1:60" outlineLevel="1" x14ac:dyDescent="0.2">
      <c r="A15" s="184">
        <v>4</v>
      </c>
      <c r="B15" s="184" t="s">
        <v>172</v>
      </c>
      <c r="C15" s="185" t="s">
        <v>173</v>
      </c>
      <c r="D15" s="186" t="s">
        <v>162</v>
      </c>
      <c r="E15" s="187">
        <v>46.29325</v>
      </c>
      <c r="F15" s="188"/>
      <c r="G15" s="188">
        <f>E15*F15</f>
        <v>0</v>
      </c>
      <c r="H15" s="188">
        <v>0</v>
      </c>
      <c r="I15" s="188">
        <f>ROUND(E15*H15,2)</f>
        <v>0</v>
      </c>
      <c r="J15" s="188">
        <v>624</v>
      </c>
      <c r="K15" s="188">
        <f>ROUND(E15*J15,2)</f>
        <v>28886.99</v>
      </c>
      <c r="L15" s="188">
        <v>21</v>
      </c>
      <c r="M15" s="188">
        <f>G15*(1+L15/100)</f>
        <v>0</v>
      </c>
      <c r="N15" s="189">
        <v>0</v>
      </c>
      <c r="O15" s="189">
        <f>ROUND(E15*N15,5)</f>
        <v>0</v>
      </c>
      <c r="P15" s="189">
        <v>0</v>
      </c>
      <c r="Q15" s="189">
        <f>ROUND(E15*P15,5)</f>
        <v>0</v>
      </c>
      <c r="R15" s="189"/>
      <c r="S15" s="189"/>
      <c r="T15" s="190">
        <v>1.0592999999999999</v>
      </c>
      <c r="U15" s="189">
        <f>ROUND(E15*T15,2)</f>
        <v>49.04</v>
      </c>
      <c r="V15" s="191"/>
      <c r="W15" s="191"/>
      <c r="X15" s="191"/>
      <c r="Y15" s="191"/>
      <c r="Z15" s="191"/>
      <c r="AA15" s="191"/>
      <c r="AB15" s="191"/>
      <c r="AC15" s="191"/>
      <c r="AD15" s="191"/>
      <c r="AE15" s="191" t="s">
        <v>163</v>
      </c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</row>
    <row r="16" spans="1:60" outlineLevel="1" x14ac:dyDescent="0.2">
      <c r="A16" s="184"/>
      <c r="B16" s="184"/>
      <c r="C16" s="192" t="s">
        <v>174</v>
      </c>
      <c r="D16" s="193"/>
      <c r="E16" s="194">
        <v>1.45425</v>
      </c>
      <c r="F16" s="188"/>
      <c r="G16" s="188"/>
      <c r="H16" s="188"/>
      <c r="I16" s="188"/>
      <c r="J16" s="188"/>
      <c r="K16" s="188"/>
      <c r="L16" s="188"/>
      <c r="M16" s="188"/>
      <c r="N16" s="189"/>
      <c r="O16" s="189"/>
      <c r="P16" s="189"/>
      <c r="Q16" s="189"/>
      <c r="R16" s="189"/>
      <c r="S16" s="189"/>
      <c r="T16" s="190"/>
      <c r="U16" s="189"/>
      <c r="V16" s="191"/>
      <c r="W16" s="191"/>
      <c r="X16" s="191"/>
      <c r="Y16" s="191"/>
      <c r="Z16" s="191"/>
      <c r="AA16" s="191"/>
      <c r="AB16" s="191"/>
      <c r="AC16" s="191"/>
      <c r="AD16" s="191"/>
      <c r="AE16" s="191" t="s">
        <v>165</v>
      </c>
      <c r="AF16" s="191">
        <v>0</v>
      </c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</row>
    <row r="17" spans="1:60" outlineLevel="1" x14ac:dyDescent="0.2">
      <c r="A17" s="184"/>
      <c r="B17" s="184"/>
      <c r="C17" s="192" t="s">
        <v>175</v>
      </c>
      <c r="D17" s="193"/>
      <c r="E17" s="194">
        <v>4.5999999999999996</v>
      </c>
      <c r="F17" s="188"/>
      <c r="G17" s="188"/>
      <c r="H17" s="188"/>
      <c r="I17" s="188"/>
      <c r="J17" s="188"/>
      <c r="K17" s="188"/>
      <c r="L17" s="188"/>
      <c r="M17" s="188"/>
      <c r="N17" s="189"/>
      <c r="O17" s="189"/>
      <c r="P17" s="189"/>
      <c r="Q17" s="189"/>
      <c r="R17" s="189"/>
      <c r="S17" s="189"/>
      <c r="T17" s="190"/>
      <c r="U17" s="189"/>
      <c r="V17" s="191"/>
      <c r="W17" s="191"/>
      <c r="X17" s="191"/>
      <c r="Y17" s="191"/>
      <c r="Z17" s="191"/>
      <c r="AA17" s="191"/>
      <c r="AB17" s="191"/>
      <c r="AC17" s="191"/>
      <c r="AD17" s="191"/>
      <c r="AE17" s="191" t="s">
        <v>165</v>
      </c>
      <c r="AF17" s="191">
        <v>0</v>
      </c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</row>
    <row r="18" spans="1:60" outlineLevel="1" x14ac:dyDescent="0.2">
      <c r="A18" s="184"/>
      <c r="B18" s="184"/>
      <c r="C18" s="192" t="s">
        <v>176</v>
      </c>
      <c r="D18" s="193"/>
      <c r="E18" s="194">
        <v>25.2</v>
      </c>
      <c r="F18" s="188"/>
      <c r="G18" s="188"/>
      <c r="H18" s="188"/>
      <c r="I18" s="188"/>
      <c r="J18" s="188"/>
      <c r="K18" s="188"/>
      <c r="L18" s="188"/>
      <c r="M18" s="188"/>
      <c r="N18" s="189"/>
      <c r="O18" s="189"/>
      <c r="P18" s="189"/>
      <c r="Q18" s="189"/>
      <c r="R18" s="189"/>
      <c r="S18" s="189"/>
      <c r="T18" s="190"/>
      <c r="U18" s="189"/>
      <c r="V18" s="191"/>
      <c r="W18" s="191"/>
      <c r="X18" s="191"/>
      <c r="Y18" s="191"/>
      <c r="Z18" s="191"/>
      <c r="AA18" s="191"/>
      <c r="AB18" s="191"/>
      <c r="AC18" s="191"/>
      <c r="AD18" s="191"/>
      <c r="AE18" s="191" t="s">
        <v>165</v>
      </c>
      <c r="AF18" s="191">
        <v>0</v>
      </c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</row>
    <row r="19" spans="1:60" outlineLevel="1" x14ac:dyDescent="0.2">
      <c r="A19" s="184"/>
      <c r="B19" s="184"/>
      <c r="C19" s="192" t="s">
        <v>177</v>
      </c>
      <c r="D19" s="193"/>
      <c r="E19" s="194">
        <v>15.039</v>
      </c>
      <c r="F19" s="188"/>
      <c r="G19" s="188"/>
      <c r="H19" s="188"/>
      <c r="I19" s="188"/>
      <c r="J19" s="188"/>
      <c r="K19" s="188"/>
      <c r="L19" s="188"/>
      <c r="M19" s="188"/>
      <c r="N19" s="189"/>
      <c r="O19" s="189"/>
      <c r="P19" s="189"/>
      <c r="Q19" s="189"/>
      <c r="R19" s="189"/>
      <c r="S19" s="189"/>
      <c r="T19" s="190"/>
      <c r="U19" s="189"/>
      <c r="V19" s="191"/>
      <c r="W19" s="191"/>
      <c r="X19" s="191"/>
      <c r="Y19" s="191"/>
      <c r="Z19" s="191"/>
      <c r="AA19" s="191"/>
      <c r="AB19" s="191"/>
      <c r="AC19" s="191"/>
      <c r="AD19" s="191"/>
      <c r="AE19" s="191" t="s">
        <v>165</v>
      </c>
      <c r="AF19" s="191">
        <v>0</v>
      </c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</row>
    <row r="20" spans="1:60" ht="22.5" outlineLevel="1" x14ac:dyDescent="0.2">
      <c r="A20" s="184">
        <v>5</v>
      </c>
      <c r="B20" s="184" t="s">
        <v>178</v>
      </c>
      <c r="C20" s="185" t="s">
        <v>179</v>
      </c>
      <c r="D20" s="186" t="s">
        <v>162</v>
      </c>
      <c r="E20" s="187">
        <v>2.0699999999999998</v>
      </c>
      <c r="F20" s="188"/>
      <c r="G20" s="188">
        <f>E20*F20</f>
        <v>0</v>
      </c>
      <c r="H20" s="188">
        <v>449</v>
      </c>
      <c r="I20" s="188">
        <f>ROUND(E20*H20,2)</f>
        <v>929.43</v>
      </c>
      <c r="J20" s="188">
        <v>849</v>
      </c>
      <c r="K20" s="188">
        <f>ROUND(E20*J20,2)</f>
        <v>1757.43</v>
      </c>
      <c r="L20" s="188">
        <v>21</v>
      </c>
      <c r="M20" s="188">
        <f>G20*(1+L20/100)</f>
        <v>0</v>
      </c>
      <c r="N20" s="189">
        <v>1.67</v>
      </c>
      <c r="O20" s="189">
        <f>ROUND(E20*N20,5)</f>
        <v>3.4569000000000001</v>
      </c>
      <c r="P20" s="189">
        <v>0</v>
      </c>
      <c r="Q20" s="189">
        <f>ROUND(E20*P20,5)</f>
        <v>0</v>
      </c>
      <c r="R20" s="189"/>
      <c r="S20" s="189"/>
      <c r="T20" s="190">
        <v>1.5980000000000001</v>
      </c>
      <c r="U20" s="189">
        <f>ROUND(E20*T20,2)</f>
        <v>3.31</v>
      </c>
      <c r="V20" s="191"/>
      <c r="W20" s="191"/>
      <c r="X20" s="191"/>
      <c r="Y20" s="191"/>
      <c r="Z20" s="191"/>
      <c r="AA20" s="191"/>
      <c r="AB20" s="191"/>
      <c r="AC20" s="191"/>
      <c r="AD20" s="191"/>
      <c r="AE20" s="191" t="s">
        <v>163</v>
      </c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</row>
    <row r="21" spans="1:60" outlineLevel="1" x14ac:dyDescent="0.2">
      <c r="A21" s="184"/>
      <c r="B21" s="184"/>
      <c r="C21" s="192" t="s">
        <v>180</v>
      </c>
      <c r="D21" s="193"/>
      <c r="E21" s="194">
        <v>2.0699999999999998</v>
      </c>
      <c r="F21" s="188"/>
      <c r="G21" s="188"/>
      <c r="H21" s="188"/>
      <c r="I21" s="188"/>
      <c r="J21" s="188"/>
      <c r="K21" s="188"/>
      <c r="L21" s="188"/>
      <c r="M21" s="188"/>
      <c r="N21" s="189"/>
      <c r="O21" s="189"/>
      <c r="P21" s="189"/>
      <c r="Q21" s="189"/>
      <c r="R21" s="189"/>
      <c r="S21" s="189"/>
      <c r="T21" s="190"/>
      <c r="U21" s="189"/>
      <c r="V21" s="191"/>
      <c r="W21" s="191"/>
      <c r="X21" s="191"/>
      <c r="Y21" s="191"/>
      <c r="Z21" s="191"/>
      <c r="AA21" s="191"/>
      <c r="AB21" s="191"/>
      <c r="AC21" s="191"/>
      <c r="AD21" s="191"/>
      <c r="AE21" s="191" t="s">
        <v>165</v>
      </c>
      <c r="AF21" s="191">
        <v>0</v>
      </c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</row>
    <row r="22" spans="1:60" outlineLevel="1" x14ac:dyDescent="0.2">
      <c r="A22" s="184">
        <v>6</v>
      </c>
      <c r="B22" s="184" t="s">
        <v>181</v>
      </c>
      <c r="C22" s="185" t="s">
        <v>182</v>
      </c>
      <c r="D22" s="186" t="s">
        <v>162</v>
      </c>
      <c r="E22" s="187">
        <v>10.7235</v>
      </c>
      <c r="F22" s="188"/>
      <c r="G22" s="188">
        <f>E22*F22</f>
        <v>0</v>
      </c>
      <c r="H22" s="188">
        <v>0</v>
      </c>
      <c r="I22" s="188">
        <f>ROUND(E22*H22,2)</f>
        <v>0</v>
      </c>
      <c r="J22" s="188">
        <v>149</v>
      </c>
      <c r="K22" s="188">
        <f>ROUND(E22*J22,2)</f>
        <v>1597.8</v>
      </c>
      <c r="L22" s="188">
        <v>21</v>
      </c>
      <c r="M22" s="188">
        <f>G22*(1+L22/100)</f>
        <v>0</v>
      </c>
      <c r="N22" s="189">
        <v>0</v>
      </c>
      <c r="O22" s="189">
        <f>ROUND(E22*N22,5)</f>
        <v>0</v>
      </c>
      <c r="P22" s="189">
        <v>0</v>
      </c>
      <c r="Q22" s="189">
        <f>ROUND(E22*P22,5)</f>
        <v>0</v>
      </c>
      <c r="R22" s="189"/>
      <c r="S22" s="189"/>
      <c r="T22" s="190">
        <v>0.27600000000000002</v>
      </c>
      <c r="U22" s="189">
        <f>ROUND(E22*T22,2)</f>
        <v>2.96</v>
      </c>
      <c r="V22" s="191"/>
      <c r="W22" s="191"/>
      <c r="X22" s="191"/>
      <c r="Y22" s="191"/>
      <c r="Z22" s="191"/>
      <c r="AA22" s="191"/>
      <c r="AB22" s="191"/>
      <c r="AC22" s="191"/>
      <c r="AD22" s="191"/>
      <c r="AE22" s="191" t="s">
        <v>163</v>
      </c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</row>
    <row r="23" spans="1:60" outlineLevel="1" x14ac:dyDescent="0.2">
      <c r="A23" s="184"/>
      <c r="B23" s="184"/>
      <c r="C23" s="192" t="s">
        <v>180</v>
      </c>
      <c r="D23" s="193"/>
      <c r="E23" s="194">
        <v>2.0699999999999998</v>
      </c>
      <c r="F23" s="188"/>
      <c r="G23" s="188"/>
      <c r="H23" s="188"/>
      <c r="I23" s="188"/>
      <c r="J23" s="188"/>
      <c r="K23" s="188"/>
      <c r="L23" s="188"/>
      <c r="M23" s="188"/>
      <c r="N23" s="189"/>
      <c r="O23" s="189"/>
      <c r="P23" s="189"/>
      <c r="Q23" s="189"/>
      <c r="R23" s="189"/>
      <c r="S23" s="189"/>
      <c r="T23" s="190"/>
      <c r="U23" s="189"/>
      <c r="V23" s="191"/>
      <c r="W23" s="191"/>
      <c r="X23" s="191"/>
      <c r="Y23" s="191"/>
      <c r="Z23" s="191"/>
      <c r="AA23" s="191"/>
      <c r="AB23" s="191"/>
      <c r="AC23" s="191"/>
      <c r="AD23" s="191"/>
      <c r="AE23" s="191" t="s">
        <v>165</v>
      </c>
      <c r="AF23" s="191">
        <v>0</v>
      </c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</row>
    <row r="24" spans="1:60" outlineLevel="1" x14ac:dyDescent="0.2">
      <c r="A24" s="184"/>
      <c r="B24" s="184"/>
      <c r="C24" s="192" t="s">
        <v>183</v>
      </c>
      <c r="D24" s="193"/>
      <c r="E24" s="194">
        <v>1.1339999999999999</v>
      </c>
      <c r="F24" s="188"/>
      <c r="G24" s="188"/>
      <c r="H24" s="188"/>
      <c r="I24" s="188"/>
      <c r="J24" s="188"/>
      <c r="K24" s="188"/>
      <c r="L24" s="188"/>
      <c r="M24" s="188"/>
      <c r="N24" s="189"/>
      <c r="O24" s="189"/>
      <c r="P24" s="189"/>
      <c r="Q24" s="189"/>
      <c r="R24" s="189"/>
      <c r="S24" s="189"/>
      <c r="T24" s="190"/>
      <c r="U24" s="189"/>
      <c r="V24" s="191"/>
      <c r="W24" s="191"/>
      <c r="X24" s="191"/>
      <c r="Y24" s="191"/>
      <c r="Z24" s="191"/>
      <c r="AA24" s="191"/>
      <c r="AB24" s="191"/>
      <c r="AC24" s="191"/>
      <c r="AD24" s="191"/>
      <c r="AE24" s="191" t="s">
        <v>165</v>
      </c>
      <c r="AF24" s="191">
        <v>0</v>
      </c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</row>
    <row r="25" spans="1:60" outlineLevel="1" x14ac:dyDescent="0.2">
      <c r="A25" s="184"/>
      <c r="B25" s="184"/>
      <c r="C25" s="192" t="s">
        <v>184</v>
      </c>
      <c r="D25" s="193"/>
      <c r="E25" s="194">
        <v>7.5194999999999999</v>
      </c>
      <c r="F25" s="188"/>
      <c r="G25" s="188"/>
      <c r="H25" s="188"/>
      <c r="I25" s="188"/>
      <c r="J25" s="188"/>
      <c r="K25" s="188"/>
      <c r="L25" s="188"/>
      <c r="M25" s="188"/>
      <c r="N25" s="189"/>
      <c r="O25" s="189"/>
      <c r="P25" s="189"/>
      <c r="Q25" s="189"/>
      <c r="R25" s="189"/>
      <c r="S25" s="189"/>
      <c r="T25" s="190"/>
      <c r="U25" s="189"/>
      <c r="V25" s="191"/>
      <c r="W25" s="191"/>
      <c r="X25" s="191"/>
      <c r="Y25" s="191"/>
      <c r="Z25" s="191"/>
      <c r="AA25" s="191"/>
      <c r="AB25" s="191"/>
      <c r="AC25" s="191"/>
      <c r="AD25" s="191"/>
      <c r="AE25" s="191" t="s">
        <v>165</v>
      </c>
      <c r="AF25" s="191">
        <v>0</v>
      </c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</row>
    <row r="26" spans="1:60" ht="22.5" outlineLevel="1" x14ac:dyDescent="0.2">
      <c r="A26" s="184">
        <v>7</v>
      </c>
      <c r="B26" s="184" t="s">
        <v>185</v>
      </c>
      <c r="C26" s="185" t="s">
        <v>186</v>
      </c>
      <c r="D26" s="186" t="s">
        <v>162</v>
      </c>
      <c r="E26" s="187">
        <v>49.574739999999998</v>
      </c>
      <c r="F26" s="188"/>
      <c r="G26" s="188">
        <f>E26*F26</f>
        <v>0</v>
      </c>
      <c r="H26" s="188">
        <v>0</v>
      </c>
      <c r="I26" s="188">
        <f>ROUND(E26*H26,2)</f>
        <v>0</v>
      </c>
      <c r="J26" s="188">
        <v>375.5</v>
      </c>
      <c r="K26" s="188">
        <f>ROUND(E26*J26,2)</f>
        <v>18615.310000000001</v>
      </c>
      <c r="L26" s="188">
        <v>21</v>
      </c>
      <c r="M26" s="188">
        <f>G26*(1+L26/100)</f>
        <v>0</v>
      </c>
      <c r="N26" s="189">
        <v>0</v>
      </c>
      <c r="O26" s="189">
        <f>ROUND(E26*N26,5)</f>
        <v>0</v>
      </c>
      <c r="P26" s="189">
        <v>0</v>
      </c>
      <c r="Q26" s="189">
        <f>ROUND(E26*P26,5)</f>
        <v>0</v>
      </c>
      <c r="R26" s="189"/>
      <c r="S26" s="189"/>
      <c r="T26" s="190">
        <v>0.66300000000000003</v>
      </c>
      <c r="U26" s="189">
        <f>ROUND(E26*T26,2)</f>
        <v>32.869999999999997</v>
      </c>
      <c r="V26" s="191"/>
      <c r="W26" s="191"/>
      <c r="X26" s="191"/>
      <c r="Y26" s="191"/>
      <c r="Z26" s="191"/>
      <c r="AA26" s="191"/>
      <c r="AB26" s="191"/>
      <c r="AC26" s="191"/>
      <c r="AD26" s="191"/>
      <c r="AE26" s="191" t="s">
        <v>187</v>
      </c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</row>
    <row r="27" spans="1:60" outlineLevel="1" x14ac:dyDescent="0.2">
      <c r="A27" s="184"/>
      <c r="B27" s="184"/>
      <c r="C27" s="192" t="s">
        <v>188</v>
      </c>
      <c r="D27" s="193"/>
      <c r="E27" s="194">
        <v>49.574739999999998</v>
      </c>
      <c r="F27" s="188"/>
      <c r="G27" s="188"/>
      <c r="H27" s="188"/>
      <c r="I27" s="188"/>
      <c r="J27" s="188"/>
      <c r="K27" s="188"/>
      <c r="L27" s="188"/>
      <c r="M27" s="188"/>
      <c r="N27" s="189"/>
      <c r="O27" s="189"/>
      <c r="P27" s="189"/>
      <c r="Q27" s="189"/>
      <c r="R27" s="189"/>
      <c r="S27" s="189"/>
      <c r="T27" s="190"/>
      <c r="U27" s="189"/>
      <c r="V27" s="191"/>
      <c r="W27" s="191"/>
      <c r="X27" s="191"/>
      <c r="Y27" s="191"/>
      <c r="Z27" s="191"/>
      <c r="AA27" s="191"/>
      <c r="AB27" s="191"/>
      <c r="AC27" s="191"/>
      <c r="AD27" s="191"/>
      <c r="AE27" s="191" t="s">
        <v>165</v>
      </c>
      <c r="AF27" s="191">
        <v>0</v>
      </c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</row>
    <row r="28" spans="1:60" outlineLevel="1" x14ac:dyDescent="0.2">
      <c r="A28" s="184">
        <v>8</v>
      </c>
      <c r="B28" s="184" t="s">
        <v>189</v>
      </c>
      <c r="C28" s="185" t="s">
        <v>190</v>
      </c>
      <c r="D28" s="186" t="s">
        <v>162</v>
      </c>
      <c r="E28" s="187">
        <v>462.24</v>
      </c>
      <c r="F28" s="188"/>
      <c r="G28" s="188">
        <f>E28*F28</f>
        <v>0</v>
      </c>
      <c r="H28" s="188">
        <v>0</v>
      </c>
      <c r="I28" s="188">
        <f>ROUND(E28*H28,2)</f>
        <v>0</v>
      </c>
      <c r="J28" s="188">
        <v>18.3</v>
      </c>
      <c r="K28" s="188">
        <f>ROUND(E28*J28,2)</f>
        <v>8458.99</v>
      </c>
      <c r="L28" s="188">
        <v>21</v>
      </c>
      <c r="M28" s="188">
        <f>G28*(1+L28/100)</f>
        <v>0</v>
      </c>
      <c r="N28" s="189">
        <v>0</v>
      </c>
      <c r="O28" s="189">
        <f>ROUND(E28*N28,5)</f>
        <v>0</v>
      </c>
      <c r="P28" s="189">
        <v>0</v>
      </c>
      <c r="Q28" s="189">
        <f>ROUND(E28*P28,5)</f>
        <v>0</v>
      </c>
      <c r="R28" s="189"/>
      <c r="S28" s="189"/>
      <c r="T28" s="190">
        <v>0</v>
      </c>
      <c r="U28" s="189">
        <f>ROUND(E28*T28,2)</f>
        <v>0</v>
      </c>
      <c r="V28" s="191"/>
      <c r="W28" s="191"/>
      <c r="X28" s="191"/>
      <c r="Y28" s="191"/>
      <c r="Z28" s="191"/>
      <c r="AA28" s="191"/>
      <c r="AB28" s="191"/>
      <c r="AC28" s="191"/>
      <c r="AD28" s="191"/>
      <c r="AE28" s="191" t="s">
        <v>187</v>
      </c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</row>
    <row r="29" spans="1:60" outlineLevel="1" x14ac:dyDescent="0.2">
      <c r="A29" s="184"/>
      <c r="B29" s="184"/>
      <c r="C29" s="192" t="s">
        <v>191</v>
      </c>
      <c r="D29" s="193"/>
      <c r="E29" s="194">
        <v>462.24</v>
      </c>
      <c r="F29" s="188"/>
      <c r="G29" s="188"/>
      <c r="H29" s="188"/>
      <c r="I29" s="188"/>
      <c r="J29" s="188"/>
      <c r="K29" s="188"/>
      <c r="L29" s="188"/>
      <c r="M29" s="188"/>
      <c r="N29" s="189"/>
      <c r="O29" s="189"/>
      <c r="P29" s="189"/>
      <c r="Q29" s="189"/>
      <c r="R29" s="189"/>
      <c r="S29" s="189"/>
      <c r="T29" s="190"/>
      <c r="U29" s="189"/>
      <c r="V29" s="191"/>
      <c r="W29" s="191"/>
      <c r="X29" s="191"/>
      <c r="Y29" s="191"/>
      <c r="Z29" s="191"/>
      <c r="AA29" s="191"/>
      <c r="AB29" s="191"/>
      <c r="AC29" s="191"/>
      <c r="AD29" s="191"/>
      <c r="AE29" s="191" t="s">
        <v>165</v>
      </c>
      <c r="AF29" s="191">
        <v>0</v>
      </c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</row>
    <row r="30" spans="1:60" x14ac:dyDescent="0.2">
      <c r="A30" s="195" t="s">
        <v>158</v>
      </c>
      <c r="B30" s="195" t="s">
        <v>59</v>
      </c>
      <c r="C30" s="196" t="s">
        <v>60</v>
      </c>
      <c r="D30" s="197"/>
      <c r="E30" s="198"/>
      <c r="F30" s="199"/>
      <c r="G30" s="199">
        <f>SUMIF(AE31:AE34,"&lt;&gt;NOR",G31:G34)</f>
        <v>0</v>
      </c>
      <c r="H30" s="199"/>
      <c r="I30" s="199">
        <f>SUM(I31:I34)</f>
        <v>3834.92</v>
      </c>
      <c r="J30" s="199"/>
      <c r="K30" s="199">
        <f>SUM(K31:K34)</f>
        <v>455.78</v>
      </c>
      <c r="L30" s="199"/>
      <c r="M30" s="199">
        <f>SUM(M31:M34)</f>
        <v>0</v>
      </c>
      <c r="N30" s="200"/>
      <c r="O30" s="200">
        <f>SUM(O31:O34)</f>
        <v>4.5809800000000003</v>
      </c>
      <c r="P30" s="200"/>
      <c r="Q30" s="200">
        <f>SUM(Q31:Q34)</f>
        <v>0</v>
      </c>
      <c r="R30" s="200"/>
      <c r="S30" s="200"/>
      <c r="T30" s="201"/>
      <c r="U30" s="200">
        <f>SUM(U31:U34)</f>
        <v>0.86</v>
      </c>
      <c r="W30" s="48"/>
      <c r="AE30" t="s">
        <v>159</v>
      </c>
    </row>
    <row r="31" spans="1:60" outlineLevel="1" x14ac:dyDescent="0.2">
      <c r="A31" s="184">
        <v>9</v>
      </c>
      <c r="B31" s="184" t="s">
        <v>192</v>
      </c>
      <c r="C31" s="185" t="s">
        <v>193</v>
      </c>
      <c r="D31" s="186" t="s">
        <v>162</v>
      </c>
      <c r="E31" s="187">
        <v>1.45425</v>
      </c>
      <c r="F31" s="188">
        <v>0</v>
      </c>
      <c r="G31" s="188">
        <f>E31*F31</f>
        <v>0</v>
      </c>
      <c r="H31" s="188">
        <v>2113.7800000000002</v>
      </c>
      <c r="I31" s="188">
        <f>ROUND(E31*H31,2)</f>
        <v>3073.96</v>
      </c>
      <c r="J31" s="188">
        <v>251.2199999999998</v>
      </c>
      <c r="K31" s="188">
        <f>ROUND(E31*J31,2)</f>
        <v>365.34</v>
      </c>
      <c r="L31" s="188">
        <v>21</v>
      </c>
      <c r="M31" s="188">
        <f>G31*(1+L31/100)</f>
        <v>0</v>
      </c>
      <c r="N31" s="189">
        <v>2.5249999999999999</v>
      </c>
      <c r="O31" s="189">
        <f>ROUND(E31*N31,5)</f>
        <v>3.67198</v>
      </c>
      <c r="P31" s="189">
        <v>0</v>
      </c>
      <c r="Q31" s="189">
        <f>ROUND(E31*P31,5)</f>
        <v>0</v>
      </c>
      <c r="R31" s="189"/>
      <c r="S31" s="189"/>
      <c r="T31" s="190">
        <v>0.47699999999999998</v>
      </c>
      <c r="U31" s="189">
        <f>ROUND(E31*T31,2)</f>
        <v>0.69</v>
      </c>
      <c r="V31" s="191"/>
      <c r="W31" s="191"/>
      <c r="X31" s="191"/>
      <c r="Y31" s="191"/>
      <c r="Z31" s="191"/>
      <c r="AA31" s="191"/>
      <c r="AB31" s="191"/>
      <c r="AC31" s="191"/>
      <c r="AD31" s="191"/>
      <c r="AE31" s="191" t="s">
        <v>187</v>
      </c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</row>
    <row r="32" spans="1:60" outlineLevel="1" x14ac:dyDescent="0.2">
      <c r="A32" s="184"/>
      <c r="B32" s="184"/>
      <c r="C32" s="192" t="s">
        <v>174</v>
      </c>
      <c r="D32" s="193"/>
      <c r="E32" s="194">
        <v>1.45425</v>
      </c>
      <c r="F32" s="188" t="s">
        <v>194</v>
      </c>
      <c r="G32" s="188"/>
      <c r="H32" s="188"/>
      <c r="I32" s="188"/>
      <c r="J32" s="188"/>
      <c r="K32" s="188"/>
      <c r="L32" s="188"/>
      <c r="M32" s="188"/>
      <c r="N32" s="189"/>
      <c r="O32" s="189"/>
      <c r="P32" s="189"/>
      <c r="Q32" s="189"/>
      <c r="R32" s="189"/>
      <c r="S32" s="189"/>
      <c r="T32" s="190"/>
      <c r="U32" s="189"/>
      <c r="V32" s="191"/>
      <c r="W32" s="191"/>
      <c r="X32" s="191"/>
      <c r="Y32" s="191"/>
      <c r="Z32" s="191"/>
      <c r="AA32" s="191"/>
      <c r="AB32" s="191"/>
      <c r="AC32" s="191"/>
      <c r="AD32" s="191"/>
      <c r="AE32" s="191" t="s">
        <v>165</v>
      </c>
      <c r="AF32" s="191">
        <v>0</v>
      </c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</row>
    <row r="33" spans="1:60" outlineLevel="1" x14ac:dyDescent="0.2">
      <c r="A33" s="184">
        <v>10</v>
      </c>
      <c r="B33" s="184" t="s">
        <v>195</v>
      </c>
      <c r="C33" s="185" t="s">
        <v>196</v>
      </c>
      <c r="D33" s="186" t="s">
        <v>162</v>
      </c>
      <c r="E33" s="187">
        <v>0.36</v>
      </c>
      <c r="F33" s="188">
        <v>0</v>
      </c>
      <c r="G33" s="188">
        <f>E33*F33</f>
        <v>0</v>
      </c>
      <c r="H33" s="188">
        <v>2113.7800000000002</v>
      </c>
      <c r="I33" s="188">
        <f>ROUND(E33*H33,2)</f>
        <v>760.96</v>
      </c>
      <c r="J33" s="188">
        <v>251.2199999999998</v>
      </c>
      <c r="K33" s="188">
        <f>ROUND(E33*J33,2)</f>
        <v>90.44</v>
      </c>
      <c r="L33" s="188">
        <v>21</v>
      </c>
      <c r="M33" s="188">
        <f>G33*(1+L33/100)</f>
        <v>0</v>
      </c>
      <c r="N33" s="189">
        <v>2.5249999999999999</v>
      </c>
      <c r="O33" s="189">
        <f>ROUND(E33*N33,5)</f>
        <v>0.90900000000000003</v>
      </c>
      <c r="P33" s="189">
        <v>0</v>
      </c>
      <c r="Q33" s="189">
        <f>ROUND(E33*P33,5)</f>
        <v>0</v>
      </c>
      <c r="R33" s="189"/>
      <c r="S33" s="189"/>
      <c r="T33" s="190">
        <v>0.47699999999999998</v>
      </c>
      <c r="U33" s="189">
        <f>ROUND(E33*T33,2)</f>
        <v>0.17</v>
      </c>
      <c r="V33" s="191"/>
      <c r="W33" s="191"/>
      <c r="X33" s="191"/>
      <c r="Y33" s="191"/>
      <c r="Z33" s="191"/>
      <c r="AA33" s="191"/>
      <c r="AB33" s="191"/>
      <c r="AC33" s="191"/>
      <c r="AD33" s="191"/>
      <c r="AE33" s="191" t="s">
        <v>187</v>
      </c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</row>
    <row r="34" spans="1:60" outlineLevel="1" x14ac:dyDescent="0.2">
      <c r="A34" s="184"/>
      <c r="B34" s="184"/>
      <c r="C34" s="192" t="s">
        <v>197</v>
      </c>
      <c r="D34" s="193"/>
      <c r="E34" s="194">
        <v>0.36</v>
      </c>
      <c r="F34" s="188"/>
      <c r="G34" s="188"/>
      <c r="H34" s="188"/>
      <c r="I34" s="188"/>
      <c r="J34" s="188"/>
      <c r="K34" s="188"/>
      <c r="L34" s="188"/>
      <c r="M34" s="188"/>
      <c r="N34" s="189"/>
      <c r="O34" s="189"/>
      <c r="P34" s="189"/>
      <c r="Q34" s="189"/>
      <c r="R34" s="189"/>
      <c r="S34" s="189"/>
      <c r="T34" s="190"/>
      <c r="U34" s="189"/>
      <c r="V34" s="191"/>
      <c r="W34" s="191"/>
      <c r="X34" s="191"/>
      <c r="Y34" s="191"/>
      <c r="Z34" s="191"/>
      <c r="AA34" s="191"/>
      <c r="AB34" s="191"/>
      <c r="AC34" s="191"/>
      <c r="AD34" s="191"/>
      <c r="AE34" s="191" t="s">
        <v>165</v>
      </c>
      <c r="AF34" s="191">
        <v>0</v>
      </c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</row>
    <row r="35" spans="1:60" x14ac:dyDescent="0.2">
      <c r="A35" s="195" t="s">
        <v>158</v>
      </c>
      <c r="B35" s="195" t="s">
        <v>61</v>
      </c>
      <c r="C35" s="196" t="s">
        <v>62</v>
      </c>
      <c r="D35" s="197"/>
      <c r="E35" s="198"/>
      <c r="F35" s="199"/>
      <c r="G35" s="199">
        <f>SUMIF(AE36:AE51,"&lt;&gt;NOR",G36:G51)</f>
        <v>0</v>
      </c>
      <c r="H35" s="199"/>
      <c r="I35" s="199">
        <f>SUM(I36:I51)</f>
        <v>47882.349999999991</v>
      </c>
      <c r="J35" s="199"/>
      <c r="K35" s="199">
        <f>SUM(K36:K51)</f>
        <v>37502.97</v>
      </c>
      <c r="L35" s="199"/>
      <c r="M35" s="199">
        <f>SUM(M36:M51)</f>
        <v>0</v>
      </c>
      <c r="N35" s="200"/>
      <c r="O35" s="200">
        <f>SUM(O36:O51)</f>
        <v>15.373670000000001</v>
      </c>
      <c r="P35" s="200"/>
      <c r="Q35" s="200">
        <f>SUM(Q36:Q51)</f>
        <v>0.47655999999999998</v>
      </c>
      <c r="R35" s="200"/>
      <c r="S35" s="200"/>
      <c r="T35" s="201"/>
      <c r="U35" s="200">
        <f>SUM(U36:U51)</f>
        <v>86.22</v>
      </c>
      <c r="W35" s="48"/>
      <c r="AE35" t="s">
        <v>159</v>
      </c>
    </row>
    <row r="36" spans="1:60" outlineLevel="1" x14ac:dyDescent="0.2">
      <c r="A36" s="184">
        <v>11</v>
      </c>
      <c r="B36" s="184" t="s">
        <v>198</v>
      </c>
      <c r="C36" s="185" t="s">
        <v>199</v>
      </c>
      <c r="D36" s="186" t="s">
        <v>200</v>
      </c>
      <c r="E36" s="187">
        <v>0.13125120000000001</v>
      </c>
      <c r="F36" s="188">
        <v>0</v>
      </c>
      <c r="G36" s="188">
        <f>E36*F36</f>
        <v>0</v>
      </c>
      <c r="H36" s="188">
        <v>25338.63</v>
      </c>
      <c r="I36" s="188">
        <f>ROUND(E36*H36,2)</f>
        <v>3325.73</v>
      </c>
      <c r="J36" s="188">
        <v>27651.37</v>
      </c>
      <c r="K36" s="188">
        <f>ROUND(E36*J36,2)</f>
        <v>3629.28</v>
      </c>
      <c r="L36" s="188">
        <v>21</v>
      </c>
      <c r="M36" s="188">
        <f>G36*(1+L36/100)</f>
        <v>0</v>
      </c>
      <c r="N36" s="189">
        <v>1.0970899999999999</v>
      </c>
      <c r="O36" s="189">
        <f>ROUND(E36*N36,5)</f>
        <v>0.14399000000000001</v>
      </c>
      <c r="P36" s="189">
        <v>3.6309</v>
      </c>
      <c r="Q36" s="189">
        <f>ROUND(E36*P36,5)</f>
        <v>0.47655999999999998</v>
      </c>
      <c r="R36" s="189"/>
      <c r="S36" s="189"/>
      <c r="T36" s="190">
        <v>81.472070000000002</v>
      </c>
      <c r="U36" s="189">
        <f>ROUND(E36*T36,2)</f>
        <v>10.69</v>
      </c>
      <c r="V36" s="191"/>
      <c r="W36" s="191"/>
      <c r="X36" s="191"/>
      <c r="Y36" s="191"/>
      <c r="Z36" s="191"/>
      <c r="AA36" s="191"/>
      <c r="AB36" s="191"/>
      <c r="AC36" s="191"/>
      <c r="AD36" s="191"/>
      <c r="AE36" s="191" t="s">
        <v>163</v>
      </c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</row>
    <row r="37" spans="1:60" outlineLevel="1" x14ac:dyDescent="0.2">
      <c r="A37" s="184"/>
      <c r="B37" s="184"/>
      <c r="C37" s="192" t="s">
        <v>201</v>
      </c>
      <c r="D37" s="193"/>
      <c r="E37" s="194">
        <v>0.13125120000000001</v>
      </c>
      <c r="F37" s="188"/>
      <c r="G37" s="188"/>
      <c r="H37" s="188"/>
      <c r="I37" s="188"/>
      <c r="J37" s="188"/>
      <c r="K37" s="188"/>
      <c r="L37" s="188"/>
      <c r="M37" s="188"/>
      <c r="N37" s="189"/>
      <c r="O37" s="189"/>
      <c r="P37" s="189"/>
      <c r="Q37" s="189"/>
      <c r="R37" s="189"/>
      <c r="S37" s="189"/>
      <c r="T37" s="190"/>
      <c r="U37" s="189"/>
      <c r="V37" s="191"/>
      <c r="W37" s="191"/>
      <c r="X37" s="191"/>
      <c r="Y37" s="191"/>
      <c r="Z37" s="191"/>
      <c r="AA37" s="191"/>
      <c r="AB37" s="191"/>
      <c r="AC37" s="191"/>
      <c r="AD37" s="191"/>
      <c r="AE37" s="191" t="s">
        <v>165</v>
      </c>
      <c r="AF37" s="191">
        <v>0</v>
      </c>
      <c r="AG37" s="191"/>
      <c r="AH37" s="191"/>
      <c r="AI37" s="191"/>
      <c r="AJ37" s="191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91"/>
      <c r="BA37" s="191"/>
      <c r="BB37" s="191"/>
      <c r="BC37" s="191"/>
      <c r="BD37" s="191"/>
      <c r="BE37" s="191"/>
      <c r="BF37" s="191"/>
      <c r="BG37" s="191"/>
      <c r="BH37" s="191"/>
    </row>
    <row r="38" spans="1:60" outlineLevel="1" x14ac:dyDescent="0.2">
      <c r="A38" s="184">
        <v>12</v>
      </c>
      <c r="B38" s="184" t="s">
        <v>202</v>
      </c>
      <c r="C38" s="185" t="s">
        <v>203</v>
      </c>
      <c r="D38" s="186" t="s">
        <v>162</v>
      </c>
      <c r="E38" s="187">
        <v>0.17203199999999999</v>
      </c>
      <c r="F38" s="188">
        <v>0</v>
      </c>
      <c r="G38" s="188">
        <f>E38*F38</f>
        <v>0</v>
      </c>
      <c r="H38" s="188">
        <v>2847</v>
      </c>
      <c r="I38" s="188">
        <f>ROUND(E38*H38,2)</f>
        <v>489.78</v>
      </c>
      <c r="J38" s="188">
        <v>2658</v>
      </c>
      <c r="K38" s="188">
        <f>ROUND(E38*J38,2)</f>
        <v>457.26</v>
      </c>
      <c r="L38" s="188">
        <v>21</v>
      </c>
      <c r="M38" s="188">
        <f>G38*(1+L38/100)</f>
        <v>0</v>
      </c>
      <c r="N38" s="189">
        <v>1.9332</v>
      </c>
      <c r="O38" s="189">
        <f>ROUND(E38*N38,5)</f>
        <v>0.33256999999999998</v>
      </c>
      <c r="P38" s="189">
        <v>0</v>
      </c>
      <c r="Q38" s="189">
        <f>ROUND(E38*P38,5)</f>
        <v>0</v>
      </c>
      <c r="R38" s="189"/>
      <c r="S38" s="189"/>
      <c r="T38" s="190">
        <v>6.77</v>
      </c>
      <c r="U38" s="189">
        <f>ROUND(E38*T38,2)</f>
        <v>1.1599999999999999</v>
      </c>
      <c r="V38" s="191"/>
      <c r="W38" s="191"/>
      <c r="X38" s="191"/>
      <c r="Y38" s="191"/>
      <c r="Z38" s="191"/>
      <c r="AA38" s="191"/>
      <c r="AB38" s="191"/>
      <c r="AC38" s="191"/>
      <c r="AD38" s="191"/>
      <c r="AE38" s="191" t="s">
        <v>187</v>
      </c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191"/>
      <c r="BF38" s="191"/>
      <c r="BG38" s="191"/>
      <c r="BH38" s="191"/>
    </row>
    <row r="39" spans="1:60" outlineLevel="1" x14ac:dyDescent="0.2">
      <c r="A39" s="184"/>
      <c r="B39" s="184"/>
      <c r="C39" s="192" t="s">
        <v>204</v>
      </c>
      <c r="D39" s="193"/>
      <c r="E39" s="194">
        <v>0.17203199999999999</v>
      </c>
      <c r="F39" s="188"/>
      <c r="G39" s="188"/>
      <c r="H39" s="188"/>
      <c r="I39" s="188"/>
      <c r="J39" s="188"/>
      <c r="K39" s="188"/>
      <c r="L39" s="188"/>
      <c r="M39" s="188"/>
      <c r="N39" s="189"/>
      <c r="O39" s="189"/>
      <c r="P39" s="189"/>
      <c r="Q39" s="189"/>
      <c r="R39" s="189"/>
      <c r="S39" s="189"/>
      <c r="T39" s="190"/>
      <c r="U39" s="189"/>
      <c r="V39" s="191"/>
      <c r="W39" s="191"/>
      <c r="X39" s="191"/>
      <c r="Y39" s="191"/>
      <c r="Z39" s="191"/>
      <c r="AA39" s="191"/>
      <c r="AB39" s="191"/>
      <c r="AC39" s="191"/>
      <c r="AD39" s="191"/>
      <c r="AE39" s="191" t="s">
        <v>165</v>
      </c>
      <c r="AF39" s="191">
        <v>0</v>
      </c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</row>
    <row r="40" spans="1:60" outlineLevel="1" x14ac:dyDescent="0.2">
      <c r="A40" s="184">
        <v>13</v>
      </c>
      <c r="B40" s="184" t="s">
        <v>205</v>
      </c>
      <c r="C40" s="185" t="s">
        <v>206</v>
      </c>
      <c r="D40" s="186" t="s">
        <v>207</v>
      </c>
      <c r="E40" s="187">
        <v>25.93</v>
      </c>
      <c r="F40" s="188">
        <v>0</v>
      </c>
      <c r="G40" s="188">
        <f>E40*F40</f>
        <v>0</v>
      </c>
      <c r="H40" s="188">
        <v>337.22</v>
      </c>
      <c r="I40" s="188">
        <f>ROUND(E40*H40,2)</f>
        <v>8744.11</v>
      </c>
      <c r="J40" s="188">
        <v>253.77999999999997</v>
      </c>
      <c r="K40" s="188">
        <f>ROUND(E40*J40,2)</f>
        <v>6580.52</v>
      </c>
      <c r="L40" s="188">
        <v>21</v>
      </c>
      <c r="M40" s="188">
        <f>G40*(1+L40/100)</f>
        <v>0</v>
      </c>
      <c r="N40" s="189">
        <v>9.1350000000000001E-2</v>
      </c>
      <c r="O40" s="189">
        <f>ROUND(E40*N40,5)</f>
        <v>2.3687100000000001</v>
      </c>
      <c r="P40" s="189">
        <v>0</v>
      </c>
      <c r="Q40" s="189">
        <f>ROUND(E40*P40,5)</f>
        <v>0</v>
      </c>
      <c r="R40" s="189"/>
      <c r="S40" s="189"/>
      <c r="T40" s="190">
        <v>0.64400000000000002</v>
      </c>
      <c r="U40" s="189">
        <f>ROUND(E40*T40,2)</f>
        <v>16.7</v>
      </c>
      <c r="V40" s="191"/>
      <c r="W40" s="191"/>
      <c r="X40" s="191"/>
      <c r="Y40" s="191"/>
      <c r="Z40" s="191"/>
      <c r="AA40" s="191"/>
      <c r="AB40" s="191"/>
      <c r="AC40" s="191"/>
      <c r="AD40" s="191"/>
      <c r="AE40" s="191" t="s">
        <v>187</v>
      </c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  <c r="BC40" s="191"/>
      <c r="BD40" s="191"/>
      <c r="BE40" s="191"/>
      <c r="BF40" s="191"/>
      <c r="BG40" s="191"/>
      <c r="BH40" s="191"/>
    </row>
    <row r="41" spans="1:60" ht="22.5" outlineLevel="1" x14ac:dyDescent="0.2">
      <c r="A41" s="184"/>
      <c r="B41" s="184"/>
      <c r="C41" s="192" t="s">
        <v>208</v>
      </c>
      <c r="D41" s="193"/>
      <c r="E41" s="194">
        <v>25.93</v>
      </c>
      <c r="F41" s="188"/>
      <c r="G41" s="188"/>
      <c r="H41" s="188"/>
      <c r="I41" s="188"/>
      <c r="J41" s="188"/>
      <c r="K41" s="188"/>
      <c r="L41" s="188"/>
      <c r="M41" s="188"/>
      <c r="N41" s="189"/>
      <c r="O41" s="189"/>
      <c r="P41" s="189"/>
      <c r="Q41" s="189"/>
      <c r="R41" s="189"/>
      <c r="S41" s="189"/>
      <c r="T41" s="190"/>
      <c r="U41" s="189"/>
      <c r="V41" s="191"/>
      <c r="W41" s="191"/>
      <c r="X41" s="191"/>
      <c r="Y41" s="191"/>
      <c r="Z41" s="191"/>
      <c r="AA41" s="191"/>
      <c r="AB41" s="191"/>
      <c r="AC41" s="191"/>
      <c r="AD41" s="191"/>
      <c r="AE41" s="191" t="s">
        <v>165</v>
      </c>
      <c r="AF41" s="191">
        <v>0</v>
      </c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</row>
    <row r="42" spans="1:60" outlineLevel="1" x14ac:dyDescent="0.2">
      <c r="A42" s="184">
        <v>14</v>
      </c>
      <c r="B42" s="184" t="s">
        <v>209</v>
      </c>
      <c r="C42" s="185" t="s">
        <v>210</v>
      </c>
      <c r="D42" s="186" t="s">
        <v>211</v>
      </c>
      <c r="E42" s="187">
        <v>8</v>
      </c>
      <c r="F42" s="188">
        <v>0</v>
      </c>
      <c r="G42" s="188">
        <f>E42*F42</f>
        <v>0</v>
      </c>
      <c r="H42" s="188">
        <v>21.22</v>
      </c>
      <c r="I42" s="188">
        <f>ROUND(E42*H42,2)</f>
        <v>169.76</v>
      </c>
      <c r="J42" s="188">
        <v>89.28</v>
      </c>
      <c r="K42" s="188">
        <f>ROUND(E42*J42,2)</f>
        <v>714.24</v>
      </c>
      <c r="L42" s="188">
        <v>21</v>
      </c>
      <c r="M42" s="188">
        <f>G42*(1+L42/100)</f>
        <v>0</v>
      </c>
      <c r="N42" s="189">
        <v>1.0200000000000001E-3</v>
      </c>
      <c r="O42" s="189">
        <f>ROUND(E42*N42,5)</f>
        <v>8.1600000000000006E-3</v>
      </c>
      <c r="P42" s="189">
        <v>0</v>
      </c>
      <c r="Q42" s="189">
        <f>ROUND(E42*P42,5)</f>
        <v>0</v>
      </c>
      <c r="R42" s="189"/>
      <c r="S42" s="189"/>
      <c r="T42" s="190">
        <v>0.223</v>
      </c>
      <c r="U42" s="189">
        <f>ROUND(E42*T42,2)</f>
        <v>1.78</v>
      </c>
      <c r="V42" s="191"/>
      <c r="W42" s="191"/>
      <c r="X42" s="191"/>
      <c r="Y42" s="191"/>
      <c r="Z42" s="191"/>
      <c r="AA42" s="191"/>
      <c r="AB42" s="191"/>
      <c r="AC42" s="191"/>
      <c r="AD42" s="191"/>
      <c r="AE42" s="191" t="s">
        <v>187</v>
      </c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</row>
    <row r="43" spans="1:60" outlineLevel="1" x14ac:dyDescent="0.2">
      <c r="A43" s="184">
        <v>15</v>
      </c>
      <c r="B43" s="184" t="s">
        <v>212</v>
      </c>
      <c r="C43" s="185" t="s">
        <v>213</v>
      </c>
      <c r="D43" s="186" t="s">
        <v>207</v>
      </c>
      <c r="E43" s="187">
        <v>26.916</v>
      </c>
      <c r="F43" s="188">
        <v>0</v>
      </c>
      <c r="G43" s="188">
        <f>E43*F43</f>
        <v>0</v>
      </c>
      <c r="H43" s="188">
        <v>497.3</v>
      </c>
      <c r="I43" s="188">
        <f>ROUND(E43*H43,2)</f>
        <v>13385.33</v>
      </c>
      <c r="J43" s="188">
        <v>281.7</v>
      </c>
      <c r="K43" s="188">
        <f>ROUND(E43*J43,2)</f>
        <v>7582.24</v>
      </c>
      <c r="L43" s="188">
        <v>21</v>
      </c>
      <c r="M43" s="188">
        <f>G43*(1+L43/100)</f>
        <v>0</v>
      </c>
      <c r="N43" s="189">
        <v>0.13719999999999999</v>
      </c>
      <c r="O43" s="189">
        <f>ROUND(E43*N43,5)</f>
        <v>3.6928800000000002</v>
      </c>
      <c r="P43" s="189">
        <v>0</v>
      </c>
      <c r="Q43" s="189">
        <f>ROUND(E43*P43,5)</f>
        <v>0</v>
      </c>
      <c r="R43" s="189"/>
      <c r="S43" s="189"/>
      <c r="T43" s="190">
        <v>0.71799999999999997</v>
      </c>
      <c r="U43" s="189">
        <f>ROUND(E43*T43,2)</f>
        <v>19.329999999999998</v>
      </c>
      <c r="V43" s="191"/>
      <c r="W43" s="191"/>
      <c r="X43" s="191"/>
      <c r="Y43" s="191"/>
      <c r="Z43" s="191"/>
      <c r="AA43" s="191"/>
      <c r="AB43" s="191"/>
      <c r="AC43" s="191"/>
      <c r="AD43" s="191"/>
      <c r="AE43" s="191" t="s">
        <v>187</v>
      </c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</row>
    <row r="44" spans="1:60" outlineLevel="1" x14ac:dyDescent="0.2">
      <c r="A44" s="184"/>
      <c r="B44" s="184"/>
      <c r="C44" s="192" t="s">
        <v>214</v>
      </c>
      <c r="D44" s="193"/>
      <c r="E44" s="194">
        <v>26.916</v>
      </c>
      <c r="F44" s="188"/>
      <c r="G44" s="188"/>
      <c r="H44" s="188"/>
      <c r="I44" s="188"/>
      <c r="J44" s="188"/>
      <c r="K44" s="188"/>
      <c r="L44" s="188"/>
      <c r="M44" s="188"/>
      <c r="N44" s="189"/>
      <c r="O44" s="189"/>
      <c r="P44" s="189"/>
      <c r="Q44" s="189"/>
      <c r="R44" s="189"/>
      <c r="S44" s="189"/>
      <c r="T44" s="190"/>
      <c r="U44" s="189"/>
      <c r="V44" s="191"/>
      <c r="W44" s="191"/>
      <c r="X44" s="191"/>
      <c r="Y44" s="191"/>
      <c r="Z44" s="191"/>
      <c r="AA44" s="191"/>
      <c r="AB44" s="191"/>
      <c r="AC44" s="191"/>
      <c r="AD44" s="191"/>
      <c r="AE44" s="191" t="s">
        <v>165</v>
      </c>
      <c r="AF44" s="191">
        <v>0</v>
      </c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</row>
    <row r="45" spans="1:60" ht="22.5" outlineLevel="1" x14ac:dyDescent="0.2">
      <c r="A45" s="184">
        <v>16</v>
      </c>
      <c r="B45" s="184" t="s">
        <v>215</v>
      </c>
      <c r="C45" s="185" t="s">
        <v>216</v>
      </c>
      <c r="D45" s="186" t="s">
        <v>217</v>
      </c>
      <c r="E45" s="187">
        <v>1</v>
      </c>
      <c r="F45" s="188">
        <v>0</v>
      </c>
      <c r="G45" s="188">
        <f>E45*F45</f>
        <v>0</v>
      </c>
      <c r="H45" s="188">
        <v>300.87</v>
      </c>
      <c r="I45" s="188">
        <f>ROUND(E45*H45,2)</f>
        <v>300.87</v>
      </c>
      <c r="J45" s="188">
        <v>97.13</v>
      </c>
      <c r="K45" s="188">
        <f>ROUND(E45*J45,2)</f>
        <v>97.13</v>
      </c>
      <c r="L45" s="188">
        <v>21</v>
      </c>
      <c r="M45" s="188">
        <f>G45*(1+L45/100)</f>
        <v>0</v>
      </c>
      <c r="N45" s="189">
        <v>2.0629999999999999E-2</v>
      </c>
      <c r="O45" s="189">
        <f>ROUND(E45*N45,5)</f>
        <v>2.0629999999999999E-2</v>
      </c>
      <c r="P45" s="189">
        <v>0</v>
      </c>
      <c r="Q45" s="189">
        <f>ROUND(E45*P45,5)</f>
        <v>0</v>
      </c>
      <c r="R45" s="189"/>
      <c r="S45" s="189"/>
      <c r="T45" s="190">
        <v>0.24199999999999999</v>
      </c>
      <c r="U45" s="189">
        <f>ROUND(E45*T45,2)</f>
        <v>0.24</v>
      </c>
      <c r="V45" s="191"/>
      <c r="W45" s="191"/>
      <c r="X45" s="191"/>
      <c r="Y45" s="191"/>
      <c r="Z45" s="191"/>
      <c r="AA45" s="191"/>
      <c r="AB45" s="191"/>
      <c r="AC45" s="191"/>
      <c r="AD45" s="191"/>
      <c r="AE45" s="191" t="s">
        <v>187</v>
      </c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</row>
    <row r="46" spans="1:60" ht="22.5" outlineLevel="1" x14ac:dyDescent="0.2">
      <c r="A46" s="184">
        <v>17</v>
      </c>
      <c r="B46" s="184" t="s">
        <v>218</v>
      </c>
      <c r="C46" s="185" t="s">
        <v>219</v>
      </c>
      <c r="D46" s="186" t="s">
        <v>217</v>
      </c>
      <c r="E46" s="187">
        <v>4</v>
      </c>
      <c r="F46" s="188">
        <v>0</v>
      </c>
      <c r="G46" s="188">
        <f>E46*F46</f>
        <v>0</v>
      </c>
      <c r="H46" s="188">
        <v>362.87</v>
      </c>
      <c r="I46" s="188">
        <f>ROUND(E46*H46,2)</f>
        <v>1451.48</v>
      </c>
      <c r="J46" s="188">
        <v>97.13</v>
      </c>
      <c r="K46" s="188">
        <f>ROUND(E46*J46,2)</f>
        <v>388.52</v>
      </c>
      <c r="L46" s="188">
        <v>21</v>
      </c>
      <c r="M46" s="188">
        <f>G46*(1+L46/100)</f>
        <v>0</v>
      </c>
      <c r="N46" s="189">
        <v>2.4709999999999999E-2</v>
      </c>
      <c r="O46" s="189">
        <f>ROUND(E46*N46,5)</f>
        <v>9.8839999999999997E-2</v>
      </c>
      <c r="P46" s="189">
        <v>0</v>
      </c>
      <c r="Q46" s="189">
        <f>ROUND(E46*P46,5)</f>
        <v>0</v>
      </c>
      <c r="R46" s="189"/>
      <c r="S46" s="189"/>
      <c r="T46" s="190">
        <v>0.24199999999999999</v>
      </c>
      <c r="U46" s="189">
        <f>ROUND(E46*T46,2)</f>
        <v>0.97</v>
      </c>
      <c r="V46" s="191"/>
      <c r="W46" s="191"/>
      <c r="X46" s="191"/>
      <c r="Y46" s="191"/>
      <c r="Z46" s="191"/>
      <c r="AA46" s="191"/>
      <c r="AB46" s="191"/>
      <c r="AC46" s="191"/>
      <c r="AD46" s="191"/>
      <c r="AE46" s="191" t="s">
        <v>187</v>
      </c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</row>
    <row r="47" spans="1:60" ht="22.5" outlineLevel="1" x14ac:dyDescent="0.2">
      <c r="A47" s="184">
        <v>18</v>
      </c>
      <c r="B47" s="184" t="s">
        <v>220</v>
      </c>
      <c r="C47" s="185" t="s">
        <v>221</v>
      </c>
      <c r="D47" s="186" t="s">
        <v>217</v>
      </c>
      <c r="E47" s="187">
        <v>1</v>
      </c>
      <c r="F47" s="188">
        <v>0</v>
      </c>
      <c r="G47" s="188">
        <f>E47*F47</f>
        <v>0</v>
      </c>
      <c r="H47" s="188">
        <v>547.87</v>
      </c>
      <c r="I47" s="188">
        <f>ROUND(E47*H47,2)</f>
        <v>547.87</v>
      </c>
      <c r="J47" s="188">
        <v>97.13</v>
      </c>
      <c r="K47" s="188">
        <f>ROUND(E47*J47,2)</f>
        <v>97.13</v>
      </c>
      <c r="L47" s="188">
        <v>21</v>
      </c>
      <c r="M47" s="188">
        <f>G47*(1+L47/100)</f>
        <v>0</v>
      </c>
      <c r="N47" s="189">
        <v>3.7109999999999997E-2</v>
      </c>
      <c r="O47" s="189">
        <f>ROUND(E47*N47,5)</f>
        <v>3.7109999999999997E-2</v>
      </c>
      <c r="P47" s="189">
        <v>0</v>
      </c>
      <c r="Q47" s="189">
        <f>ROUND(E47*P47,5)</f>
        <v>0</v>
      </c>
      <c r="R47" s="189"/>
      <c r="S47" s="189"/>
      <c r="T47" s="190">
        <v>0.24199999999999999</v>
      </c>
      <c r="U47" s="189">
        <f>ROUND(E47*T47,2)</f>
        <v>0.24</v>
      </c>
      <c r="V47" s="191"/>
      <c r="W47" s="191"/>
      <c r="X47" s="191"/>
      <c r="Y47" s="191"/>
      <c r="Z47" s="191"/>
      <c r="AA47" s="191"/>
      <c r="AB47" s="191"/>
      <c r="AC47" s="191"/>
      <c r="AD47" s="191"/>
      <c r="AE47" s="191" t="s">
        <v>187</v>
      </c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</row>
    <row r="48" spans="1:60" outlineLevel="1" x14ac:dyDescent="0.2">
      <c r="A48" s="184">
        <v>19</v>
      </c>
      <c r="B48" s="184" t="s">
        <v>222</v>
      </c>
      <c r="C48" s="185" t="s">
        <v>223</v>
      </c>
      <c r="D48" s="186" t="s">
        <v>207</v>
      </c>
      <c r="E48" s="187">
        <v>10.055099999999999</v>
      </c>
      <c r="F48" s="188">
        <v>0</v>
      </c>
      <c r="G48" s="188">
        <f>E48*F48</f>
        <v>0</v>
      </c>
      <c r="H48" s="188">
        <v>819.36</v>
      </c>
      <c r="I48" s="188">
        <f>ROUND(E48*H48,2)</f>
        <v>8238.75</v>
      </c>
      <c r="J48" s="188">
        <v>360.64</v>
      </c>
      <c r="K48" s="188">
        <f>ROUND(E48*J48,2)</f>
        <v>3626.27</v>
      </c>
      <c r="L48" s="188">
        <v>21</v>
      </c>
      <c r="M48" s="188">
        <f>G48*(1+L48/100)</f>
        <v>0</v>
      </c>
      <c r="N48" s="189">
        <v>0.30586000000000002</v>
      </c>
      <c r="O48" s="189">
        <f>ROUND(E48*N48,5)</f>
        <v>3.07545</v>
      </c>
      <c r="P48" s="189">
        <v>0</v>
      </c>
      <c r="Q48" s="189">
        <f>ROUND(E48*P48,5)</f>
        <v>0</v>
      </c>
      <c r="R48" s="189"/>
      <c r="S48" s="189"/>
      <c r="T48" s="190">
        <v>0.91500000000000004</v>
      </c>
      <c r="U48" s="189">
        <f>ROUND(E48*T48,2)</f>
        <v>9.1999999999999993</v>
      </c>
      <c r="V48" s="191"/>
      <c r="W48" s="191"/>
      <c r="X48" s="191"/>
      <c r="Y48" s="191"/>
      <c r="Z48" s="191"/>
      <c r="AA48" s="191"/>
      <c r="AB48" s="191"/>
      <c r="AC48" s="191"/>
      <c r="AD48" s="191"/>
      <c r="AE48" s="191" t="s">
        <v>187</v>
      </c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</row>
    <row r="49" spans="1:60" outlineLevel="1" x14ac:dyDescent="0.2">
      <c r="A49" s="184"/>
      <c r="B49" s="184"/>
      <c r="C49" s="192" t="s">
        <v>224</v>
      </c>
      <c r="D49" s="193"/>
      <c r="E49" s="194">
        <v>10.055099999999999</v>
      </c>
      <c r="F49" s="188"/>
      <c r="G49" s="188"/>
      <c r="H49" s="188"/>
      <c r="I49" s="188"/>
      <c r="J49" s="188"/>
      <c r="K49" s="188"/>
      <c r="L49" s="188"/>
      <c r="M49" s="188"/>
      <c r="N49" s="189"/>
      <c r="O49" s="189"/>
      <c r="P49" s="189"/>
      <c r="Q49" s="189"/>
      <c r="R49" s="189"/>
      <c r="S49" s="189"/>
      <c r="T49" s="190"/>
      <c r="U49" s="189"/>
      <c r="V49" s="191"/>
      <c r="W49" s="191"/>
      <c r="X49" s="191"/>
      <c r="Y49" s="191"/>
      <c r="Z49" s="191"/>
      <c r="AA49" s="191"/>
      <c r="AB49" s="191"/>
      <c r="AC49" s="191"/>
      <c r="AD49" s="191"/>
      <c r="AE49" s="191" t="s">
        <v>165</v>
      </c>
      <c r="AF49" s="191">
        <v>0</v>
      </c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</row>
    <row r="50" spans="1:60" ht="22.5" outlineLevel="1" x14ac:dyDescent="0.2">
      <c r="A50" s="184">
        <v>20</v>
      </c>
      <c r="B50" s="184" t="s">
        <v>225</v>
      </c>
      <c r="C50" s="185" t="s">
        <v>226</v>
      </c>
      <c r="D50" s="186" t="s">
        <v>162</v>
      </c>
      <c r="E50" s="187">
        <v>1.83219</v>
      </c>
      <c r="F50" s="188">
        <v>0</v>
      </c>
      <c r="G50" s="188">
        <f>E50*F50</f>
        <v>0</v>
      </c>
      <c r="H50" s="188">
        <v>6128.55</v>
      </c>
      <c r="I50" s="188">
        <f>ROUND(E50*H50,2)</f>
        <v>11228.67</v>
      </c>
      <c r="J50" s="188">
        <v>7821.45</v>
      </c>
      <c r="K50" s="188">
        <f>ROUND(E50*J50,2)</f>
        <v>14330.38</v>
      </c>
      <c r="L50" s="188">
        <v>21</v>
      </c>
      <c r="M50" s="188">
        <f>G50*(1+L50/100)</f>
        <v>0</v>
      </c>
      <c r="N50" s="189">
        <v>3.0539000000000001</v>
      </c>
      <c r="O50" s="189">
        <f>ROUND(E50*N50,5)</f>
        <v>5.5953299999999997</v>
      </c>
      <c r="P50" s="189">
        <v>0</v>
      </c>
      <c r="Q50" s="189">
        <f>ROUND(E50*P50,5)</f>
        <v>0</v>
      </c>
      <c r="R50" s="189"/>
      <c r="S50" s="189"/>
      <c r="T50" s="190">
        <v>14.143890000000001</v>
      </c>
      <c r="U50" s="189">
        <f>ROUND(E50*T50,2)</f>
        <v>25.91</v>
      </c>
      <c r="V50" s="191"/>
      <c r="W50" s="191"/>
      <c r="X50" s="191"/>
      <c r="Y50" s="191"/>
      <c r="Z50" s="191"/>
      <c r="AA50" s="191"/>
      <c r="AB50" s="191"/>
      <c r="AC50" s="191"/>
      <c r="AD50" s="191"/>
      <c r="AE50" s="191" t="s">
        <v>163</v>
      </c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</row>
    <row r="51" spans="1:60" ht="22.5" outlineLevel="1" x14ac:dyDescent="0.2">
      <c r="A51" s="184"/>
      <c r="B51" s="184"/>
      <c r="C51" s="192" t="s">
        <v>227</v>
      </c>
      <c r="D51" s="193"/>
      <c r="E51" s="194">
        <v>1.83219</v>
      </c>
      <c r="F51" s="188"/>
      <c r="G51" s="188"/>
      <c r="H51" s="188"/>
      <c r="I51" s="188"/>
      <c r="J51" s="188"/>
      <c r="K51" s="188"/>
      <c r="L51" s="188"/>
      <c r="M51" s="188"/>
      <c r="N51" s="189"/>
      <c r="O51" s="189"/>
      <c r="P51" s="189"/>
      <c r="Q51" s="189"/>
      <c r="R51" s="189"/>
      <c r="S51" s="189"/>
      <c r="T51" s="190"/>
      <c r="U51" s="189"/>
      <c r="V51" s="191"/>
      <c r="W51" s="191"/>
      <c r="X51" s="191"/>
      <c r="Y51" s="191"/>
      <c r="Z51" s="191"/>
      <c r="AA51" s="191"/>
      <c r="AB51" s="191"/>
      <c r="AC51" s="191"/>
      <c r="AD51" s="191"/>
      <c r="AE51" s="191" t="s">
        <v>165</v>
      </c>
      <c r="AF51" s="191">
        <v>0</v>
      </c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</row>
    <row r="52" spans="1:60" x14ac:dyDescent="0.2">
      <c r="A52" s="195" t="s">
        <v>158</v>
      </c>
      <c r="B52" s="195" t="s">
        <v>63</v>
      </c>
      <c r="C52" s="196" t="s">
        <v>64</v>
      </c>
      <c r="D52" s="197"/>
      <c r="E52" s="198"/>
      <c r="F52" s="199"/>
      <c r="G52" s="199">
        <f>SUMIF(AE53:AE61,"&lt;&gt;NOR",G53:G61)</f>
        <v>0</v>
      </c>
      <c r="H52" s="199"/>
      <c r="I52" s="199">
        <f>SUM(I53:I61)</f>
        <v>50466.829999999994</v>
      </c>
      <c r="J52" s="199"/>
      <c r="K52" s="199">
        <f>SUM(K53:K61)</f>
        <v>51740.170000000006</v>
      </c>
      <c r="L52" s="199"/>
      <c r="M52" s="199">
        <f>SUM(M53:M61)</f>
        <v>0</v>
      </c>
      <c r="N52" s="200"/>
      <c r="O52" s="200">
        <f>SUM(O53:O61)</f>
        <v>9.2149400000000004</v>
      </c>
      <c r="P52" s="200"/>
      <c r="Q52" s="200">
        <f>SUM(Q53:Q61)</f>
        <v>0</v>
      </c>
      <c r="R52" s="200"/>
      <c r="S52" s="200"/>
      <c r="T52" s="201"/>
      <c r="U52" s="200">
        <f>SUM(U53:U61)</f>
        <v>108.91</v>
      </c>
      <c r="W52" s="48"/>
      <c r="AE52" t="s">
        <v>159</v>
      </c>
    </row>
    <row r="53" spans="1:60" outlineLevel="1" x14ac:dyDescent="0.2">
      <c r="A53" s="184">
        <v>21</v>
      </c>
      <c r="B53" s="184" t="s">
        <v>228</v>
      </c>
      <c r="C53" s="185" t="s">
        <v>229</v>
      </c>
      <c r="D53" s="186" t="s">
        <v>207</v>
      </c>
      <c r="E53" s="187">
        <v>95.52</v>
      </c>
      <c r="F53" s="188">
        <v>0</v>
      </c>
      <c r="G53" s="188">
        <f>E53*F53</f>
        <v>0</v>
      </c>
      <c r="H53" s="188">
        <v>342.73</v>
      </c>
      <c r="I53" s="188">
        <f>ROUND(E53*H53,2)</f>
        <v>32737.57</v>
      </c>
      <c r="J53" s="188">
        <v>468.27</v>
      </c>
      <c r="K53" s="188">
        <f>ROUND(E53*J53,2)</f>
        <v>44729.15</v>
      </c>
      <c r="L53" s="188">
        <v>21</v>
      </c>
      <c r="M53" s="188">
        <f>G53*(1+L53/100)</f>
        <v>0</v>
      </c>
      <c r="N53" s="189">
        <v>1.8409999999999999E-2</v>
      </c>
      <c r="O53" s="189">
        <f>ROUND(E53*N53,5)</f>
        <v>1.7585200000000001</v>
      </c>
      <c r="P53" s="189">
        <v>0</v>
      </c>
      <c r="Q53" s="189">
        <f>ROUND(E53*P53,5)</f>
        <v>0</v>
      </c>
      <c r="R53" s="189"/>
      <c r="S53" s="189"/>
      <c r="T53" s="190">
        <v>1</v>
      </c>
      <c r="U53" s="189">
        <f>ROUND(E53*T53,2)</f>
        <v>95.52</v>
      </c>
      <c r="V53" s="191"/>
      <c r="W53" s="191"/>
      <c r="X53" s="191"/>
      <c r="Y53" s="191"/>
      <c r="Z53" s="191"/>
      <c r="AA53" s="191"/>
      <c r="AB53" s="191"/>
      <c r="AC53" s="191"/>
      <c r="AD53" s="191"/>
      <c r="AE53" s="191" t="s">
        <v>187</v>
      </c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</row>
    <row r="54" spans="1:60" ht="33.75" outlineLevel="1" x14ac:dyDescent="0.2">
      <c r="A54" s="184"/>
      <c r="B54" s="184"/>
      <c r="C54" s="192" t="s">
        <v>230</v>
      </c>
      <c r="D54" s="193"/>
      <c r="E54" s="194">
        <v>95.52</v>
      </c>
      <c r="F54" s="188"/>
      <c r="G54" s="188"/>
      <c r="H54" s="188"/>
      <c r="I54" s="188"/>
      <c r="J54" s="188"/>
      <c r="K54" s="188"/>
      <c r="L54" s="188"/>
      <c r="M54" s="188"/>
      <c r="N54" s="189"/>
      <c r="O54" s="189"/>
      <c r="P54" s="189"/>
      <c r="Q54" s="189"/>
      <c r="R54" s="189"/>
      <c r="S54" s="189"/>
      <c r="T54" s="190"/>
      <c r="U54" s="189"/>
      <c r="V54" s="191"/>
      <c r="W54" s="191"/>
      <c r="X54" s="191"/>
      <c r="Y54" s="191"/>
      <c r="Z54" s="191"/>
      <c r="AA54" s="191"/>
      <c r="AB54" s="191"/>
      <c r="AC54" s="191"/>
      <c r="AD54" s="191"/>
      <c r="AE54" s="191" t="s">
        <v>165</v>
      </c>
      <c r="AF54" s="191">
        <v>0</v>
      </c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</row>
    <row r="55" spans="1:60" outlineLevel="1" x14ac:dyDescent="0.2">
      <c r="A55" s="184">
        <v>22</v>
      </c>
      <c r="B55" s="184" t="s">
        <v>231</v>
      </c>
      <c r="C55" s="185" t="s">
        <v>232</v>
      </c>
      <c r="D55" s="186" t="s">
        <v>207</v>
      </c>
      <c r="E55" s="187">
        <v>9</v>
      </c>
      <c r="F55" s="188">
        <v>0</v>
      </c>
      <c r="G55" s="188">
        <f>E55*F55</f>
        <v>0</v>
      </c>
      <c r="H55" s="188">
        <v>799.34</v>
      </c>
      <c r="I55" s="188">
        <f>ROUND(E55*H55,2)</f>
        <v>7194.06</v>
      </c>
      <c r="J55" s="188">
        <v>634.66</v>
      </c>
      <c r="K55" s="188">
        <f>ROUND(E55*J55,2)</f>
        <v>5711.94</v>
      </c>
      <c r="L55" s="188">
        <v>21</v>
      </c>
      <c r="M55" s="188">
        <f>G55*(1+L55/100)</f>
        <v>0</v>
      </c>
      <c r="N55" s="189">
        <v>0.25158999999999998</v>
      </c>
      <c r="O55" s="189">
        <f>ROUND(E55*N55,5)</f>
        <v>2.26431</v>
      </c>
      <c r="P55" s="189">
        <v>0</v>
      </c>
      <c r="Q55" s="189">
        <f>ROUND(E55*P55,5)</f>
        <v>0</v>
      </c>
      <c r="R55" s="189"/>
      <c r="S55" s="189"/>
      <c r="T55" s="190">
        <v>1.1385799999999999</v>
      </c>
      <c r="U55" s="189">
        <f>ROUND(E55*T55,2)</f>
        <v>10.25</v>
      </c>
      <c r="V55" s="191"/>
      <c r="W55" s="191"/>
      <c r="X55" s="191"/>
      <c r="Y55" s="191"/>
      <c r="Z55" s="191"/>
      <c r="AA55" s="191"/>
      <c r="AB55" s="191"/>
      <c r="AC55" s="191"/>
      <c r="AD55" s="191"/>
      <c r="AE55" s="191" t="s">
        <v>163</v>
      </c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</row>
    <row r="56" spans="1:60" outlineLevel="1" x14ac:dyDescent="0.2">
      <c r="A56" s="184"/>
      <c r="B56" s="184"/>
      <c r="C56" s="192" t="s">
        <v>233</v>
      </c>
      <c r="D56" s="193"/>
      <c r="E56" s="194">
        <v>9</v>
      </c>
      <c r="F56" s="188"/>
      <c r="G56" s="188"/>
      <c r="H56" s="188"/>
      <c r="I56" s="188"/>
      <c r="J56" s="188"/>
      <c r="K56" s="188"/>
      <c r="L56" s="188"/>
      <c r="M56" s="188"/>
      <c r="N56" s="189"/>
      <c r="O56" s="189"/>
      <c r="P56" s="189"/>
      <c r="Q56" s="189"/>
      <c r="R56" s="189"/>
      <c r="S56" s="189"/>
      <c r="T56" s="190"/>
      <c r="U56" s="189"/>
      <c r="V56" s="191"/>
      <c r="W56" s="191"/>
      <c r="X56" s="191"/>
      <c r="Y56" s="191"/>
      <c r="Z56" s="191"/>
      <c r="AA56" s="191"/>
      <c r="AB56" s="191"/>
      <c r="AC56" s="191"/>
      <c r="AD56" s="191"/>
      <c r="AE56" s="191" t="s">
        <v>165</v>
      </c>
      <c r="AF56" s="191">
        <v>0</v>
      </c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</row>
    <row r="57" spans="1:60" outlineLevel="1" x14ac:dyDescent="0.2">
      <c r="A57" s="184">
        <v>23</v>
      </c>
      <c r="B57" s="184" t="s">
        <v>234</v>
      </c>
      <c r="C57" s="185" t="s">
        <v>235</v>
      </c>
      <c r="D57" s="186" t="s">
        <v>217</v>
      </c>
      <c r="E57" s="187">
        <v>10</v>
      </c>
      <c r="F57" s="188">
        <v>0</v>
      </c>
      <c r="G57" s="188">
        <f>E57*F57</f>
        <v>0</v>
      </c>
      <c r="H57" s="188">
        <v>789</v>
      </c>
      <c r="I57" s="188">
        <f>ROUND(E57*H57,2)</f>
        <v>7890</v>
      </c>
      <c r="J57" s="188">
        <v>0</v>
      </c>
      <c r="K57" s="188">
        <f>ROUND(E57*J57,2)</f>
        <v>0</v>
      </c>
      <c r="L57" s="188">
        <v>21</v>
      </c>
      <c r="M57" s="188">
        <f>G57*(1+L57/100)</f>
        <v>0</v>
      </c>
      <c r="N57" s="189">
        <v>0.218</v>
      </c>
      <c r="O57" s="189">
        <f>ROUND(E57*N57,5)</f>
        <v>2.1800000000000002</v>
      </c>
      <c r="P57" s="189">
        <v>0</v>
      </c>
      <c r="Q57" s="189">
        <f>ROUND(E57*P57,5)</f>
        <v>0</v>
      </c>
      <c r="R57" s="189"/>
      <c r="S57" s="189"/>
      <c r="T57" s="190">
        <v>0</v>
      </c>
      <c r="U57" s="189">
        <f>ROUND(E57*T57,2)</f>
        <v>0</v>
      </c>
      <c r="V57" s="191"/>
      <c r="W57" s="191"/>
      <c r="X57" s="191"/>
      <c r="Y57" s="191"/>
      <c r="Z57" s="191"/>
      <c r="AA57" s="191"/>
      <c r="AB57" s="191"/>
      <c r="AC57" s="191"/>
      <c r="AD57" s="191"/>
      <c r="AE57" s="191" t="s">
        <v>236</v>
      </c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</row>
    <row r="58" spans="1:60" outlineLevel="1" x14ac:dyDescent="0.2">
      <c r="A58" s="184">
        <v>24</v>
      </c>
      <c r="B58" s="184" t="s">
        <v>237</v>
      </c>
      <c r="C58" s="185" t="s">
        <v>238</v>
      </c>
      <c r="D58" s="186" t="s">
        <v>211</v>
      </c>
      <c r="E58" s="187">
        <v>3.6</v>
      </c>
      <c r="F58" s="188">
        <v>0</v>
      </c>
      <c r="G58" s="188">
        <f>E58*F58</f>
        <v>0</v>
      </c>
      <c r="H58" s="188">
        <v>136.83000000000001</v>
      </c>
      <c r="I58" s="188">
        <f>ROUND(E58*H58,2)</f>
        <v>492.59</v>
      </c>
      <c r="J58" s="188">
        <v>196.67</v>
      </c>
      <c r="K58" s="188">
        <f>ROUND(E58*J58,2)</f>
        <v>708.01</v>
      </c>
      <c r="L58" s="188">
        <v>21</v>
      </c>
      <c r="M58" s="188">
        <f>G58*(1+L58/100)</f>
        <v>0</v>
      </c>
      <c r="N58" s="189">
        <v>6.4900000000000001E-3</v>
      </c>
      <c r="O58" s="189">
        <f>ROUND(E58*N58,5)</f>
        <v>2.3359999999999999E-2</v>
      </c>
      <c r="P58" s="189">
        <v>0</v>
      </c>
      <c r="Q58" s="189">
        <f>ROUND(E58*P58,5)</f>
        <v>0</v>
      </c>
      <c r="R58" s="189"/>
      <c r="S58" s="189"/>
      <c r="T58" s="190">
        <v>0.42</v>
      </c>
      <c r="U58" s="189">
        <f>ROUND(E58*T58,2)</f>
        <v>1.51</v>
      </c>
      <c r="V58" s="191"/>
      <c r="W58" s="191"/>
      <c r="X58" s="191"/>
      <c r="Y58" s="191"/>
      <c r="Z58" s="191"/>
      <c r="AA58" s="191"/>
      <c r="AB58" s="191"/>
      <c r="AC58" s="191"/>
      <c r="AD58" s="191"/>
      <c r="AE58" s="191" t="s">
        <v>187</v>
      </c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191"/>
      <c r="BF58" s="191"/>
      <c r="BG58" s="191"/>
      <c r="BH58" s="191"/>
    </row>
    <row r="59" spans="1:60" outlineLevel="1" x14ac:dyDescent="0.2">
      <c r="A59" s="184"/>
      <c r="B59" s="184"/>
      <c r="C59" s="192" t="s">
        <v>239</v>
      </c>
      <c r="D59" s="193"/>
      <c r="E59" s="194">
        <v>3.6</v>
      </c>
      <c r="F59" s="188"/>
      <c r="G59" s="188"/>
      <c r="H59" s="188"/>
      <c r="I59" s="188"/>
      <c r="J59" s="188"/>
      <c r="K59" s="188"/>
      <c r="L59" s="188"/>
      <c r="M59" s="188"/>
      <c r="N59" s="189"/>
      <c r="O59" s="189"/>
      <c r="P59" s="189"/>
      <c r="Q59" s="189"/>
      <c r="R59" s="189"/>
      <c r="S59" s="189"/>
      <c r="T59" s="190"/>
      <c r="U59" s="189"/>
      <c r="V59" s="191"/>
      <c r="W59" s="191"/>
      <c r="X59" s="191"/>
      <c r="Y59" s="191"/>
      <c r="Z59" s="191"/>
      <c r="AA59" s="191"/>
      <c r="AB59" s="191"/>
      <c r="AC59" s="191"/>
      <c r="AD59" s="191"/>
      <c r="AE59" s="191" t="s">
        <v>165</v>
      </c>
      <c r="AF59" s="191">
        <v>0</v>
      </c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</row>
    <row r="60" spans="1:60" outlineLevel="1" x14ac:dyDescent="0.2">
      <c r="A60" s="184">
        <v>25</v>
      </c>
      <c r="B60" s="184" t="s">
        <v>240</v>
      </c>
      <c r="C60" s="185" t="s">
        <v>241</v>
      </c>
      <c r="D60" s="186" t="s">
        <v>162</v>
      </c>
      <c r="E60" s="187">
        <v>1.1955</v>
      </c>
      <c r="F60" s="188">
        <v>0</v>
      </c>
      <c r="G60" s="188">
        <f>E60*F60</f>
        <v>0</v>
      </c>
      <c r="H60" s="188">
        <v>1800.59</v>
      </c>
      <c r="I60" s="188">
        <f>ROUND(E60*H60,2)</f>
        <v>2152.61</v>
      </c>
      <c r="J60" s="188">
        <v>494.41000000000008</v>
      </c>
      <c r="K60" s="188">
        <f>ROUND(E60*J60,2)</f>
        <v>591.07000000000005</v>
      </c>
      <c r="L60" s="188">
        <v>21</v>
      </c>
      <c r="M60" s="188">
        <f>G60*(1+L60/100)</f>
        <v>0</v>
      </c>
      <c r="N60" s="189">
        <v>2.5</v>
      </c>
      <c r="O60" s="189">
        <f>ROUND(E60*N60,5)</f>
        <v>2.98875</v>
      </c>
      <c r="P60" s="189">
        <v>0</v>
      </c>
      <c r="Q60" s="189">
        <f>ROUND(E60*P60,5)</f>
        <v>0</v>
      </c>
      <c r="R60" s="189"/>
      <c r="S60" s="189"/>
      <c r="T60" s="190">
        <v>1.365</v>
      </c>
      <c r="U60" s="189">
        <f>ROUND(E60*T60,2)</f>
        <v>1.63</v>
      </c>
      <c r="V60" s="191"/>
      <c r="W60" s="191"/>
      <c r="X60" s="191"/>
      <c r="Y60" s="191"/>
      <c r="Z60" s="191"/>
      <c r="AA60" s="191"/>
      <c r="AB60" s="191"/>
      <c r="AC60" s="191"/>
      <c r="AD60" s="191"/>
      <c r="AE60" s="191" t="s">
        <v>187</v>
      </c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</row>
    <row r="61" spans="1:60" outlineLevel="1" x14ac:dyDescent="0.2">
      <c r="A61" s="184"/>
      <c r="B61" s="184"/>
      <c r="C61" s="192" t="s">
        <v>242</v>
      </c>
      <c r="D61" s="193"/>
      <c r="E61" s="194">
        <v>1.1955</v>
      </c>
      <c r="F61" s="188"/>
      <c r="G61" s="188"/>
      <c r="H61" s="188"/>
      <c r="I61" s="188"/>
      <c r="J61" s="188"/>
      <c r="K61" s="188"/>
      <c r="L61" s="188"/>
      <c r="M61" s="188"/>
      <c r="N61" s="189"/>
      <c r="O61" s="189"/>
      <c r="P61" s="189"/>
      <c r="Q61" s="189"/>
      <c r="R61" s="189"/>
      <c r="S61" s="189"/>
      <c r="T61" s="190"/>
      <c r="U61" s="189"/>
      <c r="V61" s="191"/>
      <c r="W61" s="191"/>
      <c r="X61" s="191"/>
      <c r="Y61" s="191"/>
      <c r="Z61" s="191"/>
      <c r="AA61" s="191"/>
      <c r="AB61" s="191"/>
      <c r="AC61" s="191"/>
      <c r="AD61" s="191"/>
      <c r="AE61" s="191" t="s">
        <v>165</v>
      </c>
      <c r="AF61" s="191">
        <v>0</v>
      </c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191"/>
      <c r="BG61" s="191"/>
      <c r="BH61" s="191"/>
    </row>
    <row r="62" spans="1:60" x14ac:dyDescent="0.2">
      <c r="A62" s="195" t="s">
        <v>158</v>
      </c>
      <c r="B62" s="195" t="s">
        <v>65</v>
      </c>
      <c r="C62" s="196" t="s">
        <v>66</v>
      </c>
      <c r="D62" s="197"/>
      <c r="E62" s="198"/>
      <c r="F62" s="199"/>
      <c r="G62" s="199">
        <f>SUMIF(AE63:AE71,"&lt;&gt;NOR",G63:G71)</f>
        <v>0</v>
      </c>
      <c r="H62" s="199"/>
      <c r="I62" s="199">
        <f>SUM(I63:I71)</f>
        <v>5723.71</v>
      </c>
      <c r="J62" s="199"/>
      <c r="K62" s="199">
        <f>SUM(K63:K71)</f>
        <v>1931.9</v>
      </c>
      <c r="L62" s="199"/>
      <c r="M62" s="199">
        <f>SUM(M63:M71)</f>
        <v>0</v>
      </c>
      <c r="N62" s="200"/>
      <c r="O62" s="200">
        <f>SUM(O63:O71)</f>
        <v>9.0489499999999996</v>
      </c>
      <c r="P62" s="200"/>
      <c r="Q62" s="200">
        <f>SUM(Q63:Q71)</f>
        <v>0</v>
      </c>
      <c r="R62" s="200"/>
      <c r="S62" s="200"/>
      <c r="T62" s="201"/>
      <c r="U62" s="200">
        <f>SUM(U63:U71)</f>
        <v>3.97</v>
      </c>
      <c r="W62" s="48"/>
      <c r="AE62" t="s">
        <v>159</v>
      </c>
    </row>
    <row r="63" spans="1:60" ht="22.5" outlineLevel="1" x14ac:dyDescent="0.2">
      <c r="A63" s="184">
        <v>26</v>
      </c>
      <c r="B63" s="184" t="s">
        <v>243</v>
      </c>
      <c r="C63" s="185" t="s">
        <v>244</v>
      </c>
      <c r="D63" s="186" t="s">
        <v>207</v>
      </c>
      <c r="E63" s="187">
        <v>8.1795000000000009</v>
      </c>
      <c r="F63" s="188">
        <v>0</v>
      </c>
      <c r="G63" s="188">
        <f>E63*F63</f>
        <v>0</v>
      </c>
      <c r="H63" s="188">
        <v>161.61000000000001</v>
      </c>
      <c r="I63" s="188">
        <f>ROUND(E63*H63,2)</f>
        <v>1321.89</v>
      </c>
      <c r="J63" s="188">
        <v>23.889999999999986</v>
      </c>
      <c r="K63" s="188">
        <f>ROUND(E63*J63,2)</f>
        <v>195.41</v>
      </c>
      <c r="L63" s="188">
        <v>21</v>
      </c>
      <c r="M63" s="188">
        <f>G63*(1+L63/100)</f>
        <v>0</v>
      </c>
      <c r="N63" s="189">
        <v>0.378</v>
      </c>
      <c r="O63" s="189">
        <f>ROUND(E63*N63,5)</f>
        <v>3.09185</v>
      </c>
      <c r="P63" s="189">
        <v>0</v>
      </c>
      <c r="Q63" s="189">
        <f>ROUND(E63*P63,5)</f>
        <v>0</v>
      </c>
      <c r="R63" s="189"/>
      <c r="S63" s="189"/>
      <c r="T63" s="190">
        <v>2.5999999999999999E-2</v>
      </c>
      <c r="U63" s="189">
        <f>ROUND(E63*T63,2)</f>
        <v>0.21</v>
      </c>
      <c r="V63" s="191"/>
      <c r="W63" s="191"/>
      <c r="X63" s="191"/>
      <c r="Y63" s="191"/>
      <c r="Z63" s="191"/>
      <c r="AA63" s="191"/>
      <c r="AB63" s="191"/>
      <c r="AC63" s="191"/>
      <c r="AD63" s="191"/>
      <c r="AE63" s="191" t="s">
        <v>187</v>
      </c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</row>
    <row r="64" spans="1:60" outlineLevel="1" x14ac:dyDescent="0.2">
      <c r="A64" s="184"/>
      <c r="B64" s="184"/>
      <c r="C64" s="192" t="s">
        <v>245</v>
      </c>
      <c r="D64" s="193"/>
      <c r="E64" s="194">
        <v>8.1795000000000009</v>
      </c>
      <c r="F64" s="188"/>
      <c r="G64" s="188"/>
      <c r="H64" s="188"/>
      <c r="I64" s="188"/>
      <c r="J64" s="188"/>
      <c r="K64" s="188"/>
      <c r="L64" s="188"/>
      <c r="M64" s="188"/>
      <c r="N64" s="189"/>
      <c r="O64" s="189"/>
      <c r="P64" s="189"/>
      <c r="Q64" s="189"/>
      <c r="R64" s="189"/>
      <c r="S64" s="189"/>
      <c r="T64" s="190"/>
      <c r="U64" s="189"/>
      <c r="V64" s="191"/>
      <c r="W64" s="191"/>
      <c r="X64" s="191"/>
      <c r="Y64" s="191"/>
      <c r="Z64" s="191"/>
      <c r="AA64" s="191"/>
      <c r="AB64" s="191"/>
      <c r="AC64" s="191"/>
      <c r="AD64" s="191"/>
      <c r="AE64" s="191" t="s">
        <v>165</v>
      </c>
      <c r="AF64" s="191">
        <v>0</v>
      </c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</row>
    <row r="65" spans="1:60" ht="22.5" outlineLevel="1" x14ac:dyDescent="0.2">
      <c r="A65" s="184">
        <v>27</v>
      </c>
      <c r="B65" s="184" t="s">
        <v>246</v>
      </c>
      <c r="C65" s="185" t="s">
        <v>247</v>
      </c>
      <c r="D65" s="186" t="s">
        <v>207</v>
      </c>
      <c r="E65" s="187">
        <v>8.02</v>
      </c>
      <c r="F65" s="188">
        <v>0</v>
      </c>
      <c r="G65" s="188">
        <f>E65*F65</f>
        <v>0</v>
      </c>
      <c r="H65" s="188">
        <v>208.01</v>
      </c>
      <c r="I65" s="188">
        <f>ROUND(E65*H65,2)</f>
        <v>1668.24</v>
      </c>
      <c r="J65" s="188">
        <v>29.490000000000009</v>
      </c>
      <c r="K65" s="188">
        <f>ROUND(E65*J65,2)</f>
        <v>236.51</v>
      </c>
      <c r="L65" s="188">
        <v>21</v>
      </c>
      <c r="M65" s="188">
        <f>G65*(1+L65/100)</f>
        <v>0</v>
      </c>
      <c r="N65" s="189">
        <v>0.55125000000000002</v>
      </c>
      <c r="O65" s="189">
        <f>ROUND(E65*N65,5)</f>
        <v>4.42103</v>
      </c>
      <c r="P65" s="189">
        <v>0</v>
      </c>
      <c r="Q65" s="189">
        <f>ROUND(E65*P65,5)</f>
        <v>0</v>
      </c>
      <c r="R65" s="189"/>
      <c r="S65" s="189"/>
      <c r="T65" s="190">
        <v>2.7E-2</v>
      </c>
      <c r="U65" s="189">
        <f>ROUND(E65*T65,2)</f>
        <v>0.22</v>
      </c>
      <c r="V65" s="191"/>
      <c r="W65" s="191"/>
      <c r="X65" s="191"/>
      <c r="Y65" s="191"/>
      <c r="Z65" s="191"/>
      <c r="AA65" s="191"/>
      <c r="AB65" s="191"/>
      <c r="AC65" s="191"/>
      <c r="AD65" s="191"/>
      <c r="AE65" s="191" t="s">
        <v>187</v>
      </c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</row>
    <row r="66" spans="1:60" outlineLevel="1" x14ac:dyDescent="0.2">
      <c r="A66" s="184"/>
      <c r="B66" s="184"/>
      <c r="C66" s="192" t="s">
        <v>248</v>
      </c>
      <c r="D66" s="193"/>
      <c r="E66" s="194">
        <v>6.01</v>
      </c>
      <c r="F66" s="188"/>
      <c r="G66" s="188"/>
      <c r="H66" s="188"/>
      <c r="I66" s="188"/>
      <c r="J66" s="188"/>
      <c r="K66" s="188"/>
      <c r="L66" s="188"/>
      <c r="M66" s="188"/>
      <c r="N66" s="189"/>
      <c r="O66" s="189"/>
      <c r="P66" s="189"/>
      <c r="Q66" s="189"/>
      <c r="R66" s="189"/>
      <c r="S66" s="189"/>
      <c r="T66" s="190"/>
      <c r="U66" s="189"/>
      <c r="V66" s="191"/>
      <c r="W66" s="191"/>
      <c r="X66" s="191"/>
      <c r="Y66" s="191"/>
      <c r="Z66" s="191"/>
      <c r="AA66" s="191"/>
      <c r="AB66" s="191"/>
      <c r="AC66" s="191"/>
      <c r="AD66" s="191"/>
      <c r="AE66" s="191" t="s">
        <v>165</v>
      </c>
      <c r="AF66" s="191">
        <v>0</v>
      </c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</row>
    <row r="67" spans="1:60" outlineLevel="1" x14ac:dyDescent="0.2">
      <c r="A67" s="184"/>
      <c r="B67" s="184"/>
      <c r="C67" s="192" t="s">
        <v>249</v>
      </c>
      <c r="D67" s="193"/>
      <c r="E67" s="194">
        <v>2.0099999999999998</v>
      </c>
      <c r="F67" s="188"/>
      <c r="G67" s="188"/>
      <c r="H67" s="188"/>
      <c r="I67" s="188"/>
      <c r="J67" s="188"/>
      <c r="K67" s="188"/>
      <c r="L67" s="188"/>
      <c r="M67" s="188"/>
      <c r="N67" s="189"/>
      <c r="O67" s="189"/>
      <c r="P67" s="189"/>
      <c r="Q67" s="189"/>
      <c r="R67" s="189"/>
      <c r="S67" s="189"/>
      <c r="T67" s="190"/>
      <c r="U67" s="189"/>
      <c r="V67" s="191"/>
      <c r="W67" s="191"/>
      <c r="X67" s="191"/>
      <c r="Y67" s="191"/>
      <c r="Z67" s="191"/>
      <c r="AA67" s="191"/>
      <c r="AB67" s="191"/>
      <c r="AC67" s="191"/>
      <c r="AD67" s="191"/>
      <c r="AE67" s="191" t="s">
        <v>165</v>
      </c>
      <c r="AF67" s="191">
        <v>0</v>
      </c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</row>
    <row r="68" spans="1:60" outlineLevel="1" x14ac:dyDescent="0.2">
      <c r="A68" s="184">
        <v>28</v>
      </c>
      <c r="B68" s="184" t="s">
        <v>250</v>
      </c>
      <c r="C68" s="185" t="s">
        <v>251</v>
      </c>
      <c r="D68" s="186" t="s">
        <v>207</v>
      </c>
      <c r="E68" s="187">
        <v>8.02</v>
      </c>
      <c r="F68" s="188">
        <v>0</v>
      </c>
      <c r="G68" s="188">
        <f>E68*F68</f>
        <v>0</v>
      </c>
      <c r="H68" s="188">
        <v>28.47</v>
      </c>
      <c r="I68" s="188">
        <f>ROUND(E68*H68,2)</f>
        <v>228.33</v>
      </c>
      <c r="J68" s="188">
        <v>187.03</v>
      </c>
      <c r="K68" s="188">
        <f>ROUND(E68*J68,2)</f>
        <v>1499.98</v>
      </c>
      <c r="L68" s="188">
        <v>21</v>
      </c>
      <c r="M68" s="188">
        <f>G68*(1+L68/100)</f>
        <v>0</v>
      </c>
      <c r="N68" s="189">
        <v>5.5449999999999999E-2</v>
      </c>
      <c r="O68" s="189">
        <f>ROUND(E68*N68,5)</f>
        <v>0.44470999999999999</v>
      </c>
      <c r="P68" s="189">
        <v>0</v>
      </c>
      <c r="Q68" s="189">
        <f>ROUND(E68*P68,5)</f>
        <v>0</v>
      </c>
      <c r="R68" s="189"/>
      <c r="S68" s="189"/>
      <c r="T68" s="190">
        <v>0.442</v>
      </c>
      <c r="U68" s="189">
        <f>ROUND(E68*T68,2)</f>
        <v>3.54</v>
      </c>
      <c r="V68" s="191"/>
      <c r="W68" s="191"/>
      <c r="X68" s="191"/>
      <c r="Y68" s="191"/>
      <c r="Z68" s="191"/>
      <c r="AA68" s="191"/>
      <c r="AB68" s="191"/>
      <c r="AC68" s="191"/>
      <c r="AD68" s="191"/>
      <c r="AE68" s="191" t="s">
        <v>187</v>
      </c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</row>
    <row r="69" spans="1:60" outlineLevel="1" x14ac:dyDescent="0.2">
      <c r="A69" s="184"/>
      <c r="B69" s="184"/>
      <c r="C69" s="192" t="s">
        <v>252</v>
      </c>
      <c r="D69" s="193"/>
      <c r="E69" s="194">
        <v>8.02</v>
      </c>
      <c r="F69" s="188"/>
      <c r="G69" s="188"/>
      <c r="H69" s="188"/>
      <c r="I69" s="188"/>
      <c r="J69" s="188"/>
      <c r="K69" s="188"/>
      <c r="L69" s="188"/>
      <c r="M69" s="188"/>
      <c r="N69" s="189"/>
      <c r="O69" s="189"/>
      <c r="P69" s="189"/>
      <c r="Q69" s="189"/>
      <c r="R69" s="189"/>
      <c r="S69" s="189"/>
      <c r="T69" s="190"/>
      <c r="U69" s="189"/>
      <c r="V69" s="191"/>
      <c r="W69" s="191"/>
      <c r="X69" s="191"/>
      <c r="Y69" s="191"/>
      <c r="Z69" s="191"/>
      <c r="AA69" s="191"/>
      <c r="AB69" s="191"/>
      <c r="AC69" s="191"/>
      <c r="AD69" s="191"/>
      <c r="AE69" s="191" t="s">
        <v>165</v>
      </c>
      <c r="AF69" s="191">
        <v>0</v>
      </c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191"/>
      <c r="AY69" s="191"/>
      <c r="AZ69" s="191"/>
      <c r="BA69" s="191"/>
      <c r="BB69" s="191"/>
      <c r="BC69" s="191"/>
      <c r="BD69" s="191"/>
      <c r="BE69" s="191"/>
      <c r="BF69" s="191"/>
      <c r="BG69" s="191"/>
      <c r="BH69" s="191"/>
    </row>
    <row r="70" spans="1:60" outlineLevel="1" x14ac:dyDescent="0.2">
      <c r="A70" s="184">
        <v>29</v>
      </c>
      <c r="B70" s="184" t="s">
        <v>253</v>
      </c>
      <c r="C70" s="185" t="s">
        <v>254</v>
      </c>
      <c r="D70" s="186" t="s">
        <v>207</v>
      </c>
      <c r="E70" s="187">
        <v>8.4209999999999994</v>
      </c>
      <c r="F70" s="188">
        <v>0</v>
      </c>
      <c r="G70" s="188">
        <f>E70*F70</f>
        <v>0</v>
      </c>
      <c r="H70" s="188">
        <v>297.5</v>
      </c>
      <c r="I70" s="188">
        <f>ROUND(E70*H70,2)</f>
        <v>2505.25</v>
      </c>
      <c r="J70" s="188">
        <v>0</v>
      </c>
      <c r="K70" s="188">
        <f>ROUND(E70*J70,2)</f>
        <v>0</v>
      </c>
      <c r="L70" s="188">
        <v>21</v>
      </c>
      <c r="M70" s="188">
        <f>G70*(1+L70/100)</f>
        <v>0</v>
      </c>
      <c r="N70" s="189">
        <v>0.12959999999999999</v>
      </c>
      <c r="O70" s="189">
        <f>ROUND(E70*N70,5)</f>
        <v>1.0913600000000001</v>
      </c>
      <c r="P70" s="189">
        <v>0</v>
      </c>
      <c r="Q70" s="189">
        <f>ROUND(E70*P70,5)</f>
        <v>0</v>
      </c>
      <c r="R70" s="189"/>
      <c r="S70" s="189"/>
      <c r="T70" s="190">
        <v>0</v>
      </c>
      <c r="U70" s="189">
        <f>ROUND(E70*T70,2)</f>
        <v>0</v>
      </c>
      <c r="V70" s="191"/>
      <c r="W70" s="191"/>
      <c r="X70" s="191"/>
      <c r="Y70" s="191"/>
      <c r="Z70" s="191"/>
      <c r="AA70" s="191"/>
      <c r="AB70" s="191"/>
      <c r="AC70" s="191"/>
      <c r="AD70" s="191"/>
      <c r="AE70" s="191" t="s">
        <v>236</v>
      </c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191"/>
      <c r="BG70" s="191"/>
      <c r="BH70" s="191"/>
    </row>
    <row r="71" spans="1:60" outlineLevel="1" x14ac:dyDescent="0.2">
      <c r="A71" s="184"/>
      <c r="B71" s="184"/>
      <c r="C71" s="192" t="s">
        <v>255</v>
      </c>
      <c r="D71" s="193"/>
      <c r="E71" s="194">
        <v>8.4209999999999994</v>
      </c>
      <c r="F71" s="188"/>
      <c r="G71" s="188"/>
      <c r="H71" s="188"/>
      <c r="I71" s="188"/>
      <c r="J71" s="188"/>
      <c r="K71" s="188"/>
      <c r="L71" s="188"/>
      <c r="M71" s="188"/>
      <c r="N71" s="189"/>
      <c r="O71" s="189"/>
      <c r="P71" s="189"/>
      <c r="Q71" s="189"/>
      <c r="R71" s="189"/>
      <c r="S71" s="189"/>
      <c r="T71" s="190"/>
      <c r="U71" s="189"/>
      <c r="V71" s="191"/>
      <c r="W71" s="191"/>
      <c r="X71" s="191"/>
      <c r="Y71" s="191"/>
      <c r="Z71" s="191"/>
      <c r="AA71" s="191"/>
      <c r="AB71" s="191"/>
      <c r="AC71" s="191"/>
      <c r="AD71" s="191"/>
      <c r="AE71" s="191" t="s">
        <v>165</v>
      </c>
      <c r="AF71" s="191">
        <v>0</v>
      </c>
      <c r="AG71" s="191"/>
      <c r="AH71" s="191"/>
      <c r="AI71" s="191"/>
      <c r="AJ71" s="191"/>
      <c r="AK71" s="191"/>
      <c r="AL71" s="191"/>
      <c r="AM71" s="191"/>
      <c r="AN71" s="191"/>
      <c r="AO71" s="191"/>
      <c r="AP71" s="191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</row>
    <row r="72" spans="1:60" x14ac:dyDescent="0.2">
      <c r="A72" s="195" t="s">
        <v>158</v>
      </c>
      <c r="B72" s="195" t="s">
        <v>67</v>
      </c>
      <c r="C72" s="196" t="s">
        <v>68</v>
      </c>
      <c r="D72" s="197"/>
      <c r="E72" s="198"/>
      <c r="F72" s="199"/>
      <c r="G72" s="199">
        <f>SUMIF(AE73:AE127,"&lt;&gt;NOR",G73:G127)</f>
        <v>0</v>
      </c>
      <c r="H72" s="199"/>
      <c r="I72" s="199">
        <f>SUM(I73:I127)</f>
        <v>18489.129999999997</v>
      </c>
      <c r="J72" s="199"/>
      <c r="K72" s="199">
        <f>SUM(K73:K127)</f>
        <v>72440.049999999988</v>
      </c>
      <c r="L72" s="199"/>
      <c r="M72" s="199">
        <f>SUM(M73:M127)</f>
        <v>0</v>
      </c>
      <c r="N72" s="200"/>
      <c r="O72" s="200">
        <f>SUM(O73:O127)</f>
        <v>8.0153300000000005</v>
      </c>
      <c r="P72" s="200"/>
      <c r="Q72" s="200">
        <f>SUM(Q73:Q127)</f>
        <v>0</v>
      </c>
      <c r="R72" s="200"/>
      <c r="S72" s="200"/>
      <c r="T72" s="201"/>
      <c r="U72" s="200">
        <f>SUM(U73:U127)</f>
        <v>170.58</v>
      </c>
      <c r="W72" s="48"/>
      <c r="AE72" t="s">
        <v>159</v>
      </c>
    </row>
    <row r="73" spans="1:60" outlineLevel="1" x14ac:dyDescent="0.2">
      <c r="A73" s="184">
        <v>30</v>
      </c>
      <c r="B73" s="184" t="s">
        <v>256</v>
      </c>
      <c r="C73" s="185" t="s">
        <v>257</v>
      </c>
      <c r="D73" s="186" t="s">
        <v>207</v>
      </c>
      <c r="E73" s="187">
        <v>15.90048</v>
      </c>
      <c r="F73" s="188">
        <v>0</v>
      </c>
      <c r="G73" s="188">
        <f>E73*F73</f>
        <v>0</v>
      </c>
      <c r="H73" s="188">
        <v>13.19</v>
      </c>
      <c r="I73" s="188">
        <f>ROUND(E73*H73,2)</f>
        <v>209.73</v>
      </c>
      <c r="J73" s="188">
        <v>28.010000000000005</v>
      </c>
      <c r="K73" s="188">
        <f>ROUND(E73*J73,2)</f>
        <v>445.37</v>
      </c>
      <c r="L73" s="188">
        <v>21</v>
      </c>
      <c r="M73" s="188">
        <f>G73*(1+L73/100)</f>
        <v>0</v>
      </c>
      <c r="N73" s="189">
        <v>4.0000000000000003E-5</v>
      </c>
      <c r="O73" s="189">
        <f>ROUND(E73*N73,5)</f>
        <v>6.4000000000000005E-4</v>
      </c>
      <c r="P73" s="189">
        <v>0</v>
      </c>
      <c r="Q73" s="189">
        <f>ROUND(E73*P73,5)</f>
        <v>0</v>
      </c>
      <c r="R73" s="189"/>
      <c r="S73" s="189"/>
      <c r="T73" s="190">
        <v>7.8E-2</v>
      </c>
      <c r="U73" s="189">
        <f>ROUND(E73*T73,2)</f>
        <v>1.24</v>
      </c>
      <c r="V73" s="191"/>
      <c r="W73" s="191"/>
      <c r="X73" s="191"/>
      <c r="Y73" s="191"/>
      <c r="Z73" s="191"/>
      <c r="AA73" s="191"/>
      <c r="AB73" s="191"/>
      <c r="AC73" s="191"/>
      <c r="AD73" s="191"/>
      <c r="AE73" s="191" t="s">
        <v>187</v>
      </c>
      <c r="AF73" s="191"/>
      <c r="AG73" s="191"/>
      <c r="AH73" s="191"/>
      <c r="AI73" s="191"/>
      <c r="AJ73" s="191"/>
      <c r="AK73" s="191"/>
      <c r="AL73" s="191"/>
      <c r="AM73" s="191"/>
      <c r="AN73" s="191"/>
      <c r="AO73" s="191"/>
      <c r="AP73" s="191"/>
      <c r="AQ73" s="191"/>
      <c r="AR73" s="191"/>
      <c r="AS73" s="191"/>
      <c r="AT73" s="191"/>
      <c r="AU73" s="191"/>
      <c r="AV73" s="191"/>
      <c r="AW73" s="191"/>
      <c r="AX73" s="191"/>
      <c r="AY73" s="191"/>
      <c r="AZ73" s="191"/>
      <c r="BA73" s="191"/>
      <c r="BB73" s="191"/>
      <c r="BC73" s="191"/>
      <c r="BD73" s="191"/>
      <c r="BE73" s="191"/>
      <c r="BF73" s="191"/>
      <c r="BG73" s="191"/>
      <c r="BH73" s="191"/>
    </row>
    <row r="74" spans="1:60" outlineLevel="1" x14ac:dyDescent="0.2">
      <c r="A74" s="184"/>
      <c r="B74" s="184"/>
      <c r="C74" s="192" t="s">
        <v>258</v>
      </c>
      <c r="D74" s="193"/>
      <c r="E74" s="194">
        <v>9.18</v>
      </c>
      <c r="F74" s="188"/>
      <c r="G74" s="188"/>
      <c r="H74" s="188"/>
      <c r="I74" s="188"/>
      <c r="J74" s="188"/>
      <c r="K74" s="188"/>
      <c r="L74" s="188"/>
      <c r="M74" s="188"/>
      <c r="N74" s="189"/>
      <c r="O74" s="189"/>
      <c r="P74" s="189"/>
      <c r="Q74" s="189"/>
      <c r="R74" s="189"/>
      <c r="S74" s="189"/>
      <c r="T74" s="190"/>
      <c r="U74" s="189"/>
      <c r="V74" s="191"/>
      <c r="W74" s="191"/>
      <c r="X74" s="191"/>
      <c r="Y74" s="191"/>
      <c r="Z74" s="191"/>
      <c r="AA74" s="191"/>
      <c r="AB74" s="191"/>
      <c r="AC74" s="191"/>
      <c r="AD74" s="191"/>
      <c r="AE74" s="191" t="s">
        <v>165</v>
      </c>
      <c r="AF74" s="191">
        <v>0</v>
      </c>
      <c r="AG74" s="191"/>
      <c r="AH74" s="191"/>
      <c r="AI74" s="191"/>
      <c r="AJ74" s="191"/>
      <c r="AK74" s="191"/>
      <c r="AL74" s="191"/>
      <c r="AM74" s="191"/>
      <c r="AN74" s="191"/>
      <c r="AO74" s="191"/>
      <c r="AP74" s="191"/>
      <c r="AQ74" s="191"/>
      <c r="AR74" s="191"/>
      <c r="AS74" s="191"/>
      <c r="AT74" s="191"/>
      <c r="AU74" s="191"/>
      <c r="AV74" s="191"/>
      <c r="AW74" s="191"/>
      <c r="AX74" s="191"/>
      <c r="AY74" s="191"/>
      <c r="AZ74" s="191"/>
      <c r="BA74" s="191"/>
      <c r="BB74" s="191"/>
      <c r="BC74" s="191"/>
      <c r="BD74" s="191"/>
      <c r="BE74" s="191"/>
      <c r="BF74" s="191"/>
      <c r="BG74" s="191"/>
      <c r="BH74" s="191"/>
    </row>
    <row r="75" spans="1:60" outlineLevel="1" x14ac:dyDescent="0.2">
      <c r="A75" s="184"/>
      <c r="B75" s="184"/>
      <c r="C75" s="192" t="s">
        <v>259</v>
      </c>
      <c r="D75" s="193"/>
      <c r="E75" s="194">
        <v>4.6526399999999999</v>
      </c>
      <c r="F75" s="188"/>
      <c r="G75" s="188"/>
      <c r="H75" s="188"/>
      <c r="I75" s="188"/>
      <c r="J75" s="188"/>
      <c r="K75" s="188"/>
      <c r="L75" s="188"/>
      <c r="M75" s="188"/>
      <c r="N75" s="189"/>
      <c r="O75" s="189"/>
      <c r="P75" s="189"/>
      <c r="Q75" s="189"/>
      <c r="R75" s="189"/>
      <c r="S75" s="189"/>
      <c r="T75" s="190"/>
      <c r="U75" s="189"/>
      <c r="V75" s="191"/>
      <c r="W75" s="191"/>
      <c r="X75" s="191"/>
      <c r="Y75" s="191"/>
      <c r="Z75" s="191"/>
      <c r="AA75" s="191"/>
      <c r="AB75" s="191"/>
      <c r="AC75" s="191"/>
      <c r="AD75" s="191"/>
      <c r="AE75" s="191" t="s">
        <v>165</v>
      </c>
      <c r="AF75" s="191">
        <v>0</v>
      </c>
      <c r="AG75" s="191"/>
      <c r="AH75" s="191"/>
      <c r="AI75" s="191"/>
      <c r="AJ75" s="191"/>
      <c r="AK75" s="191"/>
      <c r="AL75" s="191"/>
      <c r="AM75" s="191"/>
      <c r="AN75" s="191"/>
      <c r="AO75" s="191"/>
      <c r="AP75" s="191"/>
      <c r="AQ75" s="191"/>
      <c r="AR75" s="191"/>
      <c r="AS75" s="191"/>
      <c r="AT75" s="191"/>
      <c r="AU75" s="191"/>
      <c r="AV75" s="191"/>
      <c r="AW75" s="191"/>
      <c r="AX75" s="191"/>
      <c r="AY75" s="191"/>
      <c r="AZ75" s="191"/>
      <c r="BA75" s="191"/>
      <c r="BB75" s="191"/>
      <c r="BC75" s="191"/>
      <c r="BD75" s="191"/>
      <c r="BE75" s="191"/>
      <c r="BF75" s="191"/>
      <c r="BG75" s="191"/>
      <c r="BH75" s="191"/>
    </row>
    <row r="76" spans="1:60" outlineLevel="1" x14ac:dyDescent="0.2">
      <c r="A76" s="184"/>
      <c r="B76" s="184"/>
      <c r="C76" s="192" t="s">
        <v>260</v>
      </c>
      <c r="D76" s="193"/>
      <c r="E76" s="194">
        <v>2.0678399999999999</v>
      </c>
      <c r="F76" s="188"/>
      <c r="G76" s="188"/>
      <c r="H76" s="188"/>
      <c r="I76" s="188"/>
      <c r="J76" s="188"/>
      <c r="K76" s="188"/>
      <c r="L76" s="188"/>
      <c r="M76" s="188"/>
      <c r="N76" s="189"/>
      <c r="O76" s="189"/>
      <c r="P76" s="189"/>
      <c r="Q76" s="189"/>
      <c r="R76" s="189"/>
      <c r="S76" s="189"/>
      <c r="T76" s="190"/>
      <c r="U76" s="189"/>
      <c r="V76" s="191"/>
      <c r="W76" s="191"/>
      <c r="X76" s="191"/>
      <c r="Y76" s="191"/>
      <c r="Z76" s="191"/>
      <c r="AA76" s="191"/>
      <c r="AB76" s="191"/>
      <c r="AC76" s="191"/>
      <c r="AD76" s="191"/>
      <c r="AE76" s="191" t="s">
        <v>165</v>
      </c>
      <c r="AF76" s="191">
        <v>0</v>
      </c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</row>
    <row r="77" spans="1:60" outlineLevel="1" x14ac:dyDescent="0.2">
      <c r="A77" s="184">
        <v>31</v>
      </c>
      <c r="B77" s="184" t="s">
        <v>261</v>
      </c>
      <c r="C77" s="185" t="s">
        <v>262</v>
      </c>
      <c r="D77" s="186" t="s">
        <v>211</v>
      </c>
      <c r="E77" s="187">
        <v>41.735999999999997</v>
      </c>
      <c r="F77" s="188">
        <v>0</v>
      </c>
      <c r="G77" s="188">
        <f>E77*F77</f>
        <v>0</v>
      </c>
      <c r="H77" s="188">
        <v>42.35</v>
      </c>
      <c r="I77" s="188">
        <f>ROUND(E77*H77,2)</f>
        <v>1767.52</v>
      </c>
      <c r="J77" s="188">
        <v>17.949999999999996</v>
      </c>
      <c r="K77" s="188">
        <f>ROUND(E77*J77,2)</f>
        <v>749.16</v>
      </c>
      <c r="L77" s="188">
        <v>21</v>
      </c>
      <c r="M77" s="188">
        <f>G77*(1+L77/100)</f>
        <v>0</v>
      </c>
      <c r="N77" s="189">
        <v>2.3000000000000001E-4</v>
      </c>
      <c r="O77" s="189">
        <f>ROUND(E77*N77,5)</f>
        <v>9.5999999999999992E-3</v>
      </c>
      <c r="P77" s="189">
        <v>0</v>
      </c>
      <c r="Q77" s="189">
        <f>ROUND(E77*P77,5)</f>
        <v>0</v>
      </c>
      <c r="R77" s="189"/>
      <c r="S77" s="189"/>
      <c r="T77" s="190">
        <v>0.05</v>
      </c>
      <c r="U77" s="189">
        <f>ROUND(E77*T77,2)</f>
        <v>2.09</v>
      </c>
      <c r="V77" s="191"/>
      <c r="W77" s="191"/>
      <c r="X77" s="191"/>
      <c r="Y77" s="191"/>
      <c r="Z77" s="191"/>
      <c r="AA77" s="191"/>
      <c r="AB77" s="191"/>
      <c r="AC77" s="191"/>
      <c r="AD77" s="191"/>
      <c r="AE77" s="191" t="s">
        <v>187</v>
      </c>
      <c r="AF77" s="191"/>
      <c r="AG77" s="191"/>
      <c r="AH77" s="191"/>
      <c r="AI77" s="191"/>
      <c r="AJ77" s="191"/>
      <c r="AK77" s="191"/>
      <c r="AL77" s="191"/>
      <c r="AM77" s="191"/>
      <c r="AN77" s="191"/>
      <c r="AO77" s="191"/>
      <c r="AP77" s="191"/>
      <c r="AQ77" s="191"/>
      <c r="AR77" s="191"/>
      <c r="AS77" s="191"/>
      <c r="AT77" s="191"/>
      <c r="AU77" s="191"/>
      <c r="AV77" s="191"/>
      <c r="AW77" s="191"/>
      <c r="AX77" s="191"/>
      <c r="AY77" s="191"/>
      <c r="AZ77" s="191"/>
      <c r="BA77" s="191"/>
      <c r="BB77" s="191"/>
      <c r="BC77" s="191"/>
      <c r="BD77" s="191"/>
      <c r="BE77" s="191"/>
      <c r="BF77" s="191"/>
      <c r="BG77" s="191"/>
      <c r="BH77" s="191"/>
    </row>
    <row r="78" spans="1:60" outlineLevel="1" x14ac:dyDescent="0.2">
      <c r="A78" s="184"/>
      <c r="B78" s="184"/>
      <c r="C78" s="192" t="s">
        <v>263</v>
      </c>
      <c r="D78" s="193"/>
      <c r="E78" s="194">
        <v>18</v>
      </c>
      <c r="F78" s="188"/>
      <c r="G78" s="188"/>
      <c r="H78" s="188"/>
      <c r="I78" s="188"/>
      <c r="J78" s="188"/>
      <c r="K78" s="188"/>
      <c r="L78" s="188"/>
      <c r="M78" s="188"/>
      <c r="N78" s="189"/>
      <c r="O78" s="189"/>
      <c r="P78" s="189"/>
      <c r="Q78" s="189"/>
      <c r="R78" s="189"/>
      <c r="S78" s="189"/>
      <c r="T78" s="190"/>
      <c r="U78" s="189"/>
      <c r="V78" s="191"/>
      <c r="W78" s="191"/>
      <c r="X78" s="191"/>
      <c r="Y78" s="191"/>
      <c r="Z78" s="191"/>
      <c r="AA78" s="191"/>
      <c r="AB78" s="191"/>
      <c r="AC78" s="191"/>
      <c r="AD78" s="191"/>
      <c r="AE78" s="191" t="s">
        <v>165</v>
      </c>
      <c r="AF78" s="191">
        <v>0</v>
      </c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191"/>
      <c r="BF78" s="191"/>
      <c r="BG78" s="191"/>
      <c r="BH78" s="191"/>
    </row>
    <row r="79" spans="1:60" outlineLevel="1" x14ac:dyDescent="0.2">
      <c r="A79" s="184"/>
      <c r="B79" s="184"/>
      <c r="C79" s="192" t="s">
        <v>264</v>
      </c>
      <c r="D79" s="193"/>
      <c r="E79" s="194">
        <v>12</v>
      </c>
      <c r="F79" s="188"/>
      <c r="G79" s="188"/>
      <c r="H79" s="188"/>
      <c r="I79" s="188"/>
      <c r="J79" s="188"/>
      <c r="K79" s="188"/>
      <c r="L79" s="188"/>
      <c r="M79" s="188"/>
      <c r="N79" s="189"/>
      <c r="O79" s="189"/>
      <c r="P79" s="189"/>
      <c r="Q79" s="189"/>
      <c r="R79" s="189"/>
      <c r="S79" s="189"/>
      <c r="T79" s="190"/>
      <c r="U79" s="189"/>
      <c r="V79" s="191"/>
      <c r="W79" s="191"/>
      <c r="X79" s="191"/>
      <c r="Y79" s="191"/>
      <c r="Z79" s="191"/>
      <c r="AA79" s="191"/>
      <c r="AB79" s="191"/>
      <c r="AC79" s="191"/>
      <c r="AD79" s="191"/>
      <c r="AE79" s="191" t="s">
        <v>165</v>
      </c>
      <c r="AF79" s="191">
        <v>0</v>
      </c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1"/>
      <c r="AT79" s="191"/>
      <c r="AU79" s="191"/>
      <c r="AV79" s="191"/>
      <c r="AW79" s="191"/>
      <c r="AX79" s="191"/>
      <c r="AY79" s="191"/>
      <c r="AZ79" s="191"/>
      <c r="BA79" s="191"/>
      <c r="BB79" s="191"/>
      <c r="BC79" s="191"/>
      <c r="BD79" s="191"/>
      <c r="BE79" s="191"/>
      <c r="BF79" s="191"/>
      <c r="BG79" s="191"/>
      <c r="BH79" s="191"/>
    </row>
    <row r="80" spans="1:60" outlineLevel="1" x14ac:dyDescent="0.2">
      <c r="A80" s="184"/>
      <c r="B80" s="184"/>
      <c r="C80" s="192" t="s">
        <v>265</v>
      </c>
      <c r="D80" s="193"/>
      <c r="E80" s="194">
        <v>6.468</v>
      </c>
      <c r="F80" s="188"/>
      <c r="G80" s="188"/>
      <c r="H80" s="188"/>
      <c r="I80" s="188"/>
      <c r="J80" s="188"/>
      <c r="K80" s="188"/>
      <c r="L80" s="188"/>
      <c r="M80" s="188"/>
      <c r="N80" s="189"/>
      <c r="O80" s="189"/>
      <c r="P80" s="189"/>
      <c r="Q80" s="189"/>
      <c r="R80" s="189"/>
      <c r="S80" s="189"/>
      <c r="T80" s="190"/>
      <c r="U80" s="189"/>
      <c r="V80" s="191"/>
      <c r="W80" s="191"/>
      <c r="X80" s="191"/>
      <c r="Y80" s="191"/>
      <c r="Z80" s="191"/>
      <c r="AA80" s="191"/>
      <c r="AB80" s="191"/>
      <c r="AC80" s="191"/>
      <c r="AD80" s="191"/>
      <c r="AE80" s="191" t="s">
        <v>165</v>
      </c>
      <c r="AF80" s="191">
        <v>0</v>
      </c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</row>
    <row r="81" spans="1:60" outlineLevel="1" x14ac:dyDescent="0.2">
      <c r="A81" s="184"/>
      <c r="B81" s="184"/>
      <c r="C81" s="192" t="s">
        <v>266</v>
      </c>
      <c r="D81" s="193"/>
      <c r="E81" s="194">
        <v>5.2679999999999998</v>
      </c>
      <c r="F81" s="188"/>
      <c r="G81" s="188"/>
      <c r="H81" s="188"/>
      <c r="I81" s="188"/>
      <c r="J81" s="188"/>
      <c r="K81" s="188"/>
      <c r="L81" s="188"/>
      <c r="M81" s="188"/>
      <c r="N81" s="189"/>
      <c r="O81" s="189"/>
      <c r="P81" s="189"/>
      <c r="Q81" s="189"/>
      <c r="R81" s="189"/>
      <c r="S81" s="189"/>
      <c r="T81" s="190"/>
      <c r="U81" s="189"/>
      <c r="V81" s="191"/>
      <c r="W81" s="191"/>
      <c r="X81" s="191"/>
      <c r="Y81" s="191"/>
      <c r="Z81" s="191"/>
      <c r="AA81" s="191"/>
      <c r="AB81" s="191"/>
      <c r="AC81" s="191"/>
      <c r="AD81" s="191"/>
      <c r="AE81" s="191" t="s">
        <v>165</v>
      </c>
      <c r="AF81" s="191">
        <v>0</v>
      </c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</row>
    <row r="82" spans="1:60" outlineLevel="1" x14ac:dyDescent="0.2">
      <c r="A82" s="184">
        <v>32</v>
      </c>
      <c r="B82" s="184" t="s">
        <v>267</v>
      </c>
      <c r="C82" s="185" t="s">
        <v>268</v>
      </c>
      <c r="D82" s="186" t="s">
        <v>207</v>
      </c>
      <c r="E82" s="187">
        <v>13.49</v>
      </c>
      <c r="F82" s="188">
        <v>0</v>
      </c>
      <c r="G82" s="188">
        <f>E82*F82</f>
        <v>0</v>
      </c>
      <c r="H82" s="188">
        <v>41.25</v>
      </c>
      <c r="I82" s="188">
        <f>ROUND(E82*H82,2)</f>
        <v>556.46</v>
      </c>
      <c r="J82" s="188">
        <v>198.75</v>
      </c>
      <c r="K82" s="188">
        <f>ROUND(E82*J82,2)</f>
        <v>2681.14</v>
      </c>
      <c r="L82" s="188">
        <v>21</v>
      </c>
      <c r="M82" s="188">
        <f>G82*(1+L82/100)</f>
        <v>0</v>
      </c>
      <c r="N82" s="189">
        <v>4.4139999999999999E-2</v>
      </c>
      <c r="O82" s="189">
        <f>ROUND(E82*N82,5)</f>
        <v>0.59545000000000003</v>
      </c>
      <c r="P82" s="189">
        <v>0</v>
      </c>
      <c r="Q82" s="189">
        <f>ROUND(E82*P82,5)</f>
        <v>0</v>
      </c>
      <c r="R82" s="189"/>
      <c r="S82" s="189"/>
      <c r="T82" s="190">
        <v>0.504</v>
      </c>
      <c r="U82" s="189">
        <f>ROUND(E82*T82,2)</f>
        <v>6.8</v>
      </c>
      <c r="V82" s="191"/>
      <c r="W82" s="191"/>
      <c r="X82" s="191"/>
      <c r="Y82" s="191"/>
      <c r="Z82" s="191"/>
      <c r="AA82" s="191"/>
      <c r="AB82" s="191"/>
      <c r="AC82" s="191"/>
      <c r="AD82" s="191"/>
      <c r="AE82" s="191" t="s">
        <v>187</v>
      </c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</row>
    <row r="83" spans="1:60" outlineLevel="1" x14ac:dyDescent="0.2">
      <c r="A83" s="184"/>
      <c r="B83" s="184"/>
      <c r="C83" s="192" t="s">
        <v>269</v>
      </c>
      <c r="D83" s="193"/>
      <c r="E83" s="194"/>
      <c r="F83" s="188"/>
      <c r="G83" s="188"/>
      <c r="H83" s="188"/>
      <c r="I83" s="188"/>
      <c r="J83" s="188"/>
      <c r="K83" s="188"/>
      <c r="L83" s="188"/>
      <c r="M83" s="188"/>
      <c r="N83" s="189"/>
      <c r="O83" s="189"/>
      <c r="P83" s="189"/>
      <c r="Q83" s="189"/>
      <c r="R83" s="189"/>
      <c r="S83" s="189"/>
      <c r="T83" s="190"/>
      <c r="U83" s="189"/>
      <c r="V83" s="191"/>
      <c r="W83" s="191"/>
      <c r="X83" s="191"/>
      <c r="Y83" s="191"/>
      <c r="Z83" s="191"/>
      <c r="AA83" s="191"/>
      <c r="AB83" s="191"/>
      <c r="AC83" s="191"/>
      <c r="AD83" s="191"/>
      <c r="AE83" s="191" t="s">
        <v>165</v>
      </c>
      <c r="AF83" s="191">
        <v>0</v>
      </c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</row>
    <row r="84" spans="1:60" outlineLevel="1" x14ac:dyDescent="0.2">
      <c r="A84" s="184"/>
      <c r="B84" s="184"/>
      <c r="C84" s="192" t="s">
        <v>270</v>
      </c>
      <c r="D84" s="193"/>
      <c r="E84" s="194">
        <v>3.54</v>
      </c>
      <c r="F84" s="188"/>
      <c r="G84" s="188"/>
      <c r="H84" s="188"/>
      <c r="I84" s="188"/>
      <c r="J84" s="188"/>
      <c r="K84" s="188"/>
      <c r="L84" s="188"/>
      <c r="M84" s="188"/>
      <c r="N84" s="189"/>
      <c r="O84" s="189"/>
      <c r="P84" s="189"/>
      <c r="Q84" s="189"/>
      <c r="R84" s="189"/>
      <c r="S84" s="189"/>
      <c r="T84" s="190"/>
      <c r="U84" s="189"/>
      <c r="V84" s="191"/>
      <c r="W84" s="191"/>
      <c r="X84" s="191"/>
      <c r="Y84" s="191"/>
      <c r="Z84" s="191"/>
      <c r="AA84" s="191"/>
      <c r="AB84" s="191"/>
      <c r="AC84" s="191"/>
      <c r="AD84" s="191"/>
      <c r="AE84" s="191" t="s">
        <v>165</v>
      </c>
      <c r="AF84" s="191">
        <v>0</v>
      </c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</row>
    <row r="85" spans="1:60" outlineLevel="1" x14ac:dyDescent="0.2">
      <c r="A85" s="184"/>
      <c r="B85" s="184"/>
      <c r="C85" s="192" t="s">
        <v>271</v>
      </c>
      <c r="D85" s="193"/>
      <c r="E85" s="194">
        <v>1.41</v>
      </c>
      <c r="F85" s="188"/>
      <c r="G85" s="188"/>
      <c r="H85" s="188"/>
      <c r="I85" s="188"/>
      <c r="J85" s="188"/>
      <c r="K85" s="188"/>
      <c r="L85" s="188"/>
      <c r="M85" s="188"/>
      <c r="N85" s="189"/>
      <c r="O85" s="189"/>
      <c r="P85" s="189"/>
      <c r="Q85" s="189"/>
      <c r="R85" s="189"/>
      <c r="S85" s="189"/>
      <c r="T85" s="190"/>
      <c r="U85" s="189"/>
      <c r="V85" s="191"/>
      <c r="W85" s="191"/>
      <c r="X85" s="191"/>
      <c r="Y85" s="191"/>
      <c r="Z85" s="191"/>
      <c r="AA85" s="191"/>
      <c r="AB85" s="191"/>
      <c r="AC85" s="191"/>
      <c r="AD85" s="191"/>
      <c r="AE85" s="191" t="s">
        <v>165</v>
      </c>
      <c r="AF85" s="191">
        <v>0</v>
      </c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</row>
    <row r="86" spans="1:60" outlineLevel="1" x14ac:dyDescent="0.2">
      <c r="A86" s="184"/>
      <c r="B86" s="184"/>
      <c r="C86" s="192" t="s">
        <v>272</v>
      </c>
      <c r="D86" s="193"/>
      <c r="E86" s="194">
        <v>1.5</v>
      </c>
      <c r="F86" s="188"/>
      <c r="G86" s="188"/>
      <c r="H86" s="188"/>
      <c r="I86" s="188"/>
      <c r="J86" s="188"/>
      <c r="K86" s="188"/>
      <c r="L86" s="188"/>
      <c r="M86" s="188"/>
      <c r="N86" s="189"/>
      <c r="O86" s="189"/>
      <c r="P86" s="189"/>
      <c r="Q86" s="189"/>
      <c r="R86" s="189"/>
      <c r="S86" s="189"/>
      <c r="T86" s="190"/>
      <c r="U86" s="189"/>
      <c r="V86" s="191"/>
      <c r="W86" s="191"/>
      <c r="X86" s="191"/>
      <c r="Y86" s="191"/>
      <c r="Z86" s="191"/>
      <c r="AA86" s="191"/>
      <c r="AB86" s="191"/>
      <c r="AC86" s="191"/>
      <c r="AD86" s="191"/>
      <c r="AE86" s="191" t="s">
        <v>165</v>
      </c>
      <c r="AF86" s="191">
        <v>0</v>
      </c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</row>
    <row r="87" spans="1:60" outlineLevel="1" x14ac:dyDescent="0.2">
      <c r="A87" s="184"/>
      <c r="B87" s="184"/>
      <c r="C87" s="192" t="s">
        <v>273</v>
      </c>
      <c r="D87" s="193"/>
      <c r="E87" s="194">
        <v>3.62</v>
      </c>
      <c r="F87" s="188"/>
      <c r="G87" s="188"/>
      <c r="H87" s="188"/>
      <c r="I87" s="188"/>
      <c r="J87" s="188"/>
      <c r="K87" s="188"/>
      <c r="L87" s="188"/>
      <c r="M87" s="188"/>
      <c r="N87" s="189"/>
      <c r="O87" s="189"/>
      <c r="P87" s="189"/>
      <c r="Q87" s="189"/>
      <c r="R87" s="189"/>
      <c r="S87" s="189"/>
      <c r="T87" s="190"/>
      <c r="U87" s="189"/>
      <c r="V87" s="191"/>
      <c r="W87" s="191"/>
      <c r="X87" s="191"/>
      <c r="Y87" s="191"/>
      <c r="Z87" s="191"/>
      <c r="AA87" s="191"/>
      <c r="AB87" s="191"/>
      <c r="AC87" s="191"/>
      <c r="AD87" s="191"/>
      <c r="AE87" s="191" t="s">
        <v>165</v>
      </c>
      <c r="AF87" s="191">
        <v>0</v>
      </c>
      <c r="AG87" s="191"/>
      <c r="AH87" s="191"/>
      <c r="AI87" s="191"/>
      <c r="AJ87" s="191"/>
      <c r="AK87" s="191"/>
      <c r="AL87" s="191"/>
      <c r="AM87" s="191"/>
      <c r="AN87" s="191"/>
      <c r="AO87" s="191"/>
      <c r="AP87" s="191"/>
      <c r="AQ87" s="191"/>
      <c r="AR87" s="191"/>
      <c r="AS87" s="191"/>
      <c r="AT87" s="191"/>
      <c r="AU87" s="191"/>
      <c r="AV87" s="191"/>
      <c r="AW87" s="191"/>
      <c r="AX87" s="191"/>
      <c r="AY87" s="191"/>
      <c r="AZ87" s="191"/>
      <c r="BA87" s="191"/>
      <c r="BB87" s="191"/>
      <c r="BC87" s="191"/>
      <c r="BD87" s="191"/>
      <c r="BE87" s="191"/>
      <c r="BF87" s="191"/>
      <c r="BG87" s="191"/>
      <c r="BH87" s="191"/>
    </row>
    <row r="88" spans="1:60" outlineLevel="1" x14ac:dyDescent="0.2">
      <c r="A88" s="184"/>
      <c r="B88" s="184"/>
      <c r="C88" s="192" t="s">
        <v>274</v>
      </c>
      <c r="D88" s="193"/>
      <c r="E88" s="194">
        <v>3.42</v>
      </c>
      <c r="F88" s="188"/>
      <c r="G88" s="188"/>
      <c r="H88" s="188"/>
      <c r="I88" s="188"/>
      <c r="J88" s="188"/>
      <c r="K88" s="188"/>
      <c r="L88" s="188"/>
      <c r="M88" s="188"/>
      <c r="N88" s="189"/>
      <c r="O88" s="189"/>
      <c r="P88" s="189"/>
      <c r="Q88" s="189"/>
      <c r="R88" s="189"/>
      <c r="S88" s="189"/>
      <c r="T88" s="190"/>
      <c r="U88" s="189"/>
      <c r="V88" s="191"/>
      <c r="W88" s="191"/>
      <c r="X88" s="191"/>
      <c r="Y88" s="191"/>
      <c r="Z88" s="191"/>
      <c r="AA88" s="191"/>
      <c r="AB88" s="191"/>
      <c r="AC88" s="191"/>
      <c r="AD88" s="191"/>
      <c r="AE88" s="191" t="s">
        <v>165</v>
      </c>
      <c r="AF88" s="191">
        <v>0</v>
      </c>
      <c r="AG88" s="191"/>
      <c r="AH88" s="191"/>
      <c r="AI88" s="191"/>
      <c r="AJ88" s="191"/>
      <c r="AK88" s="191"/>
      <c r="AL88" s="191"/>
      <c r="AM88" s="191"/>
      <c r="AN88" s="191"/>
      <c r="AO88" s="191"/>
      <c r="AP88" s="191"/>
      <c r="AQ88" s="191"/>
      <c r="AR88" s="191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91"/>
      <c r="BD88" s="191"/>
      <c r="BE88" s="191"/>
      <c r="BF88" s="191"/>
      <c r="BG88" s="191"/>
      <c r="BH88" s="191"/>
    </row>
    <row r="89" spans="1:60" ht="22.5" outlineLevel="1" x14ac:dyDescent="0.2">
      <c r="A89" s="184">
        <v>33</v>
      </c>
      <c r="B89" s="184" t="s">
        <v>275</v>
      </c>
      <c r="C89" s="185" t="s">
        <v>276</v>
      </c>
      <c r="D89" s="186" t="s">
        <v>207</v>
      </c>
      <c r="E89" s="187">
        <v>98.239000000000004</v>
      </c>
      <c r="F89" s="188">
        <v>0</v>
      </c>
      <c r="G89" s="188">
        <f>E89*F89</f>
        <v>0</v>
      </c>
      <c r="H89" s="188">
        <v>88.45</v>
      </c>
      <c r="I89" s="188">
        <f>ROUND(E89*H89,2)</f>
        <v>8689.24</v>
      </c>
      <c r="J89" s="188">
        <v>156.05000000000001</v>
      </c>
      <c r="K89" s="188">
        <f>ROUND(E89*J89,2)</f>
        <v>15330.2</v>
      </c>
      <c r="L89" s="188">
        <v>21</v>
      </c>
      <c r="M89" s="188">
        <f>G89*(1+L89/100)</f>
        <v>0</v>
      </c>
      <c r="N89" s="189">
        <v>4.9100000000000003E-3</v>
      </c>
      <c r="O89" s="189">
        <f>ROUND(E89*N89,5)</f>
        <v>0.48235</v>
      </c>
      <c r="P89" s="189">
        <v>0</v>
      </c>
      <c r="Q89" s="189">
        <f>ROUND(E89*P89,5)</f>
        <v>0</v>
      </c>
      <c r="R89" s="189"/>
      <c r="S89" s="189"/>
      <c r="T89" s="190">
        <v>0.36199999999999999</v>
      </c>
      <c r="U89" s="189">
        <f>ROUND(E89*T89,2)</f>
        <v>35.56</v>
      </c>
      <c r="V89" s="191"/>
      <c r="W89" s="191"/>
      <c r="X89" s="191"/>
      <c r="Y89" s="191"/>
      <c r="Z89" s="191"/>
      <c r="AA89" s="191"/>
      <c r="AB89" s="191"/>
      <c r="AC89" s="191"/>
      <c r="AD89" s="191"/>
      <c r="AE89" s="191" t="s">
        <v>187</v>
      </c>
      <c r="AF89" s="191"/>
      <c r="AG89" s="191"/>
      <c r="AH89" s="191"/>
      <c r="AI89" s="191"/>
      <c r="AJ89" s="191"/>
      <c r="AK89" s="191"/>
      <c r="AL89" s="191"/>
      <c r="AM89" s="191"/>
      <c r="AN89" s="191"/>
      <c r="AO89" s="191"/>
      <c r="AP89" s="191"/>
      <c r="AQ89" s="191"/>
      <c r="AR89" s="191"/>
      <c r="AS89" s="191"/>
      <c r="AT89" s="191"/>
      <c r="AU89" s="191"/>
      <c r="AV89" s="191"/>
      <c r="AW89" s="191"/>
      <c r="AX89" s="191"/>
      <c r="AY89" s="191"/>
      <c r="AZ89" s="191"/>
      <c r="BA89" s="191"/>
      <c r="BB89" s="191"/>
      <c r="BC89" s="191"/>
      <c r="BD89" s="191"/>
      <c r="BE89" s="191"/>
      <c r="BF89" s="191"/>
      <c r="BG89" s="191"/>
      <c r="BH89" s="191"/>
    </row>
    <row r="90" spans="1:60" outlineLevel="1" x14ac:dyDescent="0.2">
      <c r="A90" s="184"/>
      <c r="B90" s="184"/>
      <c r="C90" s="192" t="s">
        <v>277</v>
      </c>
      <c r="D90" s="193"/>
      <c r="E90" s="194"/>
      <c r="F90" s="188"/>
      <c r="G90" s="188"/>
      <c r="H90" s="188"/>
      <c r="I90" s="188"/>
      <c r="J90" s="188"/>
      <c r="K90" s="188"/>
      <c r="L90" s="188"/>
      <c r="M90" s="188"/>
      <c r="N90" s="189"/>
      <c r="O90" s="189"/>
      <c r="P90" s="189"/>
      <c r="Q90" s="189"/>
      <c r="R90" s="189"/>
      <c r="S90" s="189"/>
      <c r="T90" s="190"/>
      <c r="U90" s="189"/>
      <c r="V90" s="191"/>
      <c r="W90" s="191"/>
      <c r="X90" s="191"/>
      <c r="Y90" s="191"/>
      <c r="Z90" s="191"/>
      <c r="AA90" s="191"/>
      <c r="AB90" s="191"/>
      <c r="AC90" s="191"/>
      <c r="AD90" s="191"/>
      <c r="AE90" s="191" t="s">
        <v>165</v>
      </c>
      <c r="AF90" s="191">
        <v>0</v>
      </c>
      <c r="AG90" s="191"/>
      <c r="AH90" s="191"/>
      <c r="AI90" s="191"/>
      <c r="AJ90" s="191"/>
      <c r="AK90" s="191"/>
      <c r="AL90" s="191"/>
      <c r="AM90" s="191"/>
      <c r="AN90" s="191"/>
      <c r="AO90" s="191"/>
      <c r="AP90" s="191"/>
      <c r="AQ90" s="191"/>
      <c r="AR90" s="191"/>
      <c r="AS90" s="191"/>
      <c r="AT90" s="191"/>
      <c r="AU90" s="191"/>
      <c r="AV90" s="191"/>
      <c r="AW90" s="191"/>
      <c r="AX90" s="191"/>
      <c r="AY90" s="191"/>
      <c r="AZ90" s="191"/>
      <c r="BA90" s="191"/>
      <c r="BB90" s="191"/>
      <c r="BC90" s="191"/>
      <c r="BD90" s="191"/>
      <c r="BE90" s="191"/>
      <c r="BF90" s="191"/>
      <c r="BG90" s="191"/>
      <c r="BH90" s="191"/>
    </row>
    <row r="91" spans="1:60" outlineLevel="1" x14ac:dyDescent="0.2">
      <c r="A91" s="184"/>
      <c r="B91" s="184"/>
      <c r="C91" s="192" t="s">
        <v>278</v>
      </c>
      <c r="D91" s="193"/>
      <c r="E91" s="194">
        <v>11.340999999999999</v>
      </c>
      <c r="F91" s="188"/>
      <c r="G91" s="188"/>
      <c r="H91" s="188"/>
      <c r="I91" s="188"/>
      <c r="J91" s="188"/>
      <c r="K91" s="188"/>
      <c r="L91" s="188"/>
      <c r="M91" s="188"/>
      <c r="N91" s="189"/>
      <c r="O91" s="189"/>
      <c r="P91" s="189"/>
      <c r="Q91" s="189"/>
      <c r="R91" s="189"/>
      <c r="S91" s="189"/>
      <c r="T91" s="190"/>
      <c r="U91" s="189"/>
      <c r="V91" s="191"/>
      <c r="W91" s="191"/>
      <c r="X91" s="191"/>
      <c r="Y91" s="191"/>
      <c r="Z91" s="191"/>
      <c r="AA91" s="191"/>
      <c r="AB91" s="191"/>
      <c r="AC91" s="191"/>
      <c r="AD91" s="191"/>
      <c r="AE91" s="191" t="s">
        <v>165</v>
      </c>
      <c r="AF91" s="191">
        <v>0</v>
      </c>
      <c r="AG91" s="191"/>
      <c r="AH91" s="191"/>
      <c r="AI91" s="191"/>
      <c r="AJ91" s="191"/>
      <c r="AK91" s="191"/>
      <c r="AL91" s="191"/>
      <c r="AM91" s="191"/>
      <c r="AN91" s="191"/>
      <c r="AO91" s="191"/>
      <c r="AP91" s="191"/>
      <c r="AQ91" s="191"/>
      <c r="AR91" s="191"/>
      <c r="AS91" s="191"/>
      <c r="AT91" s="191"/>
      <c r="AU91" s="191"/>
      <c r="AV91" s="191"/>
      <c r="AW91" s="191"/>
      <c r="AX91" s="191"/>
      <c r="AY91" s="191"/>
      <c r="AZ91" s="191"/>
      <c r="BA91" s="191"/>
      <c r="BB91" s="191"/>
      <c r="BC91" s="191"/>
      <c r="BD91" s="191"/>
      <c r="BE91" s="191"/>
      <c r="BF91" s="191"/>
      <c r="BG91" s="191"/>
      <c r="BH91" s="191"/>
    </row>
    <row r="92" spans="1:60" ht="22.5" outlineLevel="1" x14ac:dyDescent="0.2">
      <c r="A92" s="184"/>
      <c r="B92" s="184"/>
      <c r="C92" s="192" t="s">
        <v>279</v>
      </c>
      <c r="D92" s="193"/>
      <c r="E92" s="194">
        <v>28.36</v>
      </c>
      <c r="F92" s="188"/>
      <c r="G92" s="188"/>
      <c r="H92" s="188"/>
      <c r="I92" s="188"/>
      <c r="J92" s="188"/>
      <c r="K92" s="188"/>
      <c r="L92" s="188"/>
      <c r="M92" s="188"/>
      <c r="N92" s="189"/>
      <c r="O92" s="189"/>
      <c r="P92" s="189"/>
      <c r="Q92" s="189"/>
      <c r="R92" s="189"/>
      <c r="S92" s="189"/>
      <c r="T92" s="190"/>
      <c r="U92" s="189"/>
      <c r="V92" s="191"/>
      <c r="W92" s="191"/>
      <c r="X92" s="191"/>
      <c r="Y92" s="191"/>
      <c r="Z92" s="191"/>
      <c r="AA92" s="191"/>
      <c r="AB92" s="191"/>
      <c r="AC92" s="191"/>
      <c r="AD92" s="191"/>
      <c r="AE92" s="191" t="s">
        <v>165</v>
      </c>
      <c r="AF92" s="191">
        <v>0</v>
      </c>
      <c r="AG92" s="191"/>
      <c r="AH92" s="191"/>
      <c r="AI92" s="191"/>
      <c r="AJ92" s="191"/>
      <c r="AK92" s="191"/>
      <c r="AL92" s="191"/>
      <c r="AM92" s="191"/>
      <c r="AN92" s="191"/>
      <c r="AO92" s="191"/>
      <c r="AP92" s="191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1"/>
      <c r="BE92" s="191"/>
      <c r="BF92" s="191"/>
      <c r="BG92" s="191"/>
      <c r="BH92" s="191"/>
    </row>
    <row r="93" spans="1:60" outlineLevel="1" x14ac:dyDescent="0.2">
      <c r="A93" s="184"/>
      <c r="B93" s="184"/>
      <c r="C93" s="192" t="s">
        <v>280</v>
      </c>
      <c r="D93" s="193"/>
      <c r="E93" s="194">
        <v>8.1180000000000003</v>
      </c>
      <c r="F93" s="188"/>
      <c r="G93" s="188"/>
      <c r="H93" s="188"/>
      <c r="I93" s="188"/>
      <c r="J93" s="188"/>
      <c r="K93" s="188"/>
      <c r="L93" s="188"/>
      <c r="M93" s="188"/>
      <c r="N93" s="189"/>
      <c r="O93" s="189"/>
      <c r="P93" s="189"/>
      <c r="Q93" s="189"/>
      <c r="R93" s="189"/>
      <c r="S93" s="189"/>
      <c r="T93" s="190"/>
      <c r="U93" s="189"/>
      <c r="V93" s="191"/>
      <c r="W93" s="191"/>
      <c r="X93" s="191"/>
      <c r="Y93" s="191"/>
      <c r="Z93" s="191"/>
      <c r="AA93" s="191"/>
      <c r="AB93" s="191"/>
      <c r="AC93" s="191"/>
      <c r="AD93" s="191"/>
      <c r="AE93" s="191" t="s">
        <v>165</v>
      </c>
      <c r="AF93" s="191">
        <v>0</v>
      </c>
      <c r="AG93" s="191"/>
      <c r="AH93" s="191"/>
      <c r="AI93" s="191"/>
      <c r="AJ93" s="191"/>
      <c r="AK93" s="191"/>
      <c r="AL93" s="191"/>
      <c r="AM93" s="191"/>
      <c r="AN93" s="191"/>
      <c r="AO93" s="191"/>
      <c r="AP93" s="191"/>
      <c r="AQ93" s="191"/>
      <c r="AR93" s="191"/>
      <c r="AS93" s="191"/>
      <c r="AT93" s="191"/>
      <c r="AU93" s="191"/>
      <c r="AV93" s="191"/>
      <c r="AW93" s="191"/>
      <c r="AX93" s="191"/>
      <c r="AY93" s="191"/>
      <c r="AZ93" s="191"/>
      <c r="BA93" s="191"/>
      <c r="BB93" s="191"/>
      <c r="BC93" s="191"/>
      <c r="BD93" s="191"/>
      <c r="BE93" s="191"/>
      <c r="BF93" s="191"/>
      <c r="BG93" s="191"/>
      <c r="BH93" s="191"/>
    </row>
    <row r="94" spans="1:60" outlineLevel="1" x14ac:dyDescent="0.2">
      <c r="A94" s="184"/>
      <c r="B94" s="184"/>
      <c r="C94" s="192" t="s">
        <v>281</v>
      </c>
      <c r="D94" s="193"/>
      <c r="E94" s="194">
        <v>8.3040000000000003</v>
      </c>
      <c r="F94" s="188"/>
      <c r="G94" s="188"/>
      <c r="H94" s="188"/>
      <c r="I94" s="188"/>
      <c r="J94" s="188"/>
      <c r="K94" s="188"/>
      <c r="L94" s="188"/>
      <c r="M94" s="188"/>
      <c r="N94" s="189"/>
      <c r="O94" s="189"/>
      <c r="P94" s="189"/>
      <c r="Q94" s="189"/>
      <c r="R94" s="189"/>
      <c r="S94" s="189"/>
      <c r="T94" s="190"/>
      <c r="U94" s="189"/>
      <c r="V94" s="191"/>
      <c r="W94" s="191"/>
      <c r="X94" s="191"/>
      <c r="Y94" s="191"/>
      <c r="Z94" s="191"/>
      <c r="AA94" s="191"/>
      <c r="AB94" s="191"/>
      <c r="AC94" s="191"/>
      <c r="AD94" s="191"/>
      <c r="AE94" s="191" t="s">
        <v>165</v>
      </c>
      <c r="AF94" s="191">
        <v>0</v>
      </c>
      <c r="AG94" s="191"/>
      <c r="AH94" s="191"/>
      <c r="AI94" s="191"/>
      <c r="AJ94" s="191"/>
      <c r="AK94" s="191"/>
      <c r="AL94" s="191"/>
      <c r="AM94" s="191"/>
      <c r="AN94" s="191"/>
      <c r="AO94" s="191"/>
      <c r="AP94" s="191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91"/>
      <c r="BE94" s="191"/>
      <c r="BF94" s="191"/>
      <c r="BG94" s="191"/>
      <c r="BH94" s="191"/>
    </row>
    <row r="95" spans="1:60" outlineLevel="1" x14ac:dyDescent="0.2">
      <c r="A95" s="184"/>
      <c r="B95" s="184"/>
      <c r="C95" s="192" t="s">
        <v>282</v>
      </c>
      <c r="D95" s="193"/>
      <c r="E95" s="194">
        <v>12.007999999999999</v>
      </c>
      <c r="F95" s="188"/>
      <c r="G95" s="188"/>
      <c r="H95" s="188"/>
      <c r="I95" s="188"/>
      <c r="J95" s="188"/>
      <c r="K95" s="188"/>
      <c r="L95" s="188"/>
      <c r="M95" s="188"/>
      <c r="N95" s="189"/>
      <c r="O95" s="189"/>
      <c r="P95" s="189"/>
      <c r="Q95" s="189"/>
      <c r="R95" s="189"/>
      <c r="S95" s="189"/>
      <c r="T95" s="190"/>
      <c r="U95" s="189"/>
      <c r="V95" s="191"/>
      <c r="W95" s="191"/>
      <c r="X95" s="191"/>
      <c r="Y95" s="191"/>
      <c r="Z95" s="191"/>
      <c r="AA95" s="191"/>
      <c r="AB95" s="191"/>
      <c r="AC95" s="191"/>
      <c r="AD95" s="191"/>
      <c r="AE95" s="191" t="s">
        <v>165</v>
      </c>
      <c r="AF95" s="191">
        <v>0</v>
      </c>
      <c r="AG95" s="191"/>
      <c r="AH95" s="191"/>
      <c r="AI95" s="191"/>
      <c r="AJ95" s="191"/>
      <c r="AK95" s="191"/>
      <c r="AL95" s="191"/>
      <c r="AM95" s="191"/>
      <c r="AN95" s="191"/>
      <c r="AO95" s="191"/>
      <c r="AP95" s="191"/>
      <c r="AQ95" s="191"/>
      <c r="AR95" s="191"/>
      <c r="AS95" s="191"/>
      <c r="AT95" s="191"/>
      <c r="AU95" s="191"/>
      <c r="AV95" s="191"/>
      <c r="AW95" s="191"/>
      <c r="AX95" s="191"/>
      <c r="AY95" s="191"/>
      <c r="AZ95" s="191"/>
      <c r="BA95" s="191"/>
      <c r="BB95" s="191"/>
      <c r="BC95" s="191"/>
      <c r="BD95" s="191"/>
      <c r="BE95" s="191"/>
      <c r="BF95" s="191"/>
      <c r="BG95" s="191"/>
      <c r="BH95" s="191"/>
    </row>
    <row r="96" spans="1:60" outlineLevel="1" x14ac:dyDescent="0.2">
      <c r="A96" s="184"/>
      <c r="B96" s="184"/>
      <c r="C96" s="192" t="s">
        <v>283</v>
      </c>
      <c r="D96" s="193"/>
      <c r="E96" s="194">
        <v>5.6539999999999999</v>
      </c>
      <c r="F96" s="188"/>
      <c r="G96" s="188"/>
      <c r="H96" s="188"/>
      <c r="I96" s="188"/>
      <c r="J96" s="188"/>
      <c r="K96" s="188"/>
      <c r="L96" s="188"/>
      <c r="M96" s="188"/>
      <c r="N96" s="189"/>
      <c r="O96" s="189"/>
      <c r="P96" s="189"/>
      <c r="Q96" s="189"/>
      <c r="R96" s="189"/>
      <c r="S96" s="189"/>
      <c r="T96" s="190"/>
      <c r="U96" s="189"/>
      <c r="V96" s="191"/>
      <c r="W96" s="191"/>
      <c r="X96" s="191"/>
      <c r="Y96" s="191"/>
      <c r="Z96" s="191"/>
      <c r="AA96" s="191"/>
      <c r="AB96" s="191"/>
      <c r="AC96" s="191"/>
      <c r="AD96" s="191"/>
      <c r="AE96" s="191" t="s">
        <v>165</v>
      </c>
      <c r="AF96" s="191">
        <v>0</v>
      </c>
      <c r="AG96" s="191"/>
      <c r="AH96" s="191"/>
      <c r="AI96" s="191"/>
      <c r="AJ96" s="191"/>
      <c r="AK96" s="191"/>
      <c r="AL96" s="191"/>
      <c r="AM96" s="191"/>
      <c r="AN96" s="191"/>
      <c r="AO96" s="191"/>
      <c r="AP96" s="191"/>
      <c r="AQ96" s="191"/>
      <c r="AR96" s="191"/>
      <c r="AS96" s="191"/>
      <c r="AT96" s="191"/>
      <c r="AU96" s="191"/>
      <c r="AV96" s="191"/>
      <c r="AW96" s="191"/>
      <c r="AX96" s="191"/>
      <c r="AY96" s="191"/>
      <c r="AZ96" s="191"/>
      <c r="BA96" s="191"/>
      <c r="BB96" s="191"/>
      <c r="BC96" s="191"/>
      <c r="BD96" s="191"/>
      <c r="BE96" s="191"/>
      <c r="BF96" s="191"/>
      <c r="BG96" s="191"/>
      <c r="BH96" s="191"/>
    </row>
    <row r="97" spans="1:60" outlineLevel="1" x14ac:dyDescent="0.2">
      <c r="A97" s="184"/>
      <c r="B97" s="184"/>
      <c r="C97" s="192" t="s">
        <v>284</v>
      </c>
      <c r="D97" s="193"/>
      <c r="E97" s="194">
        <v>24.454000000000001</v>
      </c>
      <c r="F97" s="188"/>
      <c r="G97" s="188"/>
      <c r="H97" s="188"/>
      <c r="I97" s="188"/>
      <c r="J97" s="188"/>
      <c r="K97" s="188"/>
      <c r="L97" s="188"/>
      <c r="M97" s="188"/>
      <c r="N97" s="189"/>
      <c r="O97" s="189"/>
      <c r="P97" s="189"/>
      <c r="Q97" s="189"/>
      <c r="R97" s="189"/>
      <c r="S97" s="189"/>
      <c r="T97" s="190"/>
      <c r="U97" s="189"/>
      <c r="V97" s="191"/>
      <c r="W97" s="191"/>
      <c r="X97" s="191"/>
      <c r="Y97" s="191"/>
      <c r="Z97" s="191"/>
      <c r="AA97" s="191"/>
      <c r="AB97" s="191"/>
      <c r="AC97" s="191"/>
      <c r="AD97" s="191"/>
      <c r="AE97" s="191" t="s">
        <v>165</v>
      </c>
      <c r="AF97" s="191">
        <v>0</v>
      </c>
      <c r="AG97" s="191"/>
      <c r="AH97" s="191"/>
      <c r="AI97" s="191"/>
      <c r="AJ97" s="191"/>
      <c r="AK97" s="191"/>
      <c r="AL97" s="191"/>
      <c r="AM97" s="191"/>
      <c r="AN97" s="191"/>
      <c r="AO97" s="191"/>
      <c r="AP97" s="191"/>
      <c r="AQ97" s="191"/>
      <c r="AR97" s="191"/>
      <c r="AS97" s="191"/>
      <c r="AT97" s="191"/>
      <c r="AU97" s="191"/>
      <c r="AV97" s="191"/>
      <c r="AW97" s="191"/>
      <c r="AX97" s="191"/>
      <c r="AY97" s="191"/>
      <c r="AZ97" s="191"/>
      <c r="BA97" s="191"/>
      <c r="BB97" s="191"/>
      <c r="BC97" s="191"/>
      <c r="BD97" s="191"/>
      <c r="BE97" s="191"/>
      <c r="BF97" s="191"/>
      <c r="BG97" s="191"/>
      <c r="BH97" s="191"/>
    </row>
    <row r="98" spans="1:60" outlineLevel="1" x14ac:dyDescent="0.2">
      <c r="A98" s="184">
        <v>34</v>
      </c>
      <c r="B98" s="184" t="s">
        <v>285</v>
      </c>
      <c r="C98" s="185" t="s">
        <v>286</v>
      </c>
      <c r="D98" s="186" t="s">
        <v>207</v>
      </c>
      <c r="E98" s="187">
        <v>78.718999999999994</v>
      </c>
      <c r="F98" s="188">
        <v>0</v>
      </c>
      <c r="G98" s="188">
        <f>E98*F98</f>
        <v>0</v>
      </c>
      <c r="H98" s="188">
        <v>7.26</v>
      </c>
      <c r="I98" s="188">
        <f>ROUND(E98*H98,2)</f>
        <v>571.5</v>
      </c>
      <c r="J98" s="188">
        <v>127.24</v>
      </c>
      <c r="K98" s="188">
        <f>ROUND(E98*J98,2)</f>
        <v>10016.209999999999</v>
      </c>
      <c r="L98" s="188">
        <v>21</v>
      </c>
      <c r="M98" s="188">
        <f>G98*(1+L98/100)</f>
        <v>0</v>
      </c>
      <c r="N98" s="189">
        <v>6.3499999999999997E-3</v>
      </c>
      <c r="O98" s="189">
        <f>ROUND(E98*N98,5)</f>
        <v>0.49986999999999998</v>
      </c>
      <c r="P98" s="189">
        <v>0</v>
      </c>
      <c r="Q98" s="189">
        <f>ROUND(E98*P98,5)</f>
        <v>0</v>
      </c>
      <c r="R98" s="189"/>
      <c r="S98" s="189"/>
      <c r="T98" s="190">
        <v>0.31900000000000001</v>
      </c>
      <c r="U98" s="189">
        <f>ROUND(E98*T98,2)</f>
        <v>25.11</v>
      </c>
      <c r="V98" s="191"/>
      <c r="W98" s="191"/>
      <c r="X98" s="191"/>
      <c r="Y98" s="191"/>
      <c r="Z98" s="191"/>
      <c r="AA98" s="191"/>
      <c r="AB98" s="191"/>
      <c r="AC98" s="191"/>
      <c r="AD98" s="191"/>
      <c r="AE98" s="191" t="s">
        <v>187</v>
      </c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1"/>
      <c r="AV98" s="191"/>
      <c r="AW98" s="191"/>
      <c r="AX98" s="191"/>
      <c r="AY98" s="191"/>
      <c r="AZ98" s="191"/>
      <c r="BA98" s="191"/>
      <c r="BB98" s="191"/>
      <c r="BC98" s="191"/>
      <c r="BD98" s="191"/>
      <c r="BE98" s="191"/>
      <c r="BF98" s="191"/>
      <c r="BG98" s="191"/>
      <c r="BH98" s="191"/>
    </row>
    <row r="99" spans="1:60" outlineLevel="1" x14ac:dyDescent="0.2">
      <c r="A99" s="184"/>
      <c r="B99" s="184"/>
      <c r="C99" s="192" t="s">
        <v>277</v>
      </c>
      <c r="D99" s="193"/>
      <c r="E99" s="194"/>
      <c r="F99" s="188"/>
      <c r="G99" s="188"/>
      <c r="H99" s="188"/>
      <c r="I99" s="188"/>
      <c r="J99" s="188"/>
      <c r="K99" s="188"/>
      <c r="L99" s="188"/>
      <c r="M99" s="188"/>
      <c r="N99" s="189"/>
      <c r="O99" s="189"/>
      <c r="P99" s="189"/>
      <c r="Q99" s="189"/>
      <c r="R99" s="189"/>
      <c r="S99" s="189"/>
      <c r="T99" s="190"/>
      <c r="U99" s="189"/>
      <c r="V99" s="191"/>
      <c r="W99" s="191"/>
      <c r="X99" s="191"/>
      <c r="Y99" s="191"/>
      <c r="Z99" s="191"/>
      <c r="AA99" s="191"/>
      <c r="AB99" s="191"/>
      <c r="AC99" s="191"/>
      <c r="AD99" s="191"/>
      <c r="AE99" s="191" t="s">
        <v>165</v>
      </c>
      <c r="AF99" s="191">
        <v>0</v>
      </c>
      <c r="AG99" s="191"/>
      <c r="AH99" s="191"/>
      <c r="AI99" s="191"/>
      <c r="AJ99" s="191"/>
      <c r="AK99" s="191"/>
      <c r="AL99" s="191"/>
      <c r="AM99" s="191"/>
      <c r="AN99" s="191"/>
      <c r="AO99" s="191"/>
      <c r="AP99" s="191"/>
      <c r="AQ99" s="191"/>
      <c r="AR99" s="191"/>
      <c r="AS99" s="191"/>
      <c r="AT99" s="191"/>
      <c r="AU99" s="191"/>
      <c r="AV99" s="191"/>
      <c r="AW99" s="191"/>
      <c r="AX99" s="191"/>
      <c r="AY99" s="191"/>
      <c r="AZ99" s="191"/>
      <c r="BA99" s="191"/>
      <c r="BB99" s="191"/>
      <c r="BC99" s="191"/>
      <c r="BD99" s="191"/>
      <c r="BE99" s="191"/>
      <c r="BF99" s="191"/>
      <c r="BG99" s="191"/>
      <c r="BH99" s="191"/>
    </row>
    <row r="100" spans="1:60" outlineLevel="1" x14ac:dyDescent="0.2">
      <c r="A100" s="184"/>
      <c r="B100" s="184"/>
      <c r="C100" s="192" t="s">
        <v>278</v>
      </c>
      <c r="D100" s="193"/>
      <c r="E100" s="194">
        <v>11.340999999999999</v>
      </c>
      <c r="F100" s="188"/>
      <c r="G100" s="188"/>
      <c r="H100" s="188"/>
      <c r="I100" s="188"/>
      <c r="J100" s="188"/>
      <c r="K100" s="188"/>
      <c r="L100" s="188"/>
      <c r="M100" s="188"/>
      <c r="N100" s="189"/>
      <c r="O100" s="189"/>
      <c r="P100" s="189"/>
      <c r="Q100" s="189"/>
      <c r="R100" s="189"/>
      <c r="S100" s="189"/>
      <c r="T100" s="190"/>
      <c r="U100" s="189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 t="s">
        <v>165</v>
      </c>
      <c r="AF100" s="191">
        <v>0</v>
      </c>
      <c r="AG100" s="191"/>
      <c r="AH100" s="191"/>
      <c r="AI100" s="191"/>
      <c r="AJ100" s="191"/>
      <c r="AK100" s="191"/>
      <c r="AL100" s="191"/>
      <c r="AM100" s="191"/>
      <c r="AN100" s="191"/>
      <c r="AO100" s="191"/>
      <c r="AP100" s="191"/>
      <c r="AQ100" s="191"/>
      <c r="AR100" s="191"/>
      <c r="AS100" s="191"/>
      <c r="AT100" s="191"/>
      <c r="AU100" s="191"/>
      <c r="AV100" s="191"/>
      <c r="AW100" s="191"/>
      <c r="AX100" s="191"/>
      <c r="AY100" s="191"/>
      <c r="AZ100" s="191"/>
      <c r="BA100" s="191"/>
      <c r="BB100" s="191"/>
      <c r="BC100" s="191"/>
      <c r="BD100" s="191"/>
      <c r="BE100" s="191"/>
      <c r="BF100" s="191"/>
      <c r="BG100" s="191"/>
      <c r="BH100" s="191"/>
    </row>
    <row r="101" spans="1:60" ht="22.5" outlineLevel="1" x14ac:dyDescent="0.2">
      <c r="A101" s="184"/>
      <c r="B101" s="184"/>
      <c r="C101" s="192" t="s">
        <v>279</v>
      </c>
      <c r="D101" s="193"/>
      <c r="E101" s="194">
        <v>28.36</v>
      </c>
      <c r="F101" s="188"/>
      <c r="G101" s="188"/>
      <c r="H101" s="188"/>
      <c r="I101" s="188"/>
      <c r="J101" s="188"/>
      <c r="K101" s="188"/>
      <c r="L101" s="188"/>
      <c r="M101" s="188"/>
      <c r="N101" s="189"/>
      <c r="O101" s="189"/>
      <c r="P101" s="189"/>
      <c r="Q101" s="189"/>
      <c r="R101" s="189"/>
      <c r="S101" s="189"/>
      <c r="T101" s="190"/>
      <c r="U101" s="189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 t="s">
        <v>165</v>
      </c>
      <c r="AF101" s="191">
        <v>0</v>
      </c>
      <c r="AG101" s="191"/>
      <c r="AH101" s="191"/>
      <c r="AI101" s="191"/>
      <c r="AJ101" s="191"/>
      <c r="AK101" s="191"/>
      <c r="AL101" s="191"/>
      <c r="AM101" s="191"/>
      <c r="AN101" s="191"/>
      <c r="AO101" s="191"/>
      <c r="AP101" s="191"/>
      <c r="AQ101" s="191"/>
      <c r="AR101" s="191"/>
      <c r="AS101" s="191"/>
      <c r="AT101" s="191"/>
      <c r="AU101" s="191"/>
      <c r="AV101" s="191"/>
      <c r="AW101" s="191"/>
      <c r="AX101" s="191"/>
      <c r="AY101" s="191"/>
      <c r="AZ101" s="191"/>
      <c r="BA101" s="191"/>
      <c r="BB101" s="191"/>
      <c r="BC101" s="191"/>
      <c r="BD101" s="191"/>
      <c r="BE101" s="191"/>
      <c r="BF101" s="191"/>
      <c r="BG101" s="191"/>
      <c r="BH101" s="191"/>
    </row>
    <row r="102" spans="1:60" outlineLevel="1" x14ac:dyDescent="0.2">
      <c r="A102" s="184"/>
      <c r="B102" s="184"/>
      <c r="C102" s="192" t="s">
        <v>287</v>
      </c>
      <c r="D102" s="193"/>
      <c r="E102" s="194">
        <v>-3.6</v>
      </c>
      <c r="F102" s="188"/>
      <c r="G102" s="188"/>
      <c r="H102" s="188"/>
      <c r="I102" s="188"/>
      <c r="J102" s="188"/>
      <c r="K102" s="188"/>
      <c r="L102" s="188"/>
      <c r="M102" s="188"/>
      <c r="N102" s="189"/>
      <c r="O102" s="189"/>
      <c r="P102" s="189"/>
      <c r="Q102" s="189"/>
      <c r="R102" s="189"/>
      <c r="S102" s="189"/>
      <c r="T102" s="190"/>
      <c r="U102" s="189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 t="s">
        <v>165</v>
      </c>
      <c r="AF102" s="191">
        <v>0</v>
      </c>
      <c r="AG102" s="191"/>
      <c r="AH102" s="191"/>
      <c r="AI102" s="191"/>
      <c r="AJ102" s="191"/>
      <c r="AK102" s="191"/>
      <c r="AL102" s="191"/>
      <c r="AM102" s="191"/>
      <c r="AN102" s="191"/>
      <c r="AO102" s="191"/>
      <c r="AP102" s="191"/>
      <c r="AQ102" s="191"/>
      <c r="AR102" s="191"/>
      <c r="AS102" s="191"/>
      <c r="AT102" s="191"/>
      <c r="AU102" s="191"/>
      <c r="AV102" s="191"/>
      <c r="AW102" s="191"/>
      <c r="AX102" s="191"/>
      <c r="AY102" s="191"/>
      <c r="AZ102" s="191"/>
      <c r="BA102" s="191"/>
      <c r="BB102" s="191"/>
      <c r="BC102" s="191"/>
      <c r="BD102" s="191"/>
      <c r="BE102" s="191"/>
      <c r="BF102" s="191"/>
      <c r="BG102" s="191"/>
      <c r="BH102" s="191"/>
    </row>
    <row r="103" spans="1:60" outlineLevel="1" x14ac:dyDescent="0.2">
      <c r="A103" s="184"/>
      <c r="B103" s="184"/>
      <c r="C103" s="192" t="s">
        <v>280</v>
      </c>
      <c r="D103" s="193"/>
      <c r="E103" s="194">
        <v>8.1180000000000003</v>
      </c>
      <c r="F103" s="188"/>
      <c r="G103" s="188"/>
      <c r="H103" s="188"/>
      <c r="I103" s="188"/>
      <c r="J103" s="188"/>
      <c r="K103" s="188"/>
      <c r="L103" s="188"/>
      <c r="M103" s="188"/>
      <c r="N103" s="189"/>
      <c r="O103" s="189"/>
      <c r="P103" s="189"/>
      <c r="Q103" s="189"/>
      <c r="R103" s="189"/>
      <c r="S103" s="189"/>
      <c r="T103" s="190"/>
      <c r="U103" s="189"/>
      <c r="V103" s="191"/>
      <c r="W103" s="191"/>
      <c r="X103" s="191"/>
      <c r="Y103" s="191"/>
      <c r="Z103" s="191"/>
      <c r="AA103" s="191"/>
      <c r="AB103" s="191"/>
      <c r="AC103" s="191"/>
      <c r="AD103" s="191"/>
      <c r="AE103" s="191" t="s">
        <v>165</v>
      </c>
      <c r="AF103" s="191">
        <v>0</v>
      </c>
      <c r="AG103" s="191"/>
      <c r="AH103" s="191"/>
      <c r="AI103" s="191"/>
      <c r="AJ103" s="191"/>
      <c r="AK103" s="191"/>
      <c r="AL103" s="191"/>
      <c r="AM103" s="191"/>
      <c r="AN103" s="191"/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1"/>
      <c r="BE103" s="191"/>
      <c r="BF103" s="191"/>
      <c r="BG103" s="191"/>
      <c r="BH103" s="191"/>
    </row>
    <row r="104" spans="1:60" outlineLevel="1" x14ac:dyDescent="0.2">
      <c r="A104" s="184"/>
      <c r="B104" s="184"/>
      <c r="C104" s="192" t="s">
        <v>288</v>
      </c>
      <c r="D104" s="193"/>
      <c r="E104" s="194">
        <v>-3.51</v>
      </c>
      <c r="F104" s="188"/>
      <c r="G104" s="188"/>
      <c r="H104" s="188"/>
      <c r="I104" s="188"/>
      <c r="J104" s="188"/>
      <c r="K104" s="188"/>
      <c r="L104" s="188"/>
      <c r="M104" s="188"/>
      <c r="N104" s="189"/>
      <c r="O104" s="189"/>
      <c r="P104" s="189"/>
      <c r="Q104" s="189"/>
      <c r="R104" s="189"/>
      <c r="S104" s="189"/>
      <c r="T104" s="190"/>
      <c r="U104" s="189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 t="s">
        <v>165</v>
      </c>
      <c r="AF104" s="191">
        <v>0</v>
      </c>
      <c r="AG104" s="191"/>
      <c r="AH104" s="191"/>
      <c r="AI104" s="191"/>
      <c r="AJ104" s="191"/>
      <c r="AK104" s="191"/>
      <c r="AL104" s="191"/>
      <c r="AM104" s="191"/>
      <c r="AN104" s="191"/>
      <c r="AO104" s="191"/>
      <c r="AP104" s="191"/>
      <c r="AQ104" s="191"/>
      <c r="AR104" s="191"/>
      <c r="AS104" s="191"/>
      <c r="AT104" s="191"/>
      <c r="AU104" s="191"/>
      <c r="AV104" s="191"/>
      <c r="AW104" s="191"/>
      <c r="AX104" s="191"/>
      <c r="AY104" s="191"/>
      <c r="AZ104" s="191"/>
      <c r="BA104" s="191"/>
      <c r="BB104" s="191"/>
      <c r="BC104" s="191"/>
      <c r="BD104" s="191"/>
      <c r="BE104" s="191"/>
      <c r="BF104" s="191"/>
      <c r="BG104" s="191"/>
      <c r="BH104" s="191"/>
    </row>
    <row r="105" spans="1:60" outlineLevel="1" x14ac:dyDescent="0.2">
      <c r="A105" s="184"/>
      <c r="B105" s="184"/>
      <c r="C105" s="192" t="s">
        <v>281</v>
      </c>
      <c r="D105" s="193"/>
      <c r="E105" s="194">
        <v>8.3040000000000003</v>
      </c>
      <c r="F105" s="188"/>
      <c r="G105" s="188"/>
      <c r="H105" s="188"/>
      <c r="I105" s="188"/>
      <c r="J105" s="188"/>
      <c r="K105" s="188"/>
      <c r="L105" s="188"/>
      <c r="M105" s="188"/>
      <c r="N105" s="189"/>
      <c r="O105" s="189"/>
      <c r="P105" s="189"/>
      <c r="Q105" s="189"/>
      <c r="R105" s="189"/>
      <c r="S105" s="189"/>
      <c r="T105" s="190"/>
      <c r="U105" s="189"/>
      <c r="V105" s="191"/>
      <c r="W105" s="191"/>
      <c r="X105" s="191"/>
      <c r="Y105" s="191"/>
      <c r="Z105" s="191"/>
      <c r="AA105" s="191"/>
      <c r="AB105" s="191"/>
      <c r="AC105" s="191"/>
      <c r="AD105" s="191"/>
      <c r="AE105" s="191" t="s">
        <v>165</v>
      </c>
      <c r="AF105" s="191">
        <v>0</v>
      </c>
      <c r="AG105" s="191"/>
      <c r="AH105" s="191"/>
      <c r="AI105" s="191"/>
      <c r="AJ105" s="191"/>
      <c r="AK105" s="191"/>
      <c r="AL105" s="191"/>
      <c r="AM105" s="191"/>
      <c r="AN105" s="191"/>
      <c r="AO105" s="191"/>
      <c r="AP105" s="191"/>
      <c r="AQ105" s="191"/>
      <c r="AR105" s="191"/>
      <c r="AS105" s="191"/>
      <c r="AT105" s="191"/>
      <c r="AU105" s="191"/>
      <c r="AV105" s="191"/>
      <c r="AW105" s="191"/>
      <c r="AX105" s="191"/>
      <c r="AY105" s="191"/>
      <c r="AZ105" s="191"/>
      <c r="BA105" s="191"/>
      <c r="BB105" s="191"/>
      <c r="BC105" s="191"/>
      <c r="BD105" s="191"/>
      <c r="BE105" s="191"/>
      <c r="BF105" s="191"/>
      <c r="BG105" s="191"/>
      <c r="BH105" s="191"/>
    </row>
    <row r="106" spans="1:60" outlineLevel="1" x14ac:dyDescent="0.2">
      <c r="A106" s="184"/>
      <c r="B106" s="184"/>
      <c r="C106" s="192" t="s">
        <v>289</v>
      </c>
      <c r="D106" s="193"/>
      <c r="E106" s="194">
        <v>-1.95</v>
      </c>
      <c r="F106" s="188"/>
      <c r="G106" s="188"/>
      <c r="H106" s="188"/>
      <c r="I106" s="188"/>
      <c r="J106" s="188"/>
      <c r="K106" s="188"/>
      <c r="L106" s="188"/>
      <c r="M106" s="188"/>
      <c r="N106" s="189"/>
      <c r="O106" s="189"/>
      <c r="P106" s="189"/>
      <c r="Q106" s="189"/>
      <c r="R106" s="189"/>
      <c r="S106" s="189"/>
      <c r="T106" s="190"/>
      <c r="U106" s="189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 t="s">
        <v>165</v>
      </c>
      <c r="AF106" s="191">
        <v>0</v>
      </c>
      <c r="AG106" s="191"/>
      <c r="AH106" s="191"/>
      <c r="AI106" s="191"/>
      <c r="AJ106" s="191"/>
      <c r="AK106" s="191"/>
      <c r="AL106" s="191"/>
      <c r="AM106" s="191"/>
      <c r="AN106" s="191"/>
      <c r="AO106" s="191"/>
      <c r="AP106" s="191"/>
      <c r="AQ106" s="191"/>
      <c r="AR106" s="191"/>
      <c r="AS106" s="191"/>
      <c r="AT106" s="191"/>
      <c r="AU106" s="191"/>
      <c r="AV106" s="191"/>
      <c r="AW106" s="191"/>
      <c r="AX106" s="191"/>
      <c r="AY106" s="191"/>
      <c r="AZ106" s="191"/>
      <c r="BA106" s="191"/>
      <c r="BB106" s="191"/>
      <c r="BC106" s="191"/>
      <c r="BD106" s="191"/>
      <c r="BE106" s="191"/>
      <c r="BF106" s="191"/>
      <c r="BG106" s="191"/>
      <c r="BH106" s="191"/>
    </row>
    <row r="107" spans="1:60" outlineLevel="1" x14ac:dyDescent="0.2">
      <c r="A107" s="184"/>
      <c r="B107" s="184"/>
      <c r="C107" s="192" t="s">
        <v>282</v>
      </c>
      <c r="D107" s="193"/>
      <c r="E107" s="194">
        <v>12.007999999999999</v>
      </c>
      <c r="F107" s="188"/>
      <c r="G107" s="188"/>
      <c r="H107" s="188"/>
      <c r="I107" s="188"/>
      <c r="J107" s="188"/>
      <c r="K107" s="188"/>
      <c r="L107" s="188"/>
      <c r="M107" s="188"/>
      <c r="N107" s="189"/>
      <c r="O107" s="189"/>
      <c r="P107" s="189"/>
      <c r="Q107" s="189"/>
      <c r="R107" s="189"/>
      <c r="S107" s="189"/>
      <c r="T107" s="190"/>
      <c r="U107" s="189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 t="s">
        <v>165</v>
      </c>
      <c r="AF107" s="191">
        <v>0</v>
      </c>
      <c r="AG107" s="191"/>
      <c r="AH107" s="191"/>
      <c r="AI107" s="191"/>
      <c r="AJ107" s="191"/>
      <c r="AK107" s="191"/>
      <c r="AL107" s="191"/>
      <c r="AM107" s="191"/>
      <c r="AN107" s="191"/>
      <c r="AO107" s="191"/>
      <c r="AP107" s="191"/>
      <c r="AQ107" s="191"/>
      <c r="AR107" s="191"/>
      <c r="AS107" s="191"/>
      <c r="AT107" s="191"/>
      <c r="AU107" s="191"/>
      <c r="AV107" s="191"/>
      <c r="AW107" s="191"/>
      <c r="AX107" s="191"/>
      <c r="AY107" s="191"/>
      <c r="AZ107" s="191"/>
      <c r="BA107" s="191"/>
      <c r="BB107" s="191"/>
      <c r="BC107" s="191"/>
      <c r="BD107" s="191"/>
      <c r="BE107" s="191"/>
      <c r="BF107" s="191"/>
      <c r="BG107" s="191"/>
      <c r="BH107" s="191"/>
    </row>
    <row r="108" spans="1:60" outlineLevel="1" x14ac:dyDescent="0.2">
      <c r="A108" s="184"/>
      <c r="B108" s="184"/>
      <c r="C108" s="192" t="s">
        <v>290</v>
      </c>
      <c r="D108" s="193"/>
      <c r="E108" s="194">
        <v>-7.04</v>
      </c>
      <c r="F108" s="188"/>
      <c r="G108" s="188"/>
      <c r="H108" s="188"/>
      <c r="I108" s="188"/>
      <c r="J108" s="188"/>
      <c r="K108" s="188"/>
      <c r="L108" s="188"/>
      <c r="M108" s="188"/>
      <c r="N108" s="189"/>
      <c r="O108" s="189"/>
      <c r="P108" s="189"/>
      <c r="Q108" s="189"/>
      <c r="R108" s="189"/>
      <c r="S108" s="189"/>
      <c r="T108" s="190"/>
      <c r="U108" s="189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 t="s">
        <v>165</v>
      </c>
      <c r="AF108" s="191">
        <v>0</v>
      </c>
      <c r="AG108" s="191"/>
      <c r="AH108" s="191"/>
      <c r="AI108" s="191"/>
      <c r="AJ108" s="191"/>
      <c r="AK108" s="191"/>
      <c r="AL108" s="191"/>
      <c r="AM108" s="191"/>
      <c r="AN108" s="191"/>
      <c r="AO108" s="191"/>
      <c r="AP108" s="191"/>
      <c r="AQ108" s="191"/>
      <c r="AR108" s="191"/>
      <c r="AS108" s="191"/>
      <c r="AT108" s="191"/>
      <c r="AU108" s="191"/>
      <c r="AV108" s="191"/>
      <c r="AW108" s="191"/>
      <c r="AX108" s="191"/>
      <c r="AY108" s="191"/>
      <c r="AZ108" s="191"/>
      <c r="BA108" s="191"/>
      <c r="BB108" s="191"/>
      <c r="BC108" s="191"/>
      <c r="BD108" s="191"/>
      <c r="BE108" s="191"/>
      <c r="BF108" s="191"/>
      <c r="BG108" s="191"/>
      <c r="BH108" s="191"/>
    </row>
    <row r="109" spans="1:60" outlineLevel="1" x14ac:dyDescent="0.2">
      <c r="A109" s="184"/>
      <c r="B109" s="184"/>
      <c r="C109" s="192" t="s">
        <v>283</v>
      </c>
      <c r="D109" s="193"/>
      <c r="E109" s="194">
        <v>5.6539999999999999</v>
      </c>
      <c r="F109" s="188"/>
      <c r="G109" s="188"/>
      <c r="H109" s="188"/>
      <c r="I109" s="188"/>
      <c r="J109" s="188"/>
      <c r="K109" s="188"/>
      <c r="L109" s="188"/>
      <c r="M109" s="188"/>
      <c r="N109" s="189"/>
      <c r="O109" s="189"/>
      <c r="P109" s="189"/>
      <c r="Q109" s="189"/>
      <c r="R109" s="189"/>
      <c r="S109" s="189"/>
      <c r="T109" s="190"/>
      <c r="U109" s="189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 t="s">
        <v>165</v>
      </c>
      <c r="AF109" s="191">
        <v>0</v>
      </c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1"/>
      <c r="AT109" s="191"/>
      <c r="AU109" s="191"/>
      <c r="AV109" s="191"/>
      <c r="AW109" s="191"/>
      <c r="AX109" s="191"/>
      <c r="AY109" s="191"/>
      <c r="AZ109" s="191"/>
      <c r="BA109" s="191"/>
      <c r="BB109" s="191"/>
      <c r="BC109" s="191"/>
      <c r="BD109" s="191"/>
      <c r="BE109" s="191"/>
      <c r="BF109" s="191"/>
      <c r="BG109" s="191"/>
      <c r="BH109" s="191"/>
    </row>
    <row r="110" spans="1:60" outlineLevel="1" x14ac:dyDescent="0.2">
      <c r="A110" s="184"/>
      <c r="B110" s="184"/>
      <c r="C110" s="192" t="s">
        <v>291</v>
      </c>
      <c r="D110" s="193"/>
      <c r="E110" s="194">
        <v>-3.42</v>
      </c>
      <c r="F110" s="188"/>
      <c r="G110" s="188"/>
      <c r="H110" s="188"/>
      <c r="I110" s="188"/>
      <c r="J110" s="188"/>
      <c r="K110" s="188"/>
      <c r="L110" s="188"/>
      <c r="M110" s="188"/>
      <c r="N110" s="189"/>
      <c r="O110" s="189"/>
      <c r="P110" s="189"/>
      <c r="Q110" s="189"/>
      <c r="R110" s="189"/>
      <c r="S110" s="189"/>
      <c r="T110" s="190"/>
      <c r="U110" s="189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 t="s">
        <v>165</v>
      </c>
      <c r="AF110" s="191">
        <v>0</v>
      </c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1"/>
      <c r="AT110" s="191"/>
      <c r="AU110" s="191"/>
      <c r="AV110" s="191"/>
      <c r="AW110" s="191"/>
      <c r="AX110" s="191"/>
      <c r="AY110" s="191"/>
      <c r="AZ110" s="191"/>
      <c r="BA110" s="191"/>
      <c r="BB110" s="191"/>
      <c r="BC110" s="191"/>
      <c r="BD110" s="191"/>
      <c r="BE110" s="191"/>
      <c r="BF110" s="191"/>
      <c r="BG110" s="191"/>
      <c r="BH110" s="191"/>
    </row>
    <row r="111" spans="1:60" outlineLevel="1" x14ac:dyDescent="0.2">
      <c r="A111" s="184"/>
      <c r="B111" s="184"/>
      <c r="C111" s="192" t="s">
        <v>284</v>
      </c>
      <c r="D111" s="193"/>
      <c r="E111" s="194">
        <v>24.454000000000001</v>
      </c>
      <c r="F111" s="188"/>
      <c r="G111" s="188"/>
      <c r="H111" s="188"/>
      <c r="I111" s="188"/>
      <c r="J111" s="188"/>
      <c r="K111" s="188"/>
      <c r="L111" s="188"/>
      <c r="M111" s="188"/>
      <c r="N111" s="189"/>
      <c r="O111" s="189"/>
      <c r="P111" s="189"/>
      <c r="Q111" s="189"/>
      <c r="R111" s="189"/>
      <c r="S111" s="189"/>
      <c r="T111" s="190"/>
      <c r="U111" s="189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 t="s">
        <v>165</v>
      </c>
      <c r="AF111" s="191">
        <v>0</v>
      </c>
      <c r="AG111" s="191"/>
      <c r="AH111" s="191"/>
      <c r="AI111" s="191"/>
      <c r="AJ111" s="191"/>
      <c r="AK111" s="191"/>
      <c r="AL111" s="191"/>
      <c r="AM111" s="191"/>
      <c r="AN111" s="191"/>
      <c r="AO111" s="191"/>
      <c r="AP111" s="191"/>
      <c r="AQ111" s="191"/>
      <c r="AR111" s="191"/>
      <c r="AS111" s="191"/>
      <c r="AT111" s="191"/>
      <c r="AU111" s="191"/>
      <c r="AV111" s="191"/>
      <c r="AW111" s="191"/>
      <c r="AX111" s="191"/>
      <c r="AY111" s="191"/>
      <c r="AZ111" s="191"/>
      <c r="BA111" s="191"/>
      <c r="BB111" s="191"/>
      <c r="BC111" s="191"/>
      <c r="BD111" s="191"/>
      <c r="BE111" s="191"/>
      <c r="BF111" s="191"/>
      <c r="BG111" s="191"/>
      <c r="BH111" s="191"/>
    </row>
    <row r="112" spans="1:60" outlineLevel="1" x14ac:dyDescent="0.2">
      <c r="A112" s="184">
        <v>35</v>
      </c>
      <c r="B112" s="184" t="s">
        <v>292</v>
      </c>
      <c r="C112" s="185" t="s">
        <v>293</v>
      </c>
      <c r="D112" s="186" t="s">
        <v>207</v>
      </c>
      <c r="E112" s="187">
        <v>104.79552</v>
      </c>
      <c r="F112" s="188">
        <v>0</v>
      </c>
      <c r="G112" s="188">
        <f>E112*F112</f>
        <v>0</v>
      </c>
      <c r="H112" s="188">
        <v>45.03</v>
      </c>
      <c r="I112" s="188">
        <f>ROUND(E112*H112,2)</f>
        <v>4718.9399999999996</v>
      </c>
      <c r="J112" s="188">
        <v>285.47000000000003</v>
      </c>
      <c r="K112" s="188">
        <f>ROUND(E112*J112,2)</f>
        <v>29915.98</v>
      </c>
      <c r="L112" s="188">
        <v>21</v>
      </c>
      <c r="M112" s="188">
        <f>G112*(1+L112/100)</f>
        <v>0</v>
      </c>
      <c r="N112" s="189">
        <v>4.7660000000000001E-2</v>
      </c>
      <c r="O112" s="189">
        <f>ROUND(E112*N112,5)</f>
        <v>4.9945500000000003</v>
      </c>
      <c r="P112" s="189">
        <v>0</v>
      </c>
      <c r="Q112" s="189">
        <f>ROUND(E112*P112,5)</f>
        <v>0</v>
      </c>
      <c r="R112" s="189"/>
      <c r="S112" s="189"/>
      <c r="T112" s="190">
        <v>0.65600000000000003</v>
      </c>
      <c r="U112" s="189">
        <f>ROUND(E112*T112,2)</f>
        <v>68.75</v>
      </c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 t="s">
        <v>187</v>
      </c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1"/>
      <c r="AU112" s="191"/>
      <c r="AV112" s="191"/>
      <c r="AW112" s="191"/>
      <c r="AX112" s="191"/>
      <c r="AY112" s="191"/>
      <c r="AZ112" s="191"/>
      <c r="BA112" s="191"/>
      <c r="BB112" s="191"/>
      <c r="BC112" s="191"/>
      <c r="BD112" s="191"/>
      <c r="BE112" s="191"/>
      <c r="BF112" s="191"/>
      <c r="BG112" s="191"/>
      <c r="BH112" s="191"/>
    </row>
    <row r="113" spans="1:60" outlineLevel="1" x14ac:dyDescent="0.2">
      <c r="A113" s="184"/>
      <c r="B113" s="184"/>
      <c r="C113" s="192" t="s">
        <v>294</v>
      </c>
      <c r="D113" s="193"/>
      <c r="E113" s="194">
        <v>15.19652</v>
      </c>
      <c r="F113" s="188"/>
      <c r="G113" s="188"/>
      <c r="H113" s="188"/>
      <c r="I113" s="188"/>
      <c r="J113" s="188"/>
      <c r="K113" s="188"/>
      <c r="L113" s="188"/>
      <c r="M113" s="188"/>
      <c r="N113" s="189"/>
      <c r="O113" s="189"/>
      <c r="P113" s="189"/>
      <c r="Q113" s="189"/>
      <c r="R113" s="189"/>
      <c r="S113" s="189"/>
      <c r="T113" s="190"/>
      <c r="U113" s="189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 t="s">
        <v>165</v>
      </c>
      <c r="AF113" s="191">
        <v>0</v>
      </c>
      <c r="AG113" s="191"/>
      <c r="AH113" s="191"/>
      <c r="AI113" s="191"/>
      <c r="AJ113" s="191"/>
      <c r="AK113" s="191"/>
      <c r="AL113" s="191"/>
      <c r="AM113" s="191"/>
      <c r="AN113" s="191"/>
      <c r="AO113" s="191"/>
      <c r="AP113" s="191"/>
      <c r="AQ113" s="191"/>
      <c r="AR113" s="191"/>
      <c r="AS113" s="191"/>
      <c r="AT113" s="191"/>
      <c r="AU113" s="191"/>
      <c r="AV113" s="191"/>
      <c r="AW113" s="191"/>
      <c r="AX113" s="191"/>
      <c r="AY113" s="191"/>
      <c r="AZ113" s="191"/>
      <c r="BA113" s="191"/>
      <c r="BB113" s="191"/>
      <c r="BC113" s="191"/>
      <c r="BD113" s="191"/>
      <c r="BE113" s="191"/>
      <c r="BF113" s="191"/>
      <c r="BG113" s="191"/>
      <c r="BH113" s="191"/>
    </row>
    <row r="114" spans="1:60" outlineLevel="1" x14ac:dyDescent="0.2">
      <c r="A114" s="184"/>
      <c r="B114" s="184"/>
      <c r="C114" s="192" t="s">
        <v>295</v>
      </c>
      <c r="D114" s="193"/>
      <c r="E114" s="194">
        <v>1.4159999999999999</v>
      </c>
      <c r="F114" s="188"/>
      <c r="G114" s="188"/>
      <c r="H114" s="188"/>
      <c r="I114" s="188"/>
      <c r="J114" s="188"/>
      <c r="K114" s="188"/>
      <c r="L114" s="188"/>
      <c r="M114" s="188"/>
      <c r="N114" s="189"/>
      <c r="O114" s="189"/>
      <c r="P114" s="189"/>
      <c r="Q114" s="189"/>
      <c r="R114" s="189"/>
      <c r="S114" s="189"/>
      <c r="T114" s="190"/>
      <c r="U114" s="189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 t="s">
        <v>165</v>
      </c>
      <c r="AF114" s="191">
        <v>0</v>
      </c>
      <c r="AG114" s="191"/>
      <c r="AH114" s="191"/>
      <c r="AI114" s="191"/>
      <c r="AJ114" s="191"/>
      <c r="AK114" s="191"/>
      <c r="AL114" s="191"/>
      <c r="AM114" s="191"/>
      <c r="AN114" s="191"/>
      <c r="AO114" s="191"/>
      <c r="AP114" s="191"/>
      <c r="AQ114" s="191"/>
      <c r="AR114" s="191"/>
      <c r="AS114" s="191"/>
      <c r="AT114" s="191"/>
      <c r="AU114" s="191"/>
      <c r="AV114" s="191"/>
      <c r="AW114" s="191"/>
      <c r="AX114" s="191"/>
      <c r="AY114" s="191"/>
      <c r="AZ114" s="191"/>
      <c r="BA114" s="191"/>
      <c r="BB114" s="191"/>
      <c r="BC114" s="191"/>
      <c r="BD114" s="191"/>
      <c r="BE114" s="191"/>
      <c r="BF114" s="191"/>
      <c r="BG114" s="191"/>
      <c r="BH114" s="191"/>
    </row>
    <row r="115" spans="1:60" outlineLevel="1" x14ac:dyDescent="0.2">
      <c r="A115" s="184"/>
      <c r="B115" s="184"/>
      <c r="C115" s="192" t="s">
        <v>296</v>
      </c>
      <c r="D115" s="193"/>
      <c r="E115" s="194">
        <v>0.96399999999999997</v>
      </c>
      <c r="F115" s="188"/>
      <c r="G115" s="188"/>
      <c r="H115" s="188"/>
      <c r="I115" s="188"/>
      <c r="J115" s="188"/>
      <c r="K115" s="188"/>
      <c r="L115" s="188"/>
      <c r="M115" s="188"/>
      <c r="N115" s="189"/>
      <c r="O115" s="189"/>
      <c r="P115" s="189"/>
      <c r="Q115" s="189"/>
      <c r="R115" s="189"/>
      <c r="S115" s="189"/>
      <c r="T115" s="190"/>
      <c r="U115" s="189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 t="s">
        <v>165</v>
      </c>
      <c r="AF115" s="191">
        <v>0</v>
      </c>
      <c r="AG115" s="191"/>
      <c r="AH115" s="191"/>
      <c r="AI115" s="191"/>
      <c r="AJ115" s="191"/>
      <c r="AK115" s="191"/>
      <c r="AL115" s="191"/>
      <c r="AM115" s="191"/>
      <c r="AN115" s="191"/>
      <c r="AO115" s="191"/>
      <c r="AP115" s="191"/>
      <c r="AQ115" s="191"/>
      <c r="AR115" s="191"/>
      <c r="AS115" s="191"/>
      <c r="AT115" s="191"/>
      <c r="AU115" s="191"/>
      <c r="AV115" s="191"/>
      <c r="AW115" s="191"/>
      <c r="AX115" s="191"/>
      <c r="AY115" s="191"/>
      <c r="AZ115" s="191"/>
      <c r="BA115" s="191"/>
      <c r="BB115" s="191"/>
      <c r="BC115" s="191"/>
      <c r="BD115" s="191"/>
      <c r="BE115" s="191"/>
      <c r="BF115" s="191"/>
      <c r="BG115" s="191"/>
      <c r="BH115" s="191"/>
    </row>
    <row r="116" spans="1:60" outlineLevel="1" x14ac:dyDescent="0.2">
      <c r="A116" s="184"/>
      <c r="B116" s="184"/>
      <c r="C116" s="192" t="s">
        <v>297</v>
      </c>
      <c r="D116" s="193"/>
      <c r="E116" s="194">
        <v>1.06</v>
      </c>
      <c r="F116" s="188"/>
      <c r="G116" s="188"/>
      <c r="H116" s="188"/>
      <c r="I116" s="188"/>
      <c r="J116" s="188"/>
      <c r="K116" s="188"/>
      <c r="L116" s="188"/>
      <c r="M116" s="188"/>
      <c r="N116" s="189"/>
      <c r="O116" s="189"/>
      <c r="P116" s="189"/>
      <c r="Q116" s="189"/>
      <c r="R116" s="189"/>
      <c r="S116" s="189"/>
      <c r="T116" s="190"/>
      <c r="U116" s="189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 t="s">
        <v>165</v>
      </c>
      <c r="AF116" s="191">
        <v>0</v>
      </c>
      <c r="AG116" s="191"/>
      <c r="AH116" s="191"/>
      <c r="AI116" s="191"/>
      <c r="AJ116" s="191"/>
      <c r="AK116" s="191"/>
      <c r="AL116" s="191"/>
      <c r="AM116" s="191"/>
      <c r="AN116" s="191"/>
      <c r="AO116" s="191"/>
      <c r="AP116" s="191"/>
      <c r="AQ116" s="191"/>
      <c r="AR116" s="191"/>
      <c r="AS116" s="191"/>
      <c r="AT116" s="191"/>
      <c r="AU116" s="191"/>
      <c r="AV116" s="191"/>
      <c r="AW116" s="191"/>
      <c r="AX116" s="191"/>
      <c r="AY116" s="191"/>
      <c r="AZ116" s="191"/>
      <c r="BA116" s="191"/>
      <c r="BB116" s="191"/>
      <c r="BC116" s="191"/>
      <c r="BD116" s="191"/>
      <c r="BE116" s="191"/>
      <c r="BF116" s="191"/>
      <c r="BG116" s="191"/>
      <c r="BH116" s="191"/>
    </row>
    <row r="117" spans="1:60" outlineLevel="1" x14ac:dyDescent="0.2">
      <c r="A117" s="184"/>
      <c r="B117" s="184"/>
      <c r="C117" s="192" t="s">
        <v>298</v>
      </c>
      <c r="D117" s="193"/>
      <c r="E117" s="194">
        <v>3.32</v>
      </c>
      <c r="F117" s="188"/>
      <c r="G117" s="188"/>
      <c r="H117" s="188"/>
      <c r="I117" s="188"/>
      <c r="J117" s="188"/>
      <c r="K117" s="188"/>
      <c r="L117" s="188"/>
      <c r="M117" s="188"/>
      <c r="N117" s="189"/>
      <c r="O117" s="189"/>
      <c r="P117" s="189"/>
      <c r="Q117" s="189"/>
      <c r="R117" s="189"/>
      <c r="S117" s="189"/>
      <c r="T117" s="190"/>
      <c r="U117" s="189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 t="s">
        <v>165</v>
      </c>
      <c r="AF117" s="191">
        <v>0</v>
      </c>
      <c r="AG117" s="191"/>
      <c r="AH117" s="191"/>
      <c r="AI117" s="191"/>
      <c r="AJ117" s="191"/>
      <c r="AK117" s="191"/>
      <c r="AL117" s="191"/>
      <c r="AM117" s="191"/>
      <c r="AN117" s="191"/>
      <c r="AO117" s="191"/>
      <c r="AP117" s="191"/>
      <c r="AQ117" s="191"/>
      <c r="AR117" s="191"/>
      <c r="AS117" s="191"/>
      <c r="AT117" s="191"/>
      <c r="AU117" s="191"/>
      <c r="AV117" s="191"/>
      <c r="AW117" s="191"/>
      <c r="AX117" s="191"/>
      <c r="AY117" s="191"/>
      <c r="AZ117" s="191"/>
      <c r="BA117" s="191"/>
      <c r="BB117" s="191"/>
      <c r="BC117" s="191"/>
      <c r="BD117" s="191"/>
      <c r="BE117" s="191"/>
      <c r="BF117" s="191"/>
      <c r="BG117" s="191"/>
      <c r="BH117" s="191"/>
    </row>
    <row r="118" spans="1:60" outlineLevel="1" x14ac:dyDescent="0.2">
      <c r="A118" s="184"/>
      <c r="B118" s="184"/>
      <c r="C118" s="192" t="s">
        <v>299</v>
      </c>
      <c r="D118" s="193"/>
      <c r="E118" s="194">
        <v>3.1080000000000001</v>
      </c>
      <c r="F118" s="188"/>
      <c r="G118" s="188"/>
      <c r="H118" s="188"/>
      <c r="I118" s="188"/>
      <c r="J118" s="188"/>
      <c r="K118" s="188"/>
      <c r="L118" s="188"/>
      <c r="M118" s="188"/>
      <c r="N118" s="189"/>
      <c r="O118" s="189"/>
      <c r="P118" s="189"/>
      <c r="Q118" s="189"/>
      <c r="R118" s="189"/>
      <c r="S118" s="189"/>
      <c r="T118" s="190"/>
      <c r="U118" s="189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 t="s">
        <v>165</v>
      </c>
      <c r="AF118" s="191">
        <v>0</v>
      </c>
      <c r="AG118" s="191"/>
      <c r="AH118" s="191"/>
      <c r="AI118" s="191"/>
      <c r="AJ118" s="191"/>
      <c r="AK118" s="191"/>
      <c r="AL118" s="191"/>
      <c r="AM118" s="191"/>
      <c r="AN118" s="191"/>
      <c r="AO118" s="191"/>
      <c r="AP118" s="191"/>
      <c r="AQ118" s="191"/>
      <c r="AR118" s="191"/>
      <c r="AS118" s="191"/>
      <c r="AT118" s="191"/>
      <c r="AU118" s="191"/>
      <c r="AV118" s="191"/>
      <c r="AW118" s="191"/>
      <c r="AX118" s="191"/>
      <c r="AY118" s="191"/>
      <c r="AZ118" s="191"/>
      <c r="BA118" s="191"/>
      <c r="BB118" s="191"/>
      <c r="BC118" s="191"/>
      <c r="BD118" s="191"/>
      <c r="BE118" s="191"/>
      <c r="BF118" s="191"/>
      <c r="BG118" s="191"/>
      <c r="BH118" s="191"/>
    </row>
    <row r="119" spans="1:60" ht="33.75" outlineLevel="1" x14ac:dyDescent="0.2">
      <c r="A119" s="184"/>
      <c r="B119" s="184"/>
      <c r="C119" s="192" t="s">
        <v>300</v>
      </c>
      <c r="D119" s="193"/>
      <c r="E119" s="194">
        <v>79.730999999999995</v>
      </c>
      <c r="F119" s="188"/>
      <c r="G119" s="188"/>
      <c r="H119" s="188"/>
      <c r="I119" s="188"/>
      <c r="J119" s="188"/>
      <c r="K119" s="188"/>
      <c r="L119" s="188"/>
      <c r="M119" s="188"/>
      <c r="N119" s="189"/>
      <c r="O119" s="189"/>
      <c r="P119" s="189"/>
      <c r="Q119" s="189"/>
      <c r="R119" s="189"/>
      <c r="S119" s="189"/>
      <c r="T119" s="190"/>
      <c r="U119" s="189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 t="s">
        <v>165</v>
      </c>
      <c r="AF119" s="191">
        <v>0</v>
      </c>
      <c r="AG119" s="191"/>
      <c r="AH119" s="191"/>
      <c r="AI119" s="191"/>
      <c r="AJ119" s="191"/>
      <c r="AK119" s="191"/>
      <c r="AL119" s="191"/>
      <c r="AM119" s="191"/>
      <c r="AN119" s="191"/>
      <c r="AO119" s="191"/>
      <c r="AP119" s="191"/>
      <c r="AQ119" s="191"/>
      <c r="AR119" s="191"/>
      <c r="AS119" s="191"/>
      <c r="AT119" s="191"/>
      <c r="AU119" s="191"/>
      <c r="AV119" s="191"/>
      <c r="AW119" s="191"/>
      <c r="AX119" s="191"/>
      <c r="AY119" s="191"/>
      <c r="AZ119" s="191"/>
      <c r="BA119" s="191"/>
      <c r="BB119" s="191"/>
      <c r="BC119" s="191"/>
      <c r="BD119" s="191"/>
      <c r="BE119" s="191"/>
      <c r="BF119" s="191"/>
      <c r="BG119" s="191"/>
      <c r="BH119" s="191"/>
    </row>
    <row r="120" spans="1:60" outlineLevel="1" x14ac:dyDescent="0.2">
      <c r="A120" s="184">
        <v>36</v>
      </c>
      <c r="B120" s="184" t="s">
        <v>301</v>
      </c>
      <c r="C120" s="185" t="s">
        <v>302</v>
      </c>
      <c r="D120" s="186" t="s">
        <v>207</v>
      </c>
      <c r="E120" s="187">
        <v>14.190239999999999</v>
      </c>
      <c r="F120" s="188">
        <v>0</v>
      </c>
      <c r="G120" s="188">
        <f>E120*F120</f>
        <v>0</v>
      </c>
      <c r="H120" s="188">
        <v>94.67</v>
      </c>
      <c r="I120" s="188">
        <f>ROUND(E120*H120,2)</f>
        <v>1343.39</v>
      </c>
      <c r="J120" s="188">
        <v>496.33</v>
      </c>
      <c r="K120" s="188">
        <f>ROUND(E120*J120,2)</f>
        <v>7043.04</v>
      </c>
      <c r="L120" s="188">
        <v>21</v>
      </c>
      <c r="M120" s="188">
        <f>G120*(1+L120/100)</f>
        <v>0</v>
      </c>
      <c r="N120" s="189">
        <v>5.3690000000000002E-2</v>
      </c>
      <c r="O120" s="189">
        <f>ROUND(E120*N120,5)</f>
        <v>0.76187000000000005</v>
      </c>
      <c r="P120" s="189">
        <v>0</v>
      </c>
      <c r="Q120" s="189">
        <f>ROUND(E120*P120,5)</f>
        <v>0</v>
      </c>
      <c r="R120" s="189"/>
      <c r="S120" s="189"/>
      <c r="T120" s="190">
        <v>1.17717</v>
      </c>
      <c r="U120" s="189">
        <f>ROUND(E120*T120,2)</f>
        <v>16.7</v>
      </c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 t="s">
        <v>187</v>
      </c>
      <c r="AF120" s="191"/>
      <c r="AG120" s="191"/>
      <c r="AH120" s="191"/>
      <c r="AI120" s="191"/>
      <c r="AJ120" s="191"/>
      <c r="AK120" s="191"/>
      <c r="AL120" s="191"/>
      <c r="AM120" s="191"/>
      <c r="AN120" s="191"/>
      <c r="AO120" s="191"/>
      <c r="AP120" s="191"/>
      <c r="AQ120" s="191"/>
      <c r="AR120" s="191"/>
      <c r="AS120" s="191"/>
      <c r="AT120" s="191"/>
      <c r="AU120" s="191"/>
      <c r="AV120" s="191"/>
      <c r="AW120" s="191"/>
      <c r="AX120" s="191"/>
      <c r="AY120" s="191"/>
      <c r="AZ120" s="191"/>
      <c r="BA120" s="191"/>
      <c r="BB120" s="191"/>
      <c r="BC120" s="191"/>
      <c r="BD120" s="191"/>
      <c r="BE120" s="191"/>
      <c r="BF120" s="191"/>
      <c r="BG120" s="191"/>
      <c r="BH120" s="191"/>
    </row>
    <row r="121" spans="1:60" outlineLevel="1" x14ac:dyDescent="0.2">
      <c r="A121" s="184"/>
      <c r="B121" s="184"/>
      <c r="C121" s="192" t="s">
        <v>303</v>
      </c>
      <c r="D121" s="193"/>
      <c r="E121" s="194">
        <v>6.12</v>
      </c>
      <c r="F121" s="188"/>
      <c r="G121" s="188"/>
      <c r="H121" s="188"/>
      <c r="I121" s="188"/>
      <c r="J121" s="188"/>
      <c r="K121" s="188"/>
      <c r="L121" s="188"/>
      <c r="M121" s="188"/>
      <c r="N121" s="189"/>
      <c r="O121" s="189"/>
      <c r="P121" s="189"/>
      <c r="Q121" s="189"/>
      <c r="R121" s="189"/>
      <c r="S121" s="189"/>
      <c r="T121" s="190"/>
      <c r="U121" s="189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 t="s">
        <v>165</v>
      </c>
      <c r="AF121" s="191">
        <v>0</v>
      </c>
      <c r="AG121" s="191"/>
      <c r="AH121" s="191"/>
      <c r="AI121" s="191"/>
      <c r="AJ121" s="191"/>
      <c r="AK121" s="191"/>
      <c r="AL121" s="191"/>
      <c r="AM121" s="191"/>
      <c r="AN121" s="191"/>
      <c r="AO121" s="191"/>
      <c r="AP121" s="191"/>
      <c r="AQ121" s="191"/>
      <c r="AR121" s="191"/>
      <c r="AS121" s="191"/>
      <c r="AT121" s="191"/>
      <c r="AU121" s="191"/>
      <c r="AV121" s="191"/>
      <c r="AW121" s="191"/>
      <c r="AX121" s="191"/>
      <c r="AY121" s="191"/>
      <c r="AZ121" s="191"/>
      <c r="BA121" s="191"/>
      <c r="BB121" s="191"/>
      <c r="BC121" s="191"/>
      <c r="BD121" s="191"/>
      <c r="BE121" s="191"/>
      <c r="BF121" s="191"/>
      <c r="BG121" s="191"/>
      <c r="BH121" s="191"/>
    </row>
    <row r="122" spans="1:60" outlineLevel="1" x14ac:dyDescent="0.2">
      <c r="A122" s="184"/>
      <c r="B122" s="184"/>
      <c r="C122" s="192" t="s">
        <v>304</v>
      </c>
      <c r="D122" s="193"/>
      <c r="E122" s="194">
        <v>2.1991200000000002</v>
      </c>
      <c r="F122" s="188"/>
      <c r="G122" s="188"/>
      <c r="H122" s="188"/>
      <c r="I122" s="188"/>
      <c r="J122" s="188"/>
      <c r="K122" s="188"/>
      <c r="L122" s="188"/>
      <c r="M122" s="188"/>
      <c r="N122" s="189"/>
      <c r="O122" s="189"/>
      <c r="P122" s="189"/>
      <c r="Q122" s="189"/>
      <c r="R122" s="189"/>
      <c r="S122" s="189"/>
      <c r="T122" s="190"/>
      <c r="U122" s="189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 t="s">
        <v>165</v>
      </c>
      <c r="AF122" s="191">
        <v>0</v>
      </c>
      <c r="AG122" s="191"/>
      <c r="AH122" s="191"/>
      <c r="AI122" s="191"/>
      <c r="AJ122" s="191"/>
      <c r="AK122" s="191"/>
      <c r="AL122" s="191"/>
      <c r="AM122" s="191"/>
      <c r="AN122" s="191"/>
      <c r="AO122" s="191"/>
      <c r="AP122" s="191"/>
      <c r="AQ122" s="191"/>
      <c r="AR122" s="191"/>
      <c r="AS122" s="191"/>
      <c r="AT122" s="191"/>
      <c r="AU122" s="191"/>
      <c r="AV122" s="191"/>
      <c r="AW122" s="191"/>
      <c r="AX122" s="191"/>
      <c r="AY122" s="191"/>
      <c r="AZ122" s="191"/>
      <c r="BA122" s="191"/>
      <c r="BB122" s="191"/>
      <c r="BC122" s="191"/>
      <c r="BD122" s="191"/>
      <c r="BE122" s="191"/>
      <c r="BF122" s="191"/>
      <c r="BG122" s="191"/>
      <c r="BH122" s="191"/>
    </row>
    <row r="123" spans="1:60" outlineLevel="1" x14ac:dyDescent="0.2">
      <c r="A123" s="184"/>
      <c r="B123" s="184"/>
      <c r="C123" s="192" t="s">
        <v>305</v>
      </c>
      <c r="D123" s="193"/>
      <c r="E123" s="194">
        <v>1.79112</v>
      </c>
      <c r="F123" s="188"/>
      <c r="G123" s="188"/>
      <c r="H123" s="188"/>
      <c r="I123" s="188"/>
      <c r="J123" s="188"/>
      <c r="K123" s="188"/>
      <c r="L123" s="188"/>
      <c r="M123" s="188"/>
      <c r="N123" s="189"/>
      <c r="O123" s="189"/>
      <c r="P123" s="189"/>
      <c r="Q123" s="189"/>
      <c r="R123" s="189"/>
      <c r="S123" s="189"/>
      <c r="T123" s="190"/>
      <c r="U123" s="189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 t="s">
        <v>165</v>
      </c>
      <c r="AF123" s="191">
        <v>0</v>
      </c>
      <c r="AG123" s="191"/>
      <c r="AH123" s="191"/>
      <c r="AI123" s="191"/>
      <c r="AJ123" s="191"/>
      <c r="AK123" s="191"/>
      <c r="AL123" s="191"/>
      <c r="AM123" s="191"/>
      <c r="AN123" s="191"/>
      <c r="AO123" s="191"/>
      <c r="AP123" s="191"/>
      <c r="AQ123" s="191"/>
      <c r="AR123" s="191"/>
      <c r="AS123" s="191"/>
      <c r="AT123" s="191"/>
      <c r="AU123" s="191"/>
      <c r="AV123" s="191"/>
      <c r="AW123" s="191"/>
      <c r="AX123" s="191"/>
      <c r="AY123" s="191"/>
      <c r="AZ123" s="191"/>
      <c r="BA123" s="191"/>
      <c r="BB123" s="191"/>
      <c r="BC123" s="191"/>
      <c r="BD123" s="191"/>
      <c r="BE123" s="191"/>
      <c r="BF123" s="191"/>
      <c r="BG123" s="191"/>
      <c r="BH123" s="191"/>
    </row>
    <row r="124" spans="1:60" outlineLevel="1" x14ac:dyDescent="0.2">
      <c r="A124" s="184"/>
      <c r="B124" s="184"/>
      <c r="C124" s="192" t="s">
        <v>306</v>
      </c>
      <c r="D124" s="193"/>
      <c r="E124" s="194">
        <v>4.08</v>
      </c>
      <c r="F124" s="188"/>
      <c r="G124" s="188"/>
      <c r="H124" s="188"/>
      <c r="I124" s="188"/>
      <c r="J124" s="188"/>
      <c r="K124" s="188"/>
      <c r="L124" s="188"/>
      <c r="M124" s="188"/>
      <c r="N124" s="189"/>
      <c r="O124" s="189"/>
      <c r="P124" s="189"/>
      <c r="Q124" s="189"/>
      <c r="R124" s="189"/>
      <c r="S124" s="189"/>
      <c r="T124" s="190"/>
      <c r="U124" s="189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 t="s">
        <v>165</v>
      </c>
      <c r="AF124" s="191">
        <v>0</v>
      </c>
      <c r="AG124" s="191"/>
      <c r="AH124" s="191"/>
      <c r="AI124" s="191"/>
      <c r="AJ124" s="191"/>
      <c r="AK124" s="191"/>
      <c r="AL124" s="191"/>
      <c r="AM124" s="191"/>
      <c r="AN124" s="191"/>
      <c r="AO124" s="191"/>
      <c r="AP124" s="191"/>
      <c r="AQ124" s="191"/>
      <c r="AR124" s="191"/>
      <c r="AS124" s="191"/>
      <c r="AT124" s="191"/>
      <c r="AU124" s="191"/>
      <c r="AV124" s="191"/>
      <c r="AW124" s="191"/>
      <c r="AX124" s="191"/>
      <c r="AY124" s="191"/>
      <c r="AZ124" s="191"/>
      <c r="BA124" s="191"/>
      <c r="BB124" s="191"/>
      <c r="BC124" s="191"/>
      <c r="BD124" s="191"/>
      <c r="BE124" s="191"/>
      <c r="BF124" s="191"/>
      <c r="BG124" s="191"/>
      <c r="BH124" s="191"/>
    </row>
    <row r="125" spans="1:60" outlineLevel="1" x14ac:dyDescent="0.2">
      <c r="A125" s="184">
        <v>37</v>
      </c>
      <c r="B125" s="184" t="s">
        <v>307</v>
      </c>
      <c r="C125" s="185" t="s">
        <v>308</v>
      </c>
      <c r="D125" s="186" t="s">
        <v>207</v>
      </c>
      <c r="E125" s="187">
        <v>13.95</v>
      </c>
      <c r="F125" s="188">
        <v>0</v>
      </c>
      <c r="G125" s="188">
        <f>E125*F125</f>
        <v>0</v>
      </c>
      <c r="H125" s="188">
        <v>45.33</v>
      </c>
      <c r="I125" s="188">
        <f>ROUND(E125*H125,2)</f>
        <v>632.35</v>
      </c>
      <c r="J125" s="188">
        <v>448.67</v>
      </c>
      <c r="K125" s="188">
        <f>ROUND(E125*J125,2)</f>
        <v>6258.95</v>
      </c>
      <c r="L125" s="188">
        <v>21</v>
      </c>
      <c r="M125" s="188">
        <f>G125*(1+L125/100)</f>
        <v>0</v>
      </c>
      <c r="N125" s="189">
        <v>4.8099999999999997E-2</v>
      </c>
      <c r="O125" s="189">
        <f>ROUND(E125*N125,5)</f>
        <v>0.67100000000000004</v>
      </c>
      <c r="P125" s="189">
        <v>0</v>
      </c>
      <c r="Q125" s="189">
        <f>ROUND(E125*P125,5)</f>
        <v>0</v>
      </c>
      <c r="R125" s="189"/>
      <c r="S125" s="189"/>
      <c r="T125" s="190">
        <v>1.0269999999999999</v>
      </c>
      <c r="U125" s="189">
        <f>ROUND(E125*T125,2)</f>
        <v>14.33</v>
      </c>
      <c r="V125" s="191"/>
      <c r="W125" s="191"/>
      <c r="X125" s="191"/>
      <c r="Y125" s="191"/>
      <c r="Z125" s="191"/>
      <c r="AA125" s="191"/>
      <c r="AB125" s="191"/>
      <c r="AC125" s="191"/>
      <c r="AD125" s="191"/>
      <c r="AE125" s="191" t="s">
        <v>187</v>
      </c>
      <c r="AF125" s="191"/>
      <c r="AG125" s="191"/>
      <c r="AH125" s="191"/>
      <c r="AI125" s="191"/>
      <c r="AJ125" s="191"/>
      <c r="AK125" s="191"/>
      <c r="AL125" s="191"/>
      <c r="AM125" s="191"/>
      <c r="AN125" s="191"/>
      <c r="AO125" s="191"/>
      <c r="AP125" s="191"/>
      <c r="AQ125" s="191"/>
      <c r="AR125" s="191"/>
      <c r="AS125" s="191"/>
      <c r="AT125" s="191"/>
      <c r="AU125" s="191"/>
      <c r="AV125" s="191"/>
      <c r="AW125" s="191"/>
      <c r="AX125" s="191"/>
      <c r="AY125" s="191"/>
      <c r="AZ125" s="191"/>
      <c r="BA125" s="191"/>
      <c r="BB125" s="191"/>
      <c r="BC125" s="191"/>
      <c r="BD125" s="191"/>
      <c r="BE125" s="191"/>
      <c r="BF125" s="191"/>
      <c r="BG125" s="191"/>
      <c r="BH125" s="191"/>
    </row>
    <row r="126" spans="1:60" outlineLevel="1" x14ac:dyDescent="0.2">
      <c r="A126" s="184"/>
      <c r="B126" s="184"/>
      <c r="C126" s="192" t="s">
        <v>309</v>
      </c>
      <c r="D126" s="193"/>
      <c r="E126" s="194">
        <v>6.51</v>
      </c>
      <c r="F126" s="188"/>
      <c r="G126" s="188"/>
      <c r="H126" s="188"/>
      <c r="I126" s="188"/>
      <c r="J126" s="188"/>
      <c r="K126" s="188"/>
      <c r="L126" s="188"/>
      <c r="M126" s="188"/>
      <c r="N126" s="189"/>
      <c r="O126" s="189"/>
      <c r="P126" s="189"/>
      <c r="Q126" s="189"/>
      <c r="R126" s="189"/>
      <c r="S126" s="189"/>
      <c r="T126" s="190"/>
      <c r="U126" s="189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 t="s">
        <v>165</v>
      </c>
      <c r="AF126" s="191">
        <v>0</v>
      </c>
      <c r="AG126" s="191"/>
      <c r="AH126" s="191"/>
      <c r="AI126" s="191"/>
      <c r="AJ126" s="191"/>
      <c r="AK126" s="191"/>
      <c r="AL126" s="191"/>
      <c r="AM126" s="191"/>
      <c r="AN126" s="191"/>
      <c r="AO126" s="191"/>
      <c r="AP126" s="191"/>
      <c r="AQ126" s="191"/>
      <c r="AR126" s="191"/>
      <c r="AS126" s="191"/>
      <c r="AT126" s="191"/>
      <c r="AU126" s="191"/>
      <c r="AV126" s="191"/>
      <c r="AW126" s="191"/>
      <c r="AX126" s="191"/>
      <c r="AY126" s="191"/>
      <c r="AZ126" s="191"/>
      <c r="BA126" s="191"/>
      <c r="BB126" s="191"/>
      <c r="BC126" s="191"/>
      <c r="BD126" s="191"/>
      <c r="BE126" s="191"/>
      <c r="BF126" s="191"/>
      <c r="BG126" s="191"/>
      <c r="BH126" s="191"/>
    </row>
    <row r="127" spans="1:60" outlineLevel="1" x14ac:dyDescent="0.2">
      <c r="A127" s="184"/>
      <c r="B127" s="184"/>
      <c r="C127" s="192" t="s">
        <v>310</v>
      </c>
      <c r="D127" s="193"/>
      <c r="E127" s="194">
        <v>7.44</v>
      </c>
      <c r="F127" s="188"/>
      <c r="G127" s="188"/>
      <c r="H127" s="188"/>
      <c r="I127" s="188"/>
      <c r="J127" s="188"/>
      <c r="K127" s="188"/>
      <c r="L127" s="188"/>
      <c r="M127" s="188"/>
      <c r="N127" s="189"/>
      <c r="O127" s="189"/>
      <c r="P127" s="189"/>
      <c r="Q127" s="189"/>
      <c r="R127" s="189"/>
      <c r="S127" s="189"/>
      <c r="T127" s="190"/>
      <c r="U127" s="189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 t="s">
        <v>165</v>
      </c>
      <c r="AF127" s="191">
        <v>0</v>
      </c>
      <c r="AG127" s="191"/>
      <c r="AH127" s="191"/>
      <c r="AI127" s="191"/>
      <c r="AJ127" s="191"/>
      <c r="AK127" s="191"/>
      <c r="AL127" s="191"/>
      <c r="AM127" s="191"/>
      <c r="AN127" s="191"/>
      <c r="AO127" s="191"/>
      <c r="AP127" s="191"/>
      <c r="AQ127" s="191"/>
      <c r="AR127" s="191"/>
      <c r="AS127" s="191"/>
      <c r="AT127" s="191"/>
      <c r="AU127" s="191"/>
      <c r="AV127" s="191"/>
      <c r="AW127" s="191"/>
      <c r="AX127" s="191"/>
      <c r="AY127" s="191"/>
      <c r="AZ127" s="191"/>
      <c r="BA127" s="191"/>
      <c r="BB127" s="191"/>
      <c r="BC127" s="191"/>
      <c r="BD127" s="191"/>
      <c r="BE127" s="191"/>
      <c r="BF127" s="191"/>
      <c r="BG127" s="191"/>
      <c r="BH127" s="191"/>
    </row>
    <row r="128" spans="1:60" x14ac:dyDescent="0.2">
      <c r="A128" s="195" t="s">
        <v>158</v>
      </c>
      <c r="B128" s="195" t="s">
        <v>69</v>
      </c>
      <c r="C128" s="196" t="s">
        <v>70</v>
      </c>
      <c r="D128" s="197"/>
      <c r="E128" s="198"/>
      <c r="F128" s="199"/>
      <c r="G128" s="199">
        <f>SUMIF(AE129:AE146,"&lt;&gt;NOR",G129:G146)</f>
        <v>0</v>
      </c>
      <c r="H128" s="199"/>
      <c r="I128" s="199">
        <f>SUM(I129:I146)</f>
        <v>71558.03</v>
      </c>
      <c r="J128" s="199"/>
      <c r="K128" s="199">
        <f>SUM(K129:K146)</f>
        <v>78805.469999999987</v>
      </c>
      <c r="L128" s="199"/>
      <c r="M128" s="199">
        <f>SUM(M129:M146)</f>
        <v>0</v>
      </c>
      <c r="N128" s="200"/>
      <c r="O128" s="200">
        <f>SUM(O129:O146)</f>
        <v>3.64053</v>
      </c>
      <c r="P128" s="200"/>
      <c r="Q128" s="200">
        <f>SUM(Q129:Q146)</f>
        <v>0</v>
      </c>
      <c r="R128" s="200"/>
      <c r="S128" s="200"/>
      <c r="T128" s="201"/>
      <c r="U128" s="200">
        <f>SUM(U129:U146)</f>
        <v>189.12999999999997</v>
      </c>
      <c r="W128" s="48"/>
      <c r="AE128" t="s">
        <v>159</v>
      </c>
    </row>
    <row r="129" spans="1:60" outlineLevel="1" x14ac:dyDescent="0.2">
      <c r="A129" s="184">
        <v>38</v>
      </c>
      <c r="B129" s="184" t="s">
        <v>311</v>
      </c>
      <c r="C129" s="185" t="s">
        <v>312</v>
      </c>
      <c r="D129" s="186" t="s">
        <v>207</v>
      </c>
      <c r="E129" s="187">
        <v>7.3185000000000002</v>
      </c>
      <c r="F129" s="188">
        <v>0</v>
      </c>
      <c r="G129" s="188">
        <f>E129*F129</f>
        <v>0</v>
      </c>
      <c r="H129" s="188">
        <v>131.52000000000001</v>
      </c>
      <c r="I129" s="188">
        <f>ROUND(E129*H129,2)</f>
        <v>962.53</v>
      </c>
      <c r="J129" s="188">
        <v>591.48</v>
      </c>
      <c r="K129" s="188">
        <f>ROUND(E129*J129,2)</f>
        <v>4328.75</v>
      </c>
      <c r="L129" s="188">
        <v>21</v>
      </c>
      <c r="M129" s="188">
        <f>G129*(1+L129/100)</f>
        <v>0</v>
      </c>
      <c r="N129" s="189">
        <v>3.6760000000000001E-2</v>
      </c>
      <c r="O129" s="189">
        <f>ROUND(E129*N129,5)</f>
        <v>0.26902999999999999</v>
      </c>
      <c r="P129" s="189">
        <v>0</v>
      </c>
      <c r="Q129" s="189">
        <f>ROUND(E129*P129,5)</f>
        <v>0</v>
      </c>
      <c r="R129" s="189"/>
      <c r="S129" s="189"/>
      <c r="T129" s="190">
        <v>1.3745000000000001</v>
      </c>
      <c r="U129" s="189">
        <f>ROUND(E129*T129,2)</f>
        <v>10.06</v>
      </c>
      <c r="V129" s="191"/>
      <c r="W129" s="191"/>
      <c r="X129" s="191"/>
      <c r="Y129" s="191"/>
      <c r="Z129" s="191"/>
      <c r="AA129" s="191"/>
      <c r="AB129" s="191"/>
      <c r="AC129" s="191"/>
      <c r="AD129" s="191"/>
      <c r="AE129" s="191" t="s">
        <v>187</v>
      </c>
      <c r="AF129" s="191"/>
      <c r="AG129" s="191"/>
      <c r="AH129" s="191"/>
      <c r="AI129" s="191"/>
      <c r="AJ129" s="191"/>
      <c r="AK129" s="191"/>
      <c r="AL129" s="191"/>
      <c r="AM129" s="191"/>
      <c r="AN129" s="191"/>
      <c r="AO129" s="191"/>
      <c r="AP129" s="191"/>
      <c r="AQ129" s="191"/>
      <c r="AR129" s="191"/>
      <c r="AS129" s="191"/>
      <c r="AT129" s="191"/>
      <c r="AU129" s="191"/>
      <c r="AV129" s="191"/>
      <c r="AW129" s="191"/>
      <c r="AX129" s="191"/>
      <c r="AY129" s="191"/>
      <c r="AZ129" s="191"/>
      <c r="BA129" s="191"/>
      <c r="BB129" s="191"/>
      <c r="BC129" s="191"/>
      <c r="BD129" s="191"/>
      <c r="BE129" s="191"/>
      <c r="BF129" s="191"/>
      <c r="BG129" s="191"/>
      <c r="BH129" s="191"/>
    </row>
    <row r="130" spans="1:60" outlineLevel="1" x14ac:dyDescent="0.2">
      <c r="A130" s="184"/>
      <c r="B130" s="184"/>
      <c r="C130" s="192" t="s">
        <v>313</v>
      </c>
      <c r="D130" s="193"/>
      <c r="E130" s="194">
        <v>7.3185000000000002</v>
      </c>
      <c r="F130" s="188"/>
      <c r="G130" s="188"/>
      <c r="H130" s="188"/>
      <c r="I130" s="188"/>
      <c r="J130" s="188"/>
      <c r="K130" s="188"/>
      <c r="L130" s="188"/>
      <c r="M130" s="188"/>
      <c r="N130" s="189"/>
      <c r="O130" s="189"/>
      <c r="P130" s="189"/>
      <c r="Q130" s="189"/>
      <c r="R130" s="189"/>
      <c r="S130" s="189"/>
      <c r="T130" s="190"/>
      <c r="U130" s="189"/>
      <c r="V130" s="191"/>
      <c r="W130" s="191"/>
      <c r="X130" s="191"/>
      <c r="Y130" s="191"/>
      <c r="Z130" s="191"/>
      <c r="AA130" s="191"/>
      <c r="AB130" s="191"/>
      <c r="AC130" s="191"/>
      <c r="AD130" s="191"/>
      <c r="AE130" s="191" t="s">
        <v>165</v>
      </c>
      <c r="AF130" s="191">
        <v>0</v>
      </c>
      <c r="AG130" s="191"/>
      <c r="AH130" s="191"/>
      <c r="AI130" s="191"/>
      <c r="AJ130" s="191"/>
      <c r="AK130" s="191"/>
      <c r="AL130" s="191"/>
      <c r="AM130" s="191"/>
      <c r="AN130" s="191"/>
      <c r="AO130" s="191"/>
      <c r="AP130" s="191"/>
      <c r="AQ130" s="191"/>
      <c r="AR130" s="191"/>
      <c r="AS130" s="191"/>
      <c r="AT130" s="191"/>
      <c r="AU130" s="191"/>
      <c r="AV130" s="191"/>
      <c r="AW130" s="191"/>
      <c r="AX130" s="191"/>
      <c r="AY130" s="191"/>
      <c r="AZ130" s="191"/>
      <c r="BA130" s="191"/>
      <c r="BB130" s="191"/>
      <c r="BC130" s="191"/>
      <c r="BD130" s="191"/>
      <c r="BE130" s="191"/>
      <c r="BF130" s="191"/>
      <c r="BG130" s="191"/>
      <c r="BH130" s="191"/>
    </row>
    <row r="131" spans="1:60" outlineLevel="1" x14ac:dyDescent="0.2">
      <c r="A131" s="184">
        <v>39</v>
      </c>
      <c r="B131" s="184" t="s">
        <v>314</v>
      </c>
      <c r="C131" s="185" t="s">
        <v>315</v>
      </c>
      <c r="D131" s="186" t="s">
        <v>207</v>
      </c>
      <c r="E131" s="187">
        <v>19.04073</v>
      </c>
      <c r="F131" s="188">
        <v>0</v>
      </c>
      <c r="G131" s="188">
        <f>E131*F131</f>
        <v>0</v>
      </c>
      <c r="H131" s="188">
        <v>49.55</v>
      </c>
      <c r="I131" s="188">
        <f>ROUND(E131*H131,2)</f>
        <v>943.47</v>
      </c>
      <c r="J131" s="188">
        <v>399.45</v>
      </c>
      <c r="K131" s="188">
        <f>ROUND(E131*J131,2)</f>
        <v>7605.82</v>
      </c>
      <c r="L131" s="188">
        <v>21</v>
      </c>
      <c r="M131" s="188">
        <f>G131*(1+L131/100)</f>
        <v>0</v>
      </c>
      <c r="N131" s="189">
        <v>5.2580000000000002E-2</v>
      </c>
      <c r="O131" s="189">
        <f>ROUND(E131*N131,5)</f>
        <v>1.00116</v>
      </c>
      <c r="P131" s="189">
        <v>0</v>
      </c>
      <c r="Q131" s="189">
        <f>ROUND(E131*P131,5)</f>
        <v>0</v>
      </c>
      <c r="R131" s="189"/>
      <c r="S131" s="189"/>
      <c r="T131" s="190">
        <v>0.91700000000000004</v>
      </c>
      <c r="U131" s="189">
        <f>ROUND(E131*T131,2)</f>
        <v>17.46</v>
      </c>
      <c r="V131" s="191"/>
      <c r="W131" s="191"/>
      <c r="X131" s="191"/>
      <c r="Y131" s="191"/>
      <c r="Z131" s="191"/>
      <c r="AA131" s="191"/>
      <c r="AB131" s="191"/>
      <c r="AC131" s="191"/>
      <c r="AD131" s="191"/>
      <c r="AE131" s="191" t="s">
        <v>187</v>
      </c>
      <c r="AF131" s="191"/>
      <c r="AG131" s="191"/>
      <c r="AH131" s="191"/>
      <c r="AI131" s="191"/>
      <c r="AJ131" s="191"/>
      <c r="AK131" s="191"/>
      <c r="AL131" s="191"/>
      <c r="AM131" s="191"/>
      <c r="AN131" s="191"/>
      <c r="AO131" s="191"/>
      <c r="AP131" s="191"/>
      <c r="AQ131" s="191"/>
      <c r="AR131" s="191"/>
      <c r="AS131" s="191"/>
      <c r="AT131" s="191"/>
      <c r="AU131" s="191"/>
      <c r="AV131" s="191"/>
      <c r="AW131" s="191"/>
      <c r="AX131" s="191"/>
      <c r="AY131" s="191"/>
      <c r="AZ131" s="191"/>
      <c r="BA131" s="191"/>
      <c r="BB131" s="191"/>
      <c r="BC131" s="191"/>
      <c r="BD131" s="191"/>
      <c r="BE131" s="191"/>
      <c r="BF131" s="191"/>
      <c r="BG131" s="191"/>
      <c r="BH131" s="191"/>
    </row>
    <row r="132" spans="1:60" outlineLevel="1" x14ac:dyDescent="0.2">
      <c r="A132" s="184"/>
      <c r="B132" s="184"/>
      <c r="C132" s="192" t="s">
        <v>316</v>
      </c>
      <c r="D132" s="193"/>
      <c r="E132" s="194">
        <v>19.04073</v>
      </c>
      <c r="F132" s="188"/>
      <c r="G132" s="188"/>
      <c r="H132" s="188"/>
      <c r="I132" s="188"/>
      <c r="J132" s="188"/>
      <c r="K132" s="188"/>
      <c r="L132" s="188"/>
      <c r="M132" s="188"/>
      <c r="N132" s="189"/>
      <c r="O132" s="189"/>
      <c r="P132" s="189"/>
      <c r="Q132" s="189"/>
      <c r="R132" s="189"/>
      <c r="S132" s="189"/>
      <c r="T132" s="190"/>
      <c r="U132" s="189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 t="s">
        <v>165</v>
      </c>
      <c r="AF132" s="191">
        <v>0</v>
      </c>
      <c r="AG132" s="191"/>
      <c r="AH132" s="191"/>
      <c r="AI132" s="191"/>
      <c r="AJ132" s="191"/>
      <c r="AK132" s="191"/>
      <c r="AL132" s="191"/>
      <c r="AM132" s="191"/>
      <c r="AN132" s="191"/>
      <c r="AO132" s="191"/>
      <c r="AP132" s="191"/>
      <c r="AQ132" s="191"/>
      <c r="AR132" s="191"/>
      <c r="AS132" s="191"/>
      <c r="AT132" s="191"/>
      <c r="AU132" s="191"/>
      <c r="AV132" s="191"/>
      <c r="AW132" s="191"/>
      <c r="AX132" s="191"/>
      <c r="AY132" s="191"/>
      <c r="AZ132" s="191"/>
      <c r="BA132" s="191"/>
      <c r="BB132" s="191"/>
      <c r="BC132" s="191"/>
      <c r="BD132" s="191"/>
      <c r="BE132" s="191"/>
      <c r="BF132" s="191"/>
      <c r="BG132" s="191"/>
      <c r="BH132" s="191"/>
    </row>
    <row r="133" spans="1:60" outlineLevel="1" x14ac:dyDescent="0.2">
      <c r="A133" s="184">
        <v>40</v>
      </c>
      <c r="B133" s="184" t="s">
        <v>317</v>
      </c>
      <c r="C133" s="185" t="s">
        <v>318</v>
      </c>
      <c r="D133" s="186" t="s">
        <v>211</v>
      </c>
      <c r="E133" s="187">
        <v>19.21</v>
      </c>
      <c r="F133" s="188">
        <v>0</v>
      </c>
      <c r="G133" s="188">
        <f>E133*F133</f>
        <v>0</v>
      </c>
      <c r="H133" s="188">
        <v>87.76</v>
      </c>
      <c r="I133" s="188">
        <f>ROUND(E133*H133,2)</f>
        <v>1685.87</v>
      </c>
      <c r="J133" s="188">
        <v>85.74</v>
      </c>
      <c r="K133" s="188">
        <f>ROUND(E133*J133,2)</f>
        <v>1647.07</v>
      </c>
      <c r="L133" s="188">
        <v>21</v>
      </c>
      <c r="M133" s="188">
        <f>G133*(1+L133/100)</f>
        <v>0</v>
      </c>
      <c r="N133" s="189">
        <v>5.9000000000000003E-4</v>
      </c>
      <c r="O133" s="189">
        <f>ROUND(E133*N133,5)</f>
        <v>1.133E-2</v>
      </c>
      <c r="P133" s="189">
        <v>0</v>
      </c>
      <c r="Q133" s="189">
        <f>ROUND(E133*P133,5)</f>
        <v>0</v>
      </c>
      <c r="R133" s="189"/>
      <c r="S133" s="189"/>
      <c r="T133" s="190">
        <v>0.21360000000000001</v>
      </c>
      <c r="U133" s="189">
        <f>ROUND(E133*T133,2)</f>
        <v>4.0999999999999996</v>
      </c>
      <c r="V133" s="191"/>
      <c r="W133" s="191"/>
      <c r="X133" s="191"/>
      <c r="Y133" s="191"/>
      <c r="Z133" s="191"/>
      <c r="AA133" s="191"/>
      <c r="AB133" s="191"/>
      <c r="AC133" s="191"/>
      <c r="AD133" s="191"/>
      <c r="AE133" s="191" t="s">
        <v>187</v>
      </c>
      <c r="AF133" s="191"/>
      <c r="AG133" s="191"/>
      <c r="AH133" s="191"/>
      <c r="AI133" s="191"/>
      <c r="AJ133" s="191"/>
      <c r="AK133" s="191"/>
      <c r="AL133" s="191"/>
      <c r="AM133" s="191"/>
      <c r="AN133" s="191"/>
      <c r="AO133" s="191"/>
      <c r="AP133" s="191"/>
      <c r="AQ133" s="191"/>
      <c r="AR133" s="191"/>
      <c r="AS133" s="191"/>
      <c r="AT133" s="191"/>
      <c r="AU133" s="191"/>
      <c r="AV133" s="191"/>
      <c r="AW133" s="191"/>
      <c r="AX133" s="191"/>
      <c r="AY133" s="191"/>
      <c r="AZ133" s="191"/>
      <c r="BA133" s="191"/>
      <c r="BB133" s="191"/>
      <c r="BC133" s="191"/>
      <c r="BD133" s="191"/>
      <c r="BE133" s="191"/>
      <c r="BF133" s="191"/>
      <c r="BG133" s="191"/>
      <c r="BH133" s="191"/>
    </row>
    <row r="134" spans="1:60" outlineLevel="1" x14ac:dyDescent="0.2">
      <c r="A134" s="184"/>
      <c r="B134" s="184"/>
      <c r="C134" s="192" t="s">
        <v>319</v>
      </c>
      <c r="D134" s="193"/>
      <c r="E134" s="194">
        <v>19.21</v>
      </c>
      <c r="F134" s="188"/>
      <c r="G134" s="188"/>
      <c r="H134" s="188"/>
      <c r="I134" s="188"/>
      <c r="J134" s="188"/>
      <c r="K134" s="188"/>
      <c r="L134" s="188"/>
      <c r="M134" s="188"/>
      <c r="N134" s="189"/>
      <c r="O134" s="189"/>
      <c r="P134" s="189"/>
      <c r="Q134" s="189"/>
      <c r="R134" s="189"/>
      <c r="S134" s="189"/>
      <c r="T134" s="190"/>
      <c r="U134" s="189"/>
      <c r="V134" s="191"/>
      <c r="W134" s="191"/>
      <c r="X134" s="191"/>
      <c r="Y134" s="191"/>
      <c r="Z134" s="191"/>
      <c r="AA134" s="191"/>
      <c r="AB134" s="191"/>
      <c r="AC134" s="191"/>
      <c r="AD134" s="191"/>
      <c r="AE134" s="191" t="s">
        <v>165</v>
      </c>
      <c r="AF134" s="191">
        <v>0</v>
      </c>
      <c r="AG134" s="191"/>
      <c r="AH134" s="191"/>
      <c r="AI134" s="191"/>
      <c r="AJ134" s="191"/>
      <c r="AK134" s="191"/>
      <c r="AL134" s="191"/>
      <c r="AM134" s="191"/>
      <c r="AN134" s="191"/>
      <c r="AO134" s="191"/>
      <c r="AP134" s="191"/>
      <c r="AQ134" s="191"/>
      <c r="AR134" s="191"/>
      <c r="AS134" s="191"/>
      <c r="AT134" s="191"/>
      <c r="AU134" s="191"/>
      <c r="AV134" s="191"/>
      <c r="AW134" s="191"/>
      <c r="AX134" s="191"/>
      <c r="AY134" s="191"/>
      <c r="AZ134" s="191"/>
      <c r="BA134" s="191"/>
      <c r="BB134" s="191"/>
      <c r="BC134" s="191"/>
      <c r="BD134" s="191"/>
      <c r="BE134" s="191"/>
      <c r="BF134" s="191"/>
      <c r="BG134" s="191"/>
      <c r="BH134" s="191"/>
    </row>
    <row r="135" spans="1:60" outlineLevel="1" x14ac:dyDescent="0.2">
      <c r="A135" s="184">
        <v>41</v>
      </c>
      <c r="B135" s="184" t="s">
        <v>320</v>
      </c>
      <c r="C135" s="185" t="s">
        <v>321</v>
      </c>
      <c r="D135" s="186" t="s">
        <v>207</v>
      </c>
      <c r="E135" s="187">
        <v>58.722920000000002</v>
      </c>
      <c r="F135" s="188">
        <v>0</v>
      </c>
      <c r="G135" s="188">
        <f>E135*F135</f>
        <v>0</v>
      </c>
      <c r="H135" s="188">
        <v>20.45</v>
      </c>
      <c r="I135" s="188">
        <f>ROUND(E135*H135,2)</f>
        <v>1200.8800000000001</v>
      </c>
      <c r="J135" s="188">
        <v>27.250000000000004</v>
      </c>
      <c r="K135" s="188">
        <f>ROUND(E135*J135,2)</f>
        <v>1600.2</v>
      </c>
      <c r="L135" s="188">
        <v>21</v>
      </c>
      <c r="M135" s="188">
        <f>G135*(1+L135/100)</f>
        <v>0</v>
      </c>
      <c r="N135" s="189">
        <v>3.5E-4</v>
      </c>
      <c r="O135" s="189">
        <f>ROUND(E135*N135,5)</f>
        <v>2.0549999999999999E-2</v>
      </c>
      <c r="P135" s="189">
        <v>0</v>
      </c>
      <c r="Q135" s="189">
        <f>ROUND(E135*P135,5)</f>
        <v>0</v>
      </c>
      <c r="R135" s="189"/>
      <c r="S135" s="189"/>
      <c r="T135" s="190">
        <v>7.0000000000000007E-2</v>
      </c>
      <c r="U135" s="189">
        <f>ROUND(E135*T135,2)</f>
        <v>4.1100000000000003</v>
      </c>
      <c r="V135" s="191"/>
      <c r="W135" s="191"/>
      <c r="X135" s="191"/>
      <c r="Y135" s="191"/>
      <c r="Z135" s="191"/>
      <c r="AA135" s="191"/>
      <c r="AB135" s="191"/>
      <c r="AC135" s="191"/>
      <c r="AD135" s="191"/>
      <c r="AE135" s="191" t="s">
        <v>187</v>
      </c>
      <c r="AF135" s="191"/>
      <c r="AG135" s="191"/>
      <c r="AH135" s="191"/>
      <c r="AI135" s="191"/>
      <c r="AJ135" s="191"/>
      <c r="AK135" s="191"/>
      <c r="AL135" s="191"/>
      <c r="AM135" s="191"/>
      <c r="AN135" s="191"/>
      <c r="AO135" s="191"/>
      <c r="AP135" s="191"/>
      <c r="AQ135" s="191"/>
      <c r="AR135" s="191"/>
      <c r="AS135" s="191"/>
      <c r="AT135" s="191"/>
      <c r="AU135" s="191"/>
      <c r="AV135" s="191"/>
      <c r="AW135" s="191"/>
      <c r="AX135" s="191"/>
      <c r="AY135" s="191"/>
      <c r="AZ135" s="191"/>
      <c r="BA135" s="191"/>
      <c r="BB135" s="191"/>
      <c r="BC135" s="191"/>
      <c r="BD135" s="191"/>
      <c r="BE135" s="191"/>
      <c r="BF135" s="191"/>
      <c r="BG135" s="191"/>
      <c r="BH135" s="191"/>
    </row>
    <row r="136" spans="1:60" outlineLevel="1" x14ac:dyDescent="0.2">
      <c r="A136" s="184"/>
      <c r="B136" s="184"/>
      <c r="C136" s="192" t="s">
        <v>322</v>
      </c>
      <c r="D136" s="193"/>
      <c r="E136" s="194">
        <v>74.623400000000004</v>
      </c>
      <c r="F136" s="188"/>
      <c r="G136" s="188"/>
      <c r="H136" s="188"/>
      <c r="I136" s="188"/>
      <c r="J136" s="188"/>
      <c r="K136" s="188"/>
      <c r="L136" s="188"/>
      <c r="M136" s="188"/>
      <c r="N136" s="189"/>
      <c r="O136" s="189"/>
      <c r="P136" s="189"/>
      <c r="Q136" s="189"/>
      <c r="R136" s="189"/>
      <c r="S136" s="189"/>
      <c r="T136" s="190"/>
      <c r="U136" s="189"/>
      <c r="V136" s="191"/>
      <c r="W136" s="191"/>
      <c r="X136" s="191"/>
      <c r="Y136" s="191"/>
      <c r="Z136" s="191"/>
      <c r="AA136" s="191"/>
      <c r="AB136" s="191"/>
      <c r="AC136" s="191"/>
      <c r="AD136" s="191"/>
      <c r="AE136" s="191" t="s">
        <v>165</v>
      </c>
      <c r="AF136" s="191">
        <v>0</v>
      </c>
      <c r="AG136" s="191"/>
      <c r="AH136" s="191"/>
      <c r="AI136" s="191"/>
      <c r="AJ136" s="191"/>
      <c r="AK136" s="191"/>
      <c r="AL136" s="191"/>
      <c r="AM136" s="191"/>
      <c r="AN136" s="191"/>
      <c r="AO136" s="191"/>
      <c r="AP136" s="191"/>
      <c r="AQ136" s="191"/>
      <c r="AR136" s="191"/>
      <c r="AS136" s="191"/>
      <c r="AT136" s="191"/>
      <c r="AU136" s="191"/>
      <c r="AV136" s="191"/>
      <c r="AW136" s="191"/>
      <c r="AX136" s="191"/>
      <c r="AY136" s="191"/>
      <c r="AZ136" s="191"/>
      <c r="BA136" s="191"/>
      <c r="BB136" s="191"/>
      <c r="BC136" s="191"/>
      <c r="BD136" s="191"/>
      <c r="BE136" s="191"/>
      <c r="BF136" s="191"/>
      <c r="BG136" s="191"/>
      <c r="BH136" s="191"/>
    </row>
    <row r="137" spans="1:60" ht="22.5" outlineLevel="1" x14ac:dyDescent="0.2">
      <c r="A137" s="184"/>
      <c r="B137" s="184"/>
      <c r="C137" s="192" t="s">
        <v>323</v>
      </c>
      <c r="D137" s="193"/>
      <c r="E137" s="194">
        <v>-15.90048</v>
      </c>
      <c r="F137" s="188"/>
      <c r="G137" s="188"/>
      <c r="H137" s="188"/>
      <c r="I137" s="188"/>
      <c r="J137" s="188"/>
      <c r="K137" s="188"/>
      <c r="L137" s="188"/>
      <c r="M137" s="188"/>
      <c r="N137" s="189"/>
      <c r="O137" s="189"/>
      <c r="P137" s="189"/>
      <c r="Q137" s="189"/>
      <c r="R137" s="189"/>
      <c r="S137" s="189"/>
      <c r="T137" s="190"/>
      <c r="U137" s="189"/>
      <c r="V137" s="191"/>
      <c r="W137" s="191"/>
      <c r="X137" s="191"/>
      <c r="Y137" s="191"/>
      <c r="Z137" s="191"/>
      <c r="AA137" s="191"/>
      <c r="AB137" s="191"/>
      <c r="AC137" s="191"/>
      <c r="AD137" s="191"/>
      <c r="AE137" s="191" t="s">
        <v>165</v>
      </c>
      <c r="AF137" s="191">
        <v>0</v>
      </c>
      <c r="AG137" s="191"/>
      <c r="AH137" s="191"/>
      <c r="AI137" s="191"/>
      <c r="AJ137" s="191"/>
      <c r="AK137" s="191"/>
      <c r="AL137" s="191"/>
      <c r="AM137" s="191"/>
      <c r="AN137" s="191"/>
      <c r="AO137" s="191"/>
      <c r="AP137" s="191"/>
      <c r="AQ137" s="191"/>
      <c r="AR137" s="191"/>
      <c r="AS137" s="191"/>
      <c r="AT137" s="191"/>
      <c r="AU137" s="191"/>
      <c r="AV137" s="191"/>
      <c r="AW137" s="191"/>
      <c r="AX137" s="191"/>
      <c r="AY137" s="191"/>
      <c r="AZ137" s="191"/>
      <c r="BA137" s="191"/>
      <c r="BB137" s="191"/>
      <c r="BC137" s="191"/>
      <c r="BD137" s="191"/>
      <c r="BE137" s="191"/>
      <c r="BF137" s="191"/>
      <c r="BG137" s="191"/>
      <c r="BH137" s="191"/>
    </row>
    <row r="138" spans="1:60" ht="22.5" outlineLevel="1" x14ac:dyDescent="0.2">
      <c r="A138" s="184">
        <v>42</v>
      </c>
      <c r="B138" s="184" t="s">
        <v>324</v>
      </c>
      <c r="C138" s="185" t="s">
        <v>325</v>
      </c>
      <c r="D138" s="186" t="s">
        <v>207</v>
      </c>
      <c r="E138" s="187">
        <v>58.722920000000002</v>
      </c>
      <c r="F138" s="188">
        <v>0</v>
      </c>
      <c r="G138" s="188">
        <f>E138*F138</f>
        <v>0</v>
      </c>
      <c r="H138" s="188">
        <v>427.65</v>
      </c>
      <c r="I138" s="188">
        <f>ROUND(E138*H138,2)</f>
        <v>25112.86</v>
      </c>
      <c r="J138" s="188">
        <v>341.35</v>
      </c>
      <c r="K138" s="188">
        <f>ROUND(E138*J138,2)</f>
        <v>20045.07</v>
      </c>
      <c r="L138" s="188">
        <v>21</v>
      </c>
      <c r="M138" s="188">
        <f>G138*(1+L138/100)</f>
        <v>0</v>
      </c>
      <c r="N138" s="189">
        <v>1.1169999999999999E-2</v>
      </c>
      <c r="O138" s="189">
        <f>ROUND(E138*N138,5)</f>
        <v>0.65593999999999997</v>
      </c>
      <c r="P138" s="189">
        <v>0</v>
      </c>
      <c r="Q138" s="189">
        <f>ROUND(E138*P138,5)</f>
        <v>0</v>
      </c>
      <c r="R138" s="189"/>
      <c r="S138" s="189"/>
      <c r="T138" s="190">
        <v>0.85699999999999998</v>
      </c>
      <c r="U138" s="189">
        <f>ROUND(E138*T138,2)</f>
        <v>50.33</v>
      </c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 t="s">
        <v>187</v>
      </c>
      <c r="AF138" s="191"/>
      <c r="AG138" s="191"/>
      <c r="AH138" s="191"/>
      <c r="AI138" s="191"/>
      <c r="AJ138" s="191"/>
      <c r="AK138" s="191"/>
      <c r="AL138" s="191"/>
      <c r="AM138" s="191"/>
      <c r="AN138" s="191"/>
      <c r="AO138" s="191"/>
      <c r="AP138" s="191"/>
      <c r="AQ138" s="191"/>
      <c r="AR138" s="191"/>
      <c r="AS138" s="191"/>
      <c r="AT138" s="191"/>
      <c r="AU138" s="191"/>
      <c r="AV138" s="191"/>
      <c r="AW138" s="191"/>
      <c r="AX138" s="191"/>
      <c r="AY138" s="191"/>
      <c r="AZ138" s="191"/>
      <c r="BA138" s="191"/>
      <c r="BB138" s="191"/>
      <c r="BC138" s="191"/>
      <c r="BD138" s="191"/>
      <c r="BE138" s="191"/>
      <c r="BF138" s="191"/>
      <c r="BG138" s="191"/>
      <c r="BH138" s="191"/>
    </row>
    <row r="139" spans="1:60" outlineLevel="1" x14ac:dyDescent="0.2">
      <c r="A139" s="184">
        <v>43</v>
      </c>
      <c r="B139" s="184" t="s">
        <v>326</v>
      </c>
      <c r="C139" s="185" t="s">
        <v>327</v>
      </c>
      <c r="D139" s="186" t="s">
        <v>207</v>
      </c>
      <c r="E139" s="187">
        <v>5.8430400000000002</v>
      </c>
      <c r="F139" s="188">
        <v>0</v>
      </c>
      <c r="G139" s="188">
        <f>E139*F139</f>
        <v>0</v>
      </c>
      <c r="H139" s="188">
        <v>661.39</v>
      </c>
      <c r="I139" s="188">
        <f>ROUND(E139*H139,2)</f>
        <v>3864.53</v>
      </c>
      <c r="J139" s="188">
        <v>1183.6100000000001</v>
      </c>
      <c r="K139" s="188">
        <f>ROUND(E139*J139,2)</f>
        <v>6915.88</v>
      </c>
      <c r="L139" s="188">
        <v>21</v>
      </c>
      <c r="M139" s="188">
        <f>G139*(1+L139/100)</f>
        <v>0</v>
      </c>
      <c r="N139" s="189">
        <v>1.3469999999999999E-2</v>
      </c>
      <c r="O139" s="189">
        <f>ROUND(E139*N139,5)</f>
        <v>7.8710000000000002E-2</v>
      </c>
      <c r="P139" s="189">
        <v>0</v>
      </c>
      <c r="Q139" s="189">
        <f>ROUND(E139*P139,5)</f>
        <v>0</v>
      </c>
      <c r="R139" s="189"/>
      <c r="S139" s="189"/>
      <c r="T139" s="190">
        <v>2.9020000000000001</v>
      </c>
      <c r="U139" s="189">
        <f>ROUND(E139*T139,2)</f>
        <v>16.96</v>
      </c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 t="s">
        <v>187</v>
      </c>
      <c r="AF139" s="191"/>
      <c r="AG139" s="191"/>
      <c r="AH139" s="191"/>
      <c r="AI139" s="191"/>
      <c r="AJ139" s="191"/>
      <c r="AK139" s="191"/>
      <c r="AL139" s="191"/>
      <c r="AM139" s="191"/>
      <c r="AN139" s="191"/>
      <c r="AO139" s="191"/>
      <c r="AP139" s="191"/>
      <c r="AQ139" s="191"/>
      <c r="AR139" s="191"/>
      <c r="AS139" s="191"/>
      <c r="AT139" s="191"/>
      <c r="AU139" s="191"/>
      <c r="AV139" s="191"/>
      <c r="AW139" s="191"/>
      <c r="AX139" s="191"/>
      <c r="AY139" s="191"/>
      <c r="AZ139" s="191"/>
      <c r="BA139" s="191"/>
      <c r="BB139" s="191"/>
      <c r="BC139" s="191"/>
      <c r="BD139" s="191"/>
      <c r="BE139" s="191"/>
      <c r="BF139" s="191"/>
      <c r="BG139" s="191"/>
      <c r="BH139" s="191"/>
    </row>
    <row r="140" spans="1:60" ht="22.5" outlineLevel="1" x14ac:dyDescent="0.2">
      <c r="A140" s="184"/>
      <c r="B140" s="184"/>
      <c r="C140" s="192" t="s">
        <v>328</v>
      </c>
      <c r="D140" s="193"/>
      <c r="E140" s="194">
        <v>5.8430400000000002</v>
      </c>
      <c r="F140" s="188"/>
      <c r="G140" s="188"/>
      <c r="H140" s="188"/>
      <c r="I140" s="188"/>
      <c r="J140" s="188"/>
      <c r="K140" s="188"/>
      <c r="L140" s="188"/>
      <c r="M140" s="188"/>
      <c r="N140" s="189"/>
      <c r="O140" s="189"/>
      <c r="P140" s="189"/>
      <c r="Q140" s="189"/>
      <c r="R140" s="189"/>
      <c r="S140" s="189"/>
      <c r="T140" s="190"/>
      <c r="U140" s="189"/>
      <c r="V140" s="191"/>
      <c r="W140" s="191"/>
      <c r="X140" s="191"/>
      <c r="Y140" s="191"/>
      <c r="Z140" s="191"/>
      <c r="AA140" s="191"/>
      <c r="AB140" s="191"/>
      <c r="AC140" s="191"/>
      <c r="AD140" s="191"/>
      <c r="AE140" s="191" t="s">
        <v>165</v>
      </c>
      <c r="AF140" s="191">
        <v>0</v>
      </c>
      <c r="AG140" s="191"/>
      <c r="AH140" s="191"/>
      <c r="AI140" s="191"/>
      <c r="AJ140" s="191"/>
      <c r="AK140" s="191"/>
      <c r="AL140" s="191"/>
      <c r="AM140" s="191"/>
      <c r="AN140" s="191"/>
      <c r="AO140" s="191"/>
      <c r="AP140" s="191"/>
      <c r="AQ140" s="191"/>
      <c r="AR140" s="191"/>
      <c r="AS140" s="191"/>
      <c r="AT140" s="191"/>
      <c r="AU140" s="191"/>
      <c r="AV140" s="191"/>
      <c r="AW140" s="191"/>
      <c r="AX140" s="191"/>
      <c r="AY140" s="191"/>
      <c r="AZ140" s="191"/>
      <c r="BA140" s="191"/>
      <c r="BB140" s="191"/>
      <c r="BC140" s="191"/>
      <c r="BD140" s="191"/>
      <c r="BE140" s="191"/>
      <c r="BF140" s="191"/>
      <c r="BG140" s="191"/>
      <c r="BH140" s="191"/>
    </row>
    <row r="141" spans="1:60" outlineLevel="1" x14ac:dyDescent="0.2">
      <c r="A141" s="184">
        <v>44</v>
      </c>
      <c r="B141" s="184" t="s">
        <v>329</v>
      </c>
      <c r="C141" s="185" t="s">
        <v>330</v>
      </c>
      <c r="D141" s="186" t="s">
        <v>207</v>
      </c>
      <c r="E141" s="187">
        <v>64.565960000000004</v>
      </c>
      <c r="F141" s="188">
        <v>0</v>
      </c>
      <c r="G141" s="188">
        <f>E141*F141</f>
        <v>0</v>
      </c>
      <c r="H141" s="188">
        <v>495.19</v>
      </c>
      <c r="I141" s="188">
        <f>ROUND(E141*H141,2)</f>
        <v>31972.42</v>
      </c>
      <c r="J141" s="188">
        <v>501.81</v>
      </c>
      <c r="K141" s="188">
        <f>ROUND(E141*J141,2)</f>
        <v>32399.84</v>
      </c>
      <c r="L141" s="188">
        <v>21</v>
      </c>
      <c r="M141" s="188">
        <f>G141*(1+L141/100)</f>
        <v>0</v>
      </c>
      <c r="N141" s="189">
        <v>2.358E-2</v>
      </c>
      <c r="O141" s="189">
        <f>ROUND(E141*N141,5)</f>
        <v>1.52247</v>
      </c>
      <c r="P141" s="189">
        <v>0</v>
      </c>
      <c r="Q141" s="189">
        <f>ROUND(E141*P141,5)</f>
        <v>0</v>
      </c>
      <c r="R141" s="189"/>
      <c r="S141" s="189"/>
      <c r="T141" s="190">
        <v>1.16534</v>
      </c>
      <c r="U141" s="189">
        <f>ROUND(E141*T141,2)</f>
        <v>75.239999999999995</v>
      </c>
      <c r="V141" s="191"/>
      <c r="W141" s="191"/>
      <c r="X141" s="191"/>
      <c r="Y141" s="191"/>
      <c r="Z141" s="191"/>
      <c r="AA141" s="191"/>
      <c r="AB141" s="191"/>
      <c r="AC141" s="191"/>
      <c r="AD141" s="191"/>
      <c r="AE141" s="191" t="s">
        <v>187</v>
      </c>
      <c r="AF141" s="191"/>
      <c r="AG141" s="191"/>
      <c r="AH141" s="191"/>
      <c r="AI141" s="191"/>
      <c r="AJ141" s="191"/>
      <c r="AK141" s="191"/>
      <c r="AL141" s="191"/>
      <c r="AM141" s="191"/>
      <c r="AN141" s="191"/>
      <c r="AO141" s="191"/>
      <c r="AP141" s="191"/>
      <c r="AQ141" s="191"/>
      <c r="AR141" s="191"/>
      <c r="AS141" s="191"/>
      <c r="AT141" s="191"/>
      <c r="AU141" s="191"/>
      <c r="AV141" s="191"/>
      <c r="AW141" s="191"/>
      <c r="AX141" s="191"/>
      <c r="AY141" s="191"/>
      <c r="AZ141" s="191"/>
      <c r="BA141" s="191"/>
      <c r="BB141" s="191"/>
      <c r="BC141" s="191"/>
      <c r="BD141" s="191"/>
      <c r="BE141" s="191"/>
      <c r="BF141" s="191"/>
      <c r="BG141" s="191"/>
      <c r="BH141" s="191"/>
    </row>
    <row r="142" spans="1:60" outlineLevel="1" x14ac:dyDescent="0.2">
      <c r="A142" s="184"/>
      <c r="B142" s="184"/>
      <c r="C142" s="192" t="s">
        <v>331</v>
      </c>
      <c r="D142" s="193"/>
      <c r="E142" s="194">
        <v>64.565960000000004</v>
      </c>
      <c r="F142" s="188"/>
      <c r="G142" s="188"/>
      <c r="H142" s="188"/>
      <c r="I142" s="188"/>
      <c r="J142" s="188"/>
      <c r="K142" s="188"/>
      <c r="L142" s="188"/>
      <c r="M142" s="188"/>
      <c r="N142" s="189"/>
      <c r="O142" s="189"/>
      <c r="P142" s="189"/>
      <c r="Q142" s="189"/>
      <c r="R142" s="189"/>
      <c r="S142" s="189"/>
      <c r="T142" s="190"/>
      <c r="U142" s="189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 t="s">
        <v>165</v>
      </c>
      <c r="AF142" s="191">
        <v>0</v>
      </c>
      <c r="AG142" s="191"/>
      <c r="AH142" s="191"/>
      <c r="AI142" s="191"/>
      <c r="AJ142" s="191"/>
      <c r="AK142" s="191"/>
      <c r="AL142" s="191"/>
      <c r="AM142" s="191"/>
      <c r="AN142" s="191"/>
      <c r="AO142" s="191"/>
      <c r="AP142" s="191"/>
      <c r="AQ142" s="191"/>
      <c r="AR142" s="191"/>
      <c r="AS142" s="191"/>
      <c r="AT142" s="191"/>
      <c r="AU142" s="191"/>
      <c r="AV142" s="191"/>
      <c r="AW142" s="191"/>
      <c r="AX142" s="191"/>
      <c r="AY142" s="191"/>
      <c r="AZ142" s="191"/>
      <c r="BA142" s="191"/>
      <c r="BB142" s="191"/>
      <c r="BC142" s="191"/>
      <c r="BD142" s="191"/>
      <c r="BE142" s="191"/>
      <c r="BF142" s="191"/>
      <c r="BG142" s="191"/>
      <c r="BH142" s="191"/>
    </row>
    <row r="143" spans="1:60" outlineLevel="1" x14ac:dyDescent="0.2">
      <c r="A143" s="184">
        <v>45</v>
      </c>
      <c r="B143" s="184" t="s">
        <v>332</v>
      </c>
      <c r="C143" s="185" t="s">
        <v>333</v>
      </c>
      <c r="D143" s="186" t="s">
        <v>207</v>
      </c>
      <c r="E143" s="187">
        <v>7.3185000000000002</v>
      </c>
      <c r="F143" s="188">
        <v>0</v>
      </c>
      <c r="G143" s="188">
        <f>E143*F143</f>
        <v>0</v>
      </c>
      <c r="H143" s="188">
        <v>94.06</v>
      </c>
      <c r="I143" s="188">
        <f>ROUND(E143*H143,2)</f>
        <v>688.38</v>
      </c>
      <c r="J143" s="188">
        <v>92.94</v>
      </c>
      <c r="K143" s="188">
        <f>ROUND(E143*J143,2)</f>
        <v>680.18</v>
      </c>
      <c r="L143" s="188">
        <v>21</v>
      </c>
      <c r="M143" s="188">
        <f>G143*(1+L143/100)</f>
        <v>0</v>
      </c>
      <c r="N143" s="189">
        <v>5.2999999999999998E-4</v>
      </c>
      <c r="O143" s="189">
        <f>ROUND(E143*N143,5)</f>
        <v>3.8800000000000002E-3</v>
      </c>
      <c r="P143" s="189">
        <v>0</v>
      </c>
      <c r="Q143" s="189">
        <f>ROUND(E143*P143,5)</f>
        <v>0</v>
      </c>
      <c r="R143" s="189"/>
      <c r="S143" s="189"/>
      <c r="T143" s="190">
        <v>0.24</v>
      </c>
      <c r="U143" s="189">
        <f>ROUND(E143*T143,2)</f>
        <v>1.76</v>
      </c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 t="s">
        <v>187</v>
      </c>
      <c r="AF143" s="191"/>
      <c r="AG143" s="191"/>
      <c r="AH143" s="191"/>
      <c r="AI143" s="191"/>
      <c r="AJ143" s="191"/>
      <c r="AK143" s="191"/>
      <c r="AL143" s="191"/>
      <c r="AM143" s="191"/>
      <c r="AN143" s="191"/>
      <c r="AO143" s="191"/>
      <c r="AP143" s="191"/>
      <c r="AQ143" s="191"/>
      <c r="AR143" s="191"/>
      <c r="AS143" s="191"/>
      <c r="AT143" s="191"/>
      <c r="AU143" s="191"/>
      <c r="AV143" s="191"/>
      <c r="AW143" s="191"/>
      <c r="AX143" s="191"/>
      <c r="AY143" s="191"/>
      <c r="AZ143" s="191"/>
      <c r="BA143" s="191"/>
      <c r="BB143" s="191"/>
      <c r="BC143" s="191"/>
      <c r="BD143" s="191"/>
      <c r="BE143" s="191"/>
      <c r="BF143" s="191"/>
      <c r="BG143" s="191"/>
      <c r="BH143" s="191"/>
    </row>
    <row r="144" spans="1:60" ht="22.5" outlineLevel="1" x14ac:dyDescent="0.2">
      <c r="A144" s="184">
        <v>46</v>
      </c>
      <c r="B144" s="184" t="s">
        <v>334</v>
      </c>
      <c r="C144" s="185" t="s">
        <v>335</v>
      </c>
      <c r="D144" s="186" t="s">
        <v>207</v>
      </c>
      <c r="E144" s="187">
        <v>19.04073</v>
      </c>
      <c r="F144" s="188">
        <v>0</v>
      </c>
      <c r="G144" s="188">
        <f>E144*F144</f>
        <v>0</v>
      </c>
      <c r="H144" s="188">
        <v>137.15</v>
      </c>
      <c r="I144" s="188">
        <f>ROUND(E144*H144,2)</f>
        <v>2611.44</v>
      </c>
      <c r="J144" s="188">
        <v>89.35</v>
      </c>
      <c r="K144" s="188">
        <f>ROUND(E144*J144,2)</f>
        <v>1701.29</v>
      </c>
      <c r="L144" s="188">
        <v>21</v>
      </c>
      <c r="M144" s="188">
        <f>G144*(1+L144/100)</f>
        <v>0</v>
      </c>
      <c r="N144" s="189">
        <v>8.9999999999999998E-4</v>
      </c>
      <c r="O144" s="189">
        <f>ROUND(E144*N144,5)</f>
        <v>1.7139999999999999E-2</v>
      </c>
      <c r="P144" s="189">
        <v>0</v>
      </c>
      <c r="Q144" s="189">
        <f>ROUND(E144*P144,5)</f>
        <v>0</v>
      </c>
      <c r="R144" s="189"/>
      <c r="S144" s="189"/>
      <c r="T144" s="190">
        <v>0.23</v>
      </c>
      <c r="U144" s="189">
        <f>ROUND(E144*T144,2)</f>
        <v>4.38</v>
      </c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 t="s">
        <v>187</v>
      </c>
      <c r="AF144" s="191"/>
      <c r="AG144" s="191"/>
      <c r="AH144" s="191"/>
      <c r="AI144" s="191"/>
      <c r="AJ144" s="191"/>
      <c r="AK144" s="191"/>
      <c r="AL144" s="191"/>
      <c r="AM144" s="191"/>
      <c r="AN144" s="191"/>
      <c r="AO144" s="191"/>
      <c r="AP144" s="191"/>
      <c r="AQ144" s="191"/>
      <c r="AR144" s="191"/>
      <c r="AS144" s="191"/>
      <c r="AT144" s="191"/>
      <c r="AU144" s="191"/>
      <c r="AV144" s="191"/>
      <c r="AW144" s="191"/>
      <c r="AX144" s="191"/>
      <c r="AY144" s="191"/>
      <c r="AZ144" s="191"/>
      <c r="BA144" s="191"/>
      <c r="BB144" s="191"/>
      <c r="BC144" s="191"/>
      <c r="BD144" s="191"/>
      <c r="BE144" s="191"/>
      <c r="BF144" s="191"/>
      <c r="BG144" s="191"/>
      <c r="BH144" s="191"/>
    </row>
    <row r="145" spans="1:60" outlineLevel="1" x14ac:dyDescent="0.2">
      <c r="A145" s="184">
        <v>47</v>
      </c>
      <c r="B145" s="184" t="s">
        <v>336</v>
      </c>
      <c r="C145" s="185" t="s">
        <v>337</v>
      </c>
      <c r="D145" s="186" t="s">
        <v>207</v>
      </c>
      <c r="E145" s="187">
        <v>9.59</v>
      </c>
      <c r="F145" s="188">
        <v>0</v>
      </c>
      <c r="G145" s="188">
        <f>E145*F145</f>
        <v>0</v>
      </c>
      <c r="H145" s="188">
        <v>262.32</v>
      </c>
      <c r="I145" s="188">
        <f>ROUND(E145*H145,2)</f>
        <v>2515.65</v>
      </c>
      <c r="J145" s="188">
        <v>196.18</v>
      </c>
      <c r="K145" s="188">
        <f>ROUND(E145*J145,2)</f>
        <v>1881.37</v>
      </c>
      <c r="L145" s="188">
        <v>21</v>
      </c>
      <c r="M145" s="188">
        <f>G145*(1+L145/100)</f>
        <v>0</v>
      </c>
      <c r="N145" s="189">
        <v>6.2899999999999996E-3</v>
      </c>
      <c r="O145" s="189">
        <f>ROUND(E145*N145,5)</f>
        <v>6.0319999999999999E-2</v>
      </c>
      <c r="P145" s="189">
        <v>0</v>
      </c>
      <c r="Q145" s="189">
        <f>ROUND(E145*P145,5)</f>
        <v>0</v>
      </c>
      <c r="R145" s="189"/>
      <c r="S145" s="189"/>
      <c r="T145" s="190">
        <v>0.49299999999999999</v>
      </c>
      <c r="U145" s="189">
        <f>ROUND(E145*T145,2)</f>
        <v>4.7300000000000004</v>
      </c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 t="s">
        <v>187</v>
      </c>
      <c r="AF145" s="191"/>
      <c r="AG145" s="191"/>
      <c r="AH145" s="191"/>
      <c r="AI145" s="191"/>
      <c r="AJ145" s="191"/>
      <c r="AK145" s="191"/>
      <c r="AL145" s="191"/>
      <c r="AM145" s="191"/>
      <c r="AN145" s="191"/>
      <c r="AO145" s="191"/>
      <c r="AP145" s="191"/>
      <c r="AQ145" s="191"/>
      <c r="AR145" s="191"/>
      <c r="AS145" s="191"/>
      <c r="AT145" s="191"/>
      <c r="AU145" s="191"/>
      <c r="AV145" s="191"/>
      <c r="AW145" s="191"/>
      <c r="AX145" s="191"/>
      <c r="AY145" s="191"/>
      <c r="AZ145" s="191"/>
      <c r="BA145" s="191"/>
      <c r="BB145" s="191"/>
      <c r="BC145" s="191"/>
      <c r="BD145" s="191"/>
      <c r="BE145" s="191"/>
      <c r="BF145" s="191"/>
      <c r="BG145" s="191"/>
      <c r="BH145" s="191"/>
    </row>
    <row r="146" spans="1:60" outlineLevel="1" x14ac:dyDescent="0.2">
      <c r="A146" s="184"/>
      <c r="B146" s="184"/>
      <c r="C146" s="192" t="s">
        <v>338</v>
      </c>
      <c r="D146" s="193"/>
      <c r="E146" s="194">
        <v>9.59</v>
      </c>
      <c r="F146" s="188"/>
      <c r="G146" s="188"/>
      <c r="H146" s="188"/>
      <c r="I146" s="188"/>
      <c r="J146" s="188"/>
      <c r="K146" s="188"/>
      <c r="L146" s="188"/>
      <c r="M146" s="188"/>
      <c r="N146" s="189"/>
      <c r="O146" s="189"/>
      <c r="P146" s="189"/>
      <c r="Q146" s="189"/>
      <c r="R146" s="189"/>
      <c r="S146" s="189"/>
      <c r="T146" s="190"/>
      <c r="U146" s="189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 t="s">
        <v>165</v>
      </c>
      <c r="AF146" s="191">
        <v>0</v>
      </c>
      <c r="AG146" s="191"/>
      <c r="AH146" s="191"/>
      <c r="AI146" s="191"/>
      <c r="AJ146" s="191"/>
      <c r="AK146" s="191"/>
      <c r="AL146" s="191"/>
      <c r="AM146" s="191"/>
      <c r="AN146" s="191"/>
      <c r="AO146" s="191"/>
      <c r="AP146" s="191"/>
      <c r="AQ146" s="191"/>
      <c r="AR146" s="191"/>
      <c r="AS146" s="191"/>
      <c r="AT146" s="191"/>
      <c r="AU146" s="191"/>
      <c r="AV146" s="191"/>
      <c r="AW146" s="191"/>
      <c r="AX146" s="191"/>
      <c r="AY146" s="191"/>
      <c r="AZ146" s="191"/>
      <c r="BA146" s="191"/>
      <c r="BB146" s="191"/>
      <c r="BC146" s="191"/>
      <c r="BD146" s="191"/>
      <c r="BE146" s="191"/>
      <c r="BF146" s="191"/>
      <c r="BG146" s="191"/>
      <c r="BH146" s="191"/>
    </row>
    <row r="147" spans="1:60" x14ac:dyDescent="0.2">
      <c r="A147" s="195" t="s">
        <v>158</v>
      </c>
      <c r="B147" s="195" t="s">
        <v>71</v>
      </c>
      <c r="C147" s="196" t="s">
        <v>72</v>
      </c>
      <c r="D147" s="197"/>
      <c r="E147" s="198"/>
      <c r="F147" s="199"/>
      <c r="G147" s="199">
        <f>SUMIF(AE148:AE168,"&lt;&gt;NOR",G148:G168)</f>
        <v>0</v>
      </c>
      <c r="H147" s="199"/>
      <c r="I147" s="199">
        <f>SUM(I148:I168)</f>
        <v>31930.749999999996</v>
      </c>
      <c r="J147" s="199"/>
      <c r="K147" s="199">
        <f>SUM(K148:K168)</f>
        <v>18076.82</v>
      </c>
      <c r="L147" s="199"/>
      <c r="M147" s="199">
        <f>SUM(M148:M168)</f>
        <v>0</v>
      </c>
      <c r="N147" s="200"/>
      <c r="O147" s="200">
        <f>SUM(O148:O168)</f>
        <v>35.365269999999995</v>
      </c>
      <c r="P147" s="200"/>
      <c r="Q147" s="200">
        <f>SUM(Q148:Q168)</f>
        <v>0</v>
      </c>
      <c r="R147" s="200"/>
      <c r="S147" s="200"/>
      <c r="T147" s="201"/>
      <c r="U147" s="200">
        <f>SUM(U148:U168)</f>
        <v>52.14</v>
      </c>
      <c r="W147" s="48"/>
      <c r="AE147" t="s">
        <v>159</v>
      </c>
    </row>
    <row r="148" spans="1:60" outlineLevel="1" x14ac:dyDescent="0.2">
      <c r="A148" s="184">
        <v>48</v>
      </c>
      <c r="B148" s="184" t="s">
        <v>339</v>
      </c>
      <c r="C148" s="185" t="s">
        <v>340</v>
      </c>
      <c r="D148" s="186" t="s">
        <v>162</v>
      </c>
      <c r="E148" s="187">
        <v>3.9411999999999998</v>
      </c>
      <c r="F148" s="188">
        <v>0</v>
      </c>
      <c r="G148" s="188">
        <f>E148*F148</f>
        <v>0</v>
      </c>
      <c r="H148" s="188">
        <v>1771.69</v>
      </c>
      <c r="I148" s="188">
        <f>ROUND(E148*H148,2)</f>
        <v>6982.58</v>
      </c>
      <c r="J148" s="188">
        <v>1258.31</v>
      </c>
      <c r="K148" s="188">
        <f>ROUND(E148*J148,2)</f>
        <v>4959.25</v>
      </c>
      <c r="L148" s="188">
        <v>21</v>
      </c>
      <c r="M148" s="188">
        <f>G148*(1+L148/100)</f>
        <v>0</v>
      </c>
      <c r="N148" s="189">
        <v>2.5</v>
      </c>
      <c r="O148" s="189">
        <f>ROUND(E148*N148,5)</f>
        <v>9.8529999999999998</v>
      </c>
      <c r="P148" s="189">
        <v>0</v>
      </c>
      <c r="Q148" s="189">
        <f>ROUND(E148*P148,5)</f>
        <v>0</v>
      </c>
      <c r="R148" s="189"/>
      <c r="S148" s="189"/>
      <c r="T148" s="190">
        <v>3.6</v>
      </c>
      <c r="U148" s="189">
        <f>ROUND(E148*T148,2)</f>
        <v>14.19</v>
      </c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 t="s">
        <v>187</v>
      </c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1"/>
      <c r="AU148" s="191"/>
      <c r="AV148" s="191"/>
      <c r="AW148" s="191"/>
      <c r="AX148" s="191"/>
      <c r="AY148" s="191"/>
      <c r="AZ148" s="191"/>
      <c r="BA148" s="191"/>
      <c r="BB148" s="191"/>
      <c r="BC148" s="191"/>
      <c r="BD148" s="191"/>
      <c r="BE148" s="191"/>
      <c r="BF148" s="191"/>
      <c r="BG148" s="191"/>
      <c r="BH148" s="191"/>
    </row>
    <row r="149" spans="1:60" outlineLevel="1" x14ac:dyDescent="0.2">
      <c r="A149" s="184"/>
      <c r="B149" s="184"/>
      <c r="C149" s="192" t="s">
        <v>341</v>
      </c>
      <c r="D149" s="193"/>
      <c r="E149" s="194"/>
      <c r="F149" s="188"/>
      <c r="G149" s="188"/>
      <c r="H149" s="188"/>
      <c r="I149" s="188"/>
      <c r="J149" s="188"/>
      <c r="K149" s="188"/>
      <c r="L149" s="188"/>
      <c r="M149" s="188"/>
      <c r="N149" s="189"/>
      <c r="O149" s="189"/>
      <c r="P149" s="189"/>
      <c r="Q149" s="189"/>
      <c r="R149" s="189"/>
      <c r="S149" s="189"/>
      <c r="T149" s="190"/>
      <c r="U149" s="189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 t="s">
        <v>165</v>
      </c>
      <c r="AF149" s="191">
        <v>0</v>
      </c>
      <c r="AG149" s="191"/>
      <c r="AH149" s="191"/>
      <c r="AI149" s="191"/>
      <c r="AJ149" s="191"/>
      <c r="AK149" s="191"/>
      <c r="AL149" s="191"/>
      <c r="AM149" s="191"/>
      <c r="AN149" s="191"/>
      <c r="AO149" s="191"/>
      <c r="AP149" s="191"/>
      <c r="AQ149" s="191"/>
      <c r="AR149" s="191"/>
      <c r="AS149" s="191"/>
      <c r="AT149" s="191"/>
      <c r="AU149" s="191"/>
      <c r="AV149" s="191"/>
      <c r="AW149" s="191"/>
      <c r="AX149" s="191"/>
      <c r="AY149" s="191"/>
      <c r="AZ149" s="191"/>
      <c r="BA149" s="191"/>
      <c r="BB149" s="191"/>
      <c r="BC149" s="191"/>
      <c r="BD149" s="191"/>
      <c r="BE149" s="191"/>
      <c r="BF149" s="191"/>
      <c r="BG149" s="191"/>
      <c r="BH149" s="191"/>
    </row>
    <row r="150" spans="1:60" outlineLevel="1" x14ac:dyDescent="0.2">
      <c r="A150" s="184"/>
      <c r="B150" s="184"/>
      <c r="C150" s="192" t="s">
        <v>342</v>
      </c>
      <c r="D150" s="193"/>
      <c r="E150" s="194"/>
      <c r="F150" s="188"/>
      <c r="G150" s="188"/>
      <c r="H150" s="188"/>
      <c r="I150" s="188"/>
      <c r="J150" s="188"/>
      <c r="K150" s="188"/>
      <c r="L150" s="188"/>
      <c r="M150" s="188"/>
      <c r="N150" s="189"/>
      <c r="O150" s="189"/>
      <c r="P150" s="189"/>
      <c r="Q150" s="189"/>
      <c r="R150" s="189"/>
      <c r="S150" s="189"/>
      <c r="T150" s="190"/>
      <c r="U150" s="189"/>
      <c r="V150" s="191"/>
      <c r="W150" s="191"/>
      <c r="X150" s="191"/>
      <c r="Y150" s="191"/>
      <c r="Z150" s="191"/>
      <c r="AA150" s="191"/>
      <c r="AB150" s="191"/>
      <c r="AC150" s="191"/>
      <c r="AD150" s="191"/>
      <c r="AE150" s="191" t="s">
        <v>165</v>
      </c>
      <c r="AF150" s="191">
        <v>0</v>
      </c>
      <c r="AG150" s="191"/>
      <c r="AH150" s="191"/>
      <c r="AI150" s="191"/>
      <c r="AJ150" s="191"/>
      <c r="AK150" s="191"/>
      <c r="AL150" s="191"/>
      <c r="AM150" s="191"/>
      <c r="AN150" s="191"/>
      <c r="AO150" s="191"/>
      <c r="AP150" s="191"/>
      <c r="AQ150" s="191"/>
      <c r="AR150" s="191"/>
      <c r="AS150" s="191"/>
      <c r="AT150" s="191"/>
      <c r="AU150" s="191"/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1"/>
      <c r="BF150" s="191"/>
      <c r="BG150" s="191"/>
      <c r="BH150" s="191"/>
    </row>
    <row r="151" spans="1:60" outlineLevel="1" x14ac:dyDescent="0.2">
      <c r="A151" s="184"/>
      <c r="B151" s="184"/>
      <c r="C151" s="192" t="s">
        <v>343</v>
      </c>
      <c r="D151" s="193"/>
      <c r="E151" s="194">
        <v>0.12640000000000001</v>
      </c>
      <c r="F151" s="188"/>
      <c r="G151" s="188"/>
      <c r="H151" s="188"/>
      <c r="I151" s="188"/>
      <c r="J151" s="188"/>
      <c r="K151" s="188"/>
      <c r="L151" s="188"/>
      <c r="M151" s="188"/>
      <c r="N151" s="189"/>
      <c r="O151" s="189"/>
      <c r="P151" s="189"/>
      <c r="Q151" s="189"/>
      <c r="R151" s="189"/>
      <c r="S151" s="189"/>
      <c r="T151" s="190"/>
      <c r="U151" s="189"/>
      <c r="V151" s="191"/>
      <c r="W151" s="191"/>
      <c r="X151" s="191"/>
      <c r="Y151" s="191"/>
      <c r="Z151" s="191"/>
      <c r="AA151" s="191"/>
      <c r="AB151" s="191"/>
      <c r="AC151" s="191"/>
      <c r="AD151" s="191"/>
      <c r="AE151" s="191" t="s">
        <v>165</v>
      </c>
      <c r="AF151" s="191">
        <v>0</v>
      </c>
      <c r="AG151" s="191"/>
      <c r="AH151" s="191"/>
      <c r="AI151" s="191"/>
      <c r="AJ151" s="191"/>
      <c r="AK151" s="191"/>
      <c r="AL151" s="191"/>
      <c r="AM151" s="191"/>
      <c r="AN151" s="191"/>
      <c r="AO151" s="191"/>
      <c r="AP151" s="191"/>
      <c r="AQ151" s="191"/>
      <c r="AR151" s="191"/>
      <c r="AS151" s="191"/>
      <c r="AT151" s="191"/>
      <c r="AU151" s="191"/>
      <c r="AV151" s="191"/>
      <c r="AW151" s="191"/>
      <c r="AX151" s="191"/>
      <c r="AY151" s="191"/>
      <c r="AZ151" s="191"/>
      <c r="BA151" s="191"/>
      <c r="BB151" s="191"/>
      <c r="BC151" s="191"/>
      <c r="BD151" s="191"/>
      <c r="BE151" s="191"/>
      <c r="BF151" s="191"/>
      <c r="BG151" s="191"/>
      <c r="BH151" s="191"/>
    </row>
    <row r="152" spans="1:60" outlineLevel="1" x14ac:dyDescent="0.2">
      <c r="A152" s="184"/>
      <c r="B152" s="184"/>
      <c r="C152" s="192" t="s">
        <v>344</v>
      </c>
      <c r="D152" s="193"/>
      <c r="E152" s="194">
        <v>0.33439999999999998</v>
      </c>
      <c r="F152" s="188"/>
      <c r="G152" s="188"/>
      <c r="H152" s="188"/>
      <c r="I152" s="188"/>
      <c r="J152" s="188"/>
      <c r="K152" s="188"/>
      <c r="L152" s="188"/>
      <c r="M152" s="188"/>
      <c r="N152" s="189"/>
      <c r="O152" s="189"/>
      <c r="P152" s="189"/>
      <c r="Q152" s="189"/>
      <c r="R152" s="189"/>
      <c r="S152" s="189"/>
      <c r="T152" s="190"/>
      <c r="U152" s="189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 t="s">
        <v>165</v>
      </c>
      <c r="AF152" s="191">
        <v>0</v>
      </c>
      <c r="AG152" s="191"/>
      <c r="AH152" s="191"/>
      <c r="AI152" s="191"/>
      <c r="AJ152" s="191"/>
      <c r="AK152" s="191"/>
      <c r="AL152" s="191"/>
      <c r="AM152" s="191"/>
      <c r="AN152" s="191"/>
      <c r="AO152" s="191"/>
      <c r="AP152" s="191"/>
      <c r="AQ152" s="191"/>
      <c r="AR152" s="191"/>
      <c r="AS152" s="191"/>
      <c r="AT152" s="191"/>
      <c r="AU152" s="191"/>
      <c r="AV152" s="191"/>
      <c r="AW152" s="191"/>
      <c r="AX152" s="191"/>
      <c r="AY152" s="191"/>
      <c r="AZ152" s="191"/>
      <c r="BA152" s="191"/>
      <c r="BB152" s="191"/>
      <c r="BC152" s="191"/>
      <c r="BD152" s="191"/>
      <c r="BE152" s="191"/>
      <c r="BF152" s="191"/>
      <c r="BG152" s="191"/>
      <c r="BH152" s="191"/>
    </row>
    <row r="153" spans="1:60" outlineLevel="1" x14ac:dyDescent="0.2">
      <c r="A153" s="184"/>
      <c r="B153" s="184"/>
      <c r="C153" s="192" t="s">
        <v>345</v>
      </c>
      <c r="D153" s="193"/>
      <c r="E153" s="194">
        <v>2.2784</v>
      </c>
      <c r="F153" s="188"/>
      <c r="G153" s="188"/>
      <c r="H153" s="188"/>
      <c r="I153" s="188"/>
      <c r="J153" s="188"/>
      <c r="K153" s="188"/>
      <c r="L153" s="188"/>
      <c r="M153" s="188"/>
      <c r="N153" s="189"/>
      <c r="O153" s="189"/>
      <c r="P153" s="189"/>
      <c r="Q153" s="189"/>
      <c r="R153" s="189"/>
      <c r="S153" s="189"/>
      <c r="T153" s="190"/>
      <c r="U153" s="189"/>
      <c r="V153" s="191"/>
      <c r="W153" s="191"/>
      <c r="X153" s="191"/>
      <c r="Y153" s="191"/>
      <c r="Z153" s="191"/>
      <c r="AA153" s="191"/>
      <c r="AB153" s="191"/>
      <c r="AC153" s="191"/>
      <c r="AD153" s="191"/>
      <c r="AE153" s="191" t="s">
        <v>165</v>
      </c>
      <c r="AF153" s="191">
        <v>0</v>
      </c>
      <c r="AG153" s="191"/>
      <c r="AH153" s="191"/>
      <c r="AI153" s="191"/>
      <c r="AJ153" s="191"/>
      <c r="AK153" s="191"/>
      <c r="AL153" s="191"/>
      <c r="AM153" s="191"/>
      <c r="AN153" s="191"/>
      <c r="AO153" s="191"/>
      <c r="AP153" s="191"/>
      <c r="AQ153" s="191"/>
      <c r="AR153" s="191"/>
      <c r="AS153" s="191"/>
      <c r="AT153" s="191"/>
      <c r="AU153" s="191"/>
      <c r="AV153" s="191"/>
      <c r="AW153" s="191"/>
      <c r="AX153" s="191"/>
      <c r="AY153" s="191"/>
      <c r="AZ153" s="191"/>
      <c r="BA153" s="191"/>
      <c r="BB153" s="191"/>
      <c r="BC153" s="191"/>
      <c r="BD153" s="191"/>
      <c r="BE153" s="191"/>
      <c r="BF153" s="191"/>
      <c r="BG153" s="191"/>
      <c r="BH153" s="191"/>
    </row>
    <row r="154" spans="1:60" outlineLevel="1" x14ac:dyDescent="0.2">
      <c r="A154" s="184"/>
      <c r="B154" s="184"/>
      <c r="C154" s="192" t="s">
        <v>346</v>
      </c>
      <c r="D154" s="193"/>
      <c r="E154" s="194">
        <v>0.21440000000000001</v>
      </c>
      <c r="F154" s="188"/>
      <c r="G154" s="188"/>
      <c r="H154" s="188"/>
      <c r="I154" s="188"/>
      <c r="J154" s="188"/>
      <c r="K154" s="188"/>
      <c r="L154" s="188"/>
      <c r="M154" s="188"/>
      <c r="N154" s="189"/>
      <c r="O154" s="189"/>
      <c r="P154" s="189"/>
      <c r="Q154" s="189"/>
      <c r="R154" s="189"/>
      <c r="S154" s="189"/>
      <c r="T154" s="190"/>
      <c r="U154" s="189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 t="s">
        <v>165</v>
      </c>
      <c r="AF154" s="191">
        <v>0</v>
      </c>
      <c r="AG154" s="191"/>
      <c r="AH154" s="191"/>
      <c r="AI154" s="191"/>
      <c r="AJ154" s="191"/>
      <c r="AK154" s="191"/>
      <c r="AL154" s="191"/>
      <c r="AM154" s="191"/>
      <c r="AN154" s="191"/>
      <c r="AO154" s="191"/>
      <c r="AP154" s="191"/>
      <c r="AQ154" s="191"/>
      <c r="AR154" s="191"/>
      <c r="AS154" s="191"/>
      <c r="AT154" s="191"/>
      <c r="AU154" s="191"/>
      <c r="AV154" s="191"/>
      <c r="AW154" s="191"/>
      <c r="AX154" s="191"/>
      <c r="AY154" s="191"/>
      <c r="AZ154" s="191"/>
      <c r="BA154" s="191"/>
      <c r="BB154" s="191"/>
      <c r="BC154" s="191"/>
      <c r="BD154" s="191"/>
      <c r="BE154" s="191"/>
      <c r="BF154" s="191"/>
      <c r="BG154" s="191"/>
      <c r="BH154" s="191"/>
    </row>
    <row r="155" spans="1:60" outlineLevel="1" x14ac:dyDescent="0.2">
      <c r="A155" s="184"/>
      <c r="B155" s="184"/>
      <c r="C155" s="192" t="s">
        <v>347</v>
      </c>
      <c r="D155" s="193"/>
      <c r="E155" s="194">
        <v>0.35239999999999999</v>
      </c>
      <c r="F155" s="188"/>
      <c r="G155" s="188"/>
      <c r="H155" s="188"/>
      <c r="I155" s="188"/>
      <c r="J155" s="188"/>
      <c r="K155" s="188"/>
      <c r="L155" s="188"/>
      <c r="M155" s="188"/>
      <c r="N155" s="189"/>
      <c r="O155" s="189"/>
      <c r="P155" s="189"/>
      <c r="Q155" s="189"/>
      <c r="R155" s="189"/>
      <c r="S155" s="189"/>
      <c r="T155" s="190"/>
      <c r="U155" s="189"/>
      <c r="V155" s="191"/>
      <c r="W155" s="191"/>
      <c r="X155" s="191"/>
      <c r="Y155" s="191"/>
      <c r="Z155" s="191"/>
      <c r="AA155" s="191"/>
      <c r="AB155" s="191"/>
      <c r="AC155" s="191"/>
      <c r="AD155" s="191"/>
      <c r="AE155" s="191" t="s">
        <v>165</v>
      </c>
      <c r="AF155" s="191">
        <v>0</v>
      </c>
      <c r="AG155" s="191"/>
      <c r="AH155" s="191"/>
      <c r="AI155" s="191"/>
      <c r="AJ155" s="191"/>
      <c r="AK155" s="191"/>
      <c r="AL155" s="191"/>
      <c r="AM155" s="191"/>
      <c r="AN155" s="191"/>
      <c r="AO155" s="191"/>
      <c r="AP155" s="191"/>
      <c r="AQ155" s="191"/>
      <c r="AR155" s="191"/>
      <c r="AS155" s="191"/>
      <c r="AT155" s="191"/>
      <c r="AU155" s="191"/>
      <c r="AV155" s="191"/>
      <c r="AW155" s="191"/>
      <c r="AX155" s="191"/>
      <c r="AY155" s="191"/>
      <c r="AZ155" s="191"/>
      <c r="BA155" s="191"/>
      <c r="BB155" s="191"/>
      <c r="BC155" s="191"/>
      <c r="BD155" s="191"/>
      <c r="BE155" s="191"/>
      <c r="BF155" s="191"/>
      <c r="BG155" s="191"/>
      <c r="BH155" s="191"/>
    </row>
    <row r="156" spans="1:60" outlineLevel="1" x14ac:dyDescent="0.2">
      <c r="A156" s="184"/>
      <c r="B156" s="184"/>
      <c r="C156" s="192" t="s">
        <v>348</v>
      </c>
      <c r="D156" s="193"/>
      <c r="E156" s="194">
        <v>0.63519999999999999</v>
      </c>
      <c r="F156" s="188"/>
      <c r="G156" s="188"/>
      <c r="H156" s="188"/>
      <c r="I156" s="188"/>
      <c r="J156" s="188"/>
      <c r="K156" s="188"/>
      <c r="L156" s="188"/>
      <c r="M156" s="188"/>
      <c r="N156" s="189"/>
      <c r="O156" s="189"/>
      <c r="P156" s="189"/>
      <c r="Q156" s="189"/>
      <c r="R156" s="189"/>
      <c r="S156" s="189"/>
      <c r="T156" s="190"/>
      <c r="U156" s="189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 t="s">
        <v>165</v>
      </c>
      <c r="AF156" s="191">
        <v>0</v>
      </c>
      <c r="AG156" s="191"/>
      <c r="AH156" s="191"/>
      <c r="AI156" s="191"/>
      <c r="AJ156" s="191"/>
      <c r="AK156" s="191"/>
      <c r="AL156" s="191"/>
      <c r="AM156" s="191"/>
      <c r="AN156" s="191"/>
      <c r="AO156" s="191"/>
      <c r="AP156" s="191"/>
      <c r="AQ156" s="191"/>
      <c r="AR156" s="191"/>
      <c r="AS156" s="191"/>
      <c r="AT156" s="191"/>
      <c r="AU156" s="191"/>
      <c r="AV156" s="191"/>
      <c r="AW156" s="191"/>
      <c r="AX156" s="191"/>
      <c r="AY156" s="191"/>
      <c r="AZ156" s="191"/>
      <c r="BA156" s="191"/>
      <c r="BB156" s="191"/>
      <c r="BC156" s="191"/>
      <c r="BD156" s="191"/>
      <c r="BE156" s="191"/>
      <c r="BF156" s="191"/>
      <c r="BG156" s="191"/>
      <c r="BH156" s="191"/>
    </row>
    <row r="157" spans="1:60" outlineLevel="1" x14ac:dyDescent="0.2">
      <c r="A157" s="184">
        <v>49</v>
      </c>
      <c r="B157" s="184" t="s">
        <v>349</v>
      </c>
      <c r="C157" s="185" t="s">
        <v>350</v>
      </c>
      <c r="D157" s="186" t="s">
        <v>162</v>
      </c>
      <c r="E157" s="187">
        <v>1.6358999999999999</v>
      </c>
      <c r="F157" s="188">
        <v>0</v>
      </c>
      <c r="G157" s="188">
        <f>E157*F157</f>
        <v>0</v>
      </c>
      <c r="H157" s="188">
        <v>2106.13</v>
      </c>
      <c r="I157" s="188">
        <f>ROUND(E157*H157,2)</f>
        <v>3445.42</v>
      </c>
      <c r="J157" s="188">
        <v>868.86999999999989</v>
      </c>
      <c r="K157" s="188">
        <f>ROUND(E157*J157,2)</f>
        <v>1421.38</v>
      </c>
      <c r="L157" s="188">
        <v>21</v>
      </c>
      <c r="M157" s="188">
        <f>G157*(1+L157/100)</f>
        <v>0</v>
      </c>
      <c r="N157" s="189">
        <v>2.5249999999999999</v>
      </c>
      <c r="O157" s="189">
        <f>ROUND(E157*N157,5)</f>
        <v>4.1306500000000002</v>
      </c>
      <c r="P157" s="189">
        <v>0</v>
      </c>
      <c r="Q157" s="189">
        <f>ROUND(E157*P157,5)</f>
        <v>0</v>
      </c>
      <c r="R157" s="189"/>
      <c r="S157" s="189"/>
      <c r="T157" s="190">
        <v>2.58</v>
      </c>
      <c r="U157" s="189">
        <f>ROUND(E157*T157,2)</f>
        <v>4.22</v>
      </c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 t="s">
        <v>187</v>
      </c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1"/>
      <c r="AU157" s="191"/>
      <c r="AV157" s="191"/>
      <c r="AW157" s="191"/>
      <c r="AX157" s="191"/>
      <c r="AY157" s="191"/>
      <c r="AZ157" s="191"/>
      <c r="BA157" s="191"/>
      <c r="BB157" s="191"/>
      <c r="BC157" s="191"/>
      <c r="BD157" s="191"/>
      <c r="BE157" s="191"/>
      <c r="BF157" s="191"/>
      <c r="BG157" s="191"/>
      <c r="BH157" s="191"/>
    </row>
    <row r="158" spans="1:60" outlineLevel="1" x14ac:dyDescent="0.2">
      <c r="A158" s="184"/>
      <c r="B158" s="184"/>
      <c r="C158" s="192" t="s">
        <v>351</v>
      </c>
      <c r="D158" s="193"/>
      <c r="E158" s="194">
        <v>1.6358999999999999</v>
      </c>
      <c r="F158" s="188"/>
      <c r="G158" s="188"/>
      <c r="H158" s="188"/>
      <c r="I158" s="188"/>
      <c r="J158" s="188"/>
      <c r="K158" s="188"/>
      <c r="L158" s="188"/>
      <c r="M158" s="188"/>
      <c r="N158" s="189"/>
      <c r="O158" s="189"/>
      <c r="P158" s="189"/>
      <c r="Q158" s="189"/>
      <c r="R158" s="189"/>
      <c r="S158" s="189"/>
      <c r="T158" s="190"/>
      <c r="U158" s="189"/>
      <c r="V158" s="191"/>
      <c r="W158" s="191"/>
      <c r="X158" s="191"/>
      <c r="Y158" s="191"/>
      <c r="Z158" s="191"/>
      <c r="AA158" s="191"/>
      <c r="AB158" s="191"/>
      <c r="AC158" s="191"/>
      <c r="AD158" s="191"/>
      <c r="AE158" s="191" t="s">
        <v>165</v>
      </c>
      <c r="AF158" s="191">
        <v>0</v>
      </c>
      <c r="AG158" s="191"/>
      <c r="AH158" s="191"/>
      <c r="AI158" s="191"/>
      <c r="AJ158" s="191"/>
      <c r="AK158" s="191"/>
      <c r="AL158" s="191"/>
      <c r="AM158" s="191"/>
      <c r="AN158" s="191"/>
      <c r="AO158" s="191"/>
      <c r="AP158" s="191"/>
      <c r="AQ158" s="191"/>
      <c r="AR158" s="191"/>
      <c r="AS158" s="191"/>
      <c r="AT158" s="191"/>
      <c r="AU158" s="191"/>
      <c r="AV158" s="191"/>
      <c r="AW158" s="191"/>
      <c r="AX158" s="191"/>
      <c r="AY158" s="191"/>
      <c r="AZ158" s="191"/>
      <c r="BA158" s="191"/>
      <c r="BB158" s="191"/>
      <c r="BC158" s="191"/>
      <c r="BD158" s="191"/>
      <c r="BE158" s="191"/>
      <c r="BF158" s="191"/>
      <c r="BG158" s="191"/>
      <c r="BH158" s="191"/>
    </row>
    <row r="159" spans="1:60" outlineLevel="1" x14ac:dyDescent="0.2">
      <c r="A159" s="184">
        <v>50</v>
      </c>
      <c r="B159" s="184" t="s">
        <v>352</v>
      </c>
      <c r="C159" s="185" t="s">
        <v>353</v>
      </c>
      <c r="D159" s="186" t="s">
        <v>162</v>
      </c>
      <c r="E159" s="187">
        <v>6.7840379999999998</v>
      </c>
      <c r="F159" s="188">
        <v>0</v>
      </c>
      <c r="G159" s="188">
        <f>E159*F159</f>
        <v>0</v>
      </c>
      <c r="H159" s="188">
        <v>2081.87</v>
      </c>
      <c r="I159" s="188">
        <f>ROUND(E159*H159,2)</f>
        <v>14123.49</v>
      </c>
      <c r="J159" s="188">
        <v>1088.1300000000001</v>
      </c>
      <c r="K159" s="188">
        <f>ROUND(E159*J159,2)</f>
        <v>7381.92</v>
      </c>
      <c r="L159" s="188">
        <v>21</v>
      </c>
      <c r="M159" s="188">
        <f>G159*(1+L159/100)</f>
        <v>0</v>
      </c>
      <c r="N159" s="189">
        <v>2.5249999999999999</v>
      </c>
      <c r="O159" s="189">
        <f>ROUND(E159*N159,5)</f>
        <v>17.1297</v>
      </c>
      <c r="P159" s="189">
        <v>0</v>
      </c>
      <c r="Q159" s="189">
        <f>ROUND(E159*P159,5)</f>
        <v>0</v>
      </c>
      <c r="R159" s="189"/>
      <c r="S159" s="189"/>
      <c r="T159" s="190">
        <v>3.2130000000000001</v>
      </c>
      <c r="U159" s="189">
        <f>ROUND(E159*T159,2)</f>
        <v>21.8</v>
      </c>
      <c r="V159" s="191"/>
      <c r="W159" s="191"/>
      <c r="X159" s="191"/>
      <c r="Y159" s="191"/>
      <c r="Z159" s="191"/>
      <c r="AA159" s="191"/>
      <c r="AB159" s="191"/>
      <c r="AC159" s="191"/>
      <c r="AD159" s="191"/>
      <c r="AE159" s="191" t="s">
        <v>187</v>
      </c>
      <c r="AF159" s="191"/>
      <c r="AG159" s="191"/>
      <c r="AH159" s="191"/>
      <c r="AI159" s="191"/>
      <c r="AJ159" s="191"/>
      <c r="AK159" s="191"/>
      <c r="AL159" s="191"/>
      <c r="AM159" s="191"/>
      <c r="AN159" s="191"/>
      <c r="AO159" s="191"/>
      <c r="AP159" s="191"/>
      <c r="AQ159" s="191"/>
      <c r="AR159" s="191"/>
      <c r="AS159" s="191"/>
      <c r="AT159" s="191"/>
      <c r="AU159" s="191"/>
      <c r="AV159" s="191"/>
      <c r="AW159" s="191"/>
      <c r="AX159" s="191"/>
      <c r="AY159" s="191"/>
      <c r="AZ159" s="191"/>
      <c r="BA159" s="191"/>
      <c r="BB159" s="191"/>
      <c r="BC159" s="191"/>
      <c r="BD159" s="191"/>
      <c r="BE159" s="191"/>
      <c r="BF159" s="191"/>
      <c r="BG159" s="191"/>
      <c r="BH159" s="191"/>
    </row>
    <row r="160" spans="1:60" outlineLevel="1" x14ac:dyDescent="0.2">
      <c r="A160" s="184"/>
      <c r="B160" s="184"/>
      <c r="C160" s="192" t="s">
        <v>354</v>
      </c>
      <c r="D160" s="193"/>
      <c r="E160" s="194">
        <v>2.8828200000000002</v>
      </c>
      <c r="F160" s="188"/>
      <c r="G160" s="188"/>
      <c r="H160" s="188"/>
      <c r="I160" s="188"/>
      <c r="J160" s="188"/>
      <c r="K160" s="188"/>
      <c r="L160" s="188"/>
      <c r="M160" s="188"/>
      <c r="N160" s="189"/>
      <c r="O160" s="189"/>
      <c r="P160" s="189"/>
      <c r="Q160" s="189"/>
      <c r="R160" s="189"/>
      <c r="S160" s="189"/>
      <c r="T160" s="190"/>
      <c r="U160" s="189"/>
      <c r="V160" s="191"/>
      <c r="W160" s="191"/>
      <c r="X160" s="191"/>
      <c r="Y160" s="191"/>
      <c r="Z160" s="191"/>
      <c r="AA160" s="191"/>
      <c r="AB160" s="191"/>
      <c r="AC160" s="191"/>
      <c r="AD160" s="191"/>
      <c r="AE160" s="191" t="s">
        <v>165</v>
      </c>
      <c r="AF160" s="191">
        <v>0</v>
      </c>
      <c r="AG160" s="191"/>
      <c r="AH160" s="191"/>
      <c r="AI160" s="191"/>
      <c r="AJ160" s="191"/>
      <c r="AK160" s="191"/>
      <c r="AL160" s="191"/>
      <c r="AM160" s="191"/>
      <c r="AN160" s="191"/>
      <c r="AO160" s="191"/>
      <c r="AP160" s="191"/>
      <c r="AQ160" s="191"/>
      <c r="AR160" s="191"/>
      <c r="AS160" s="191"/>
      <c r="AT160" s="191"/>
      <c r="AU160" s="191"/>
      <c r="AV160" s="191"/>
      <c r="AW160" s="191"/>
      <c r="AX160" s="191"/>
      <c r="AY160" s="191"/>
      <c r="AZ160" s="191"/>
      <c r="BA160" s="191"/>
      <c r="BB160" s="191"/>
      <c r="BC160" s="191"/>
      <c r="BD160" s="191"/>
      <c r="BE160" s="191"/>
      <c r="BF160" s="191"/>
      <c r="BG160" s="191"/>
      <c r="BH160" s="191"/>
    </row>
    <row r="161" spans="1:60" outlineLevel="1" x14ac:dyDescent="0.2">
      <c r="A161" s="184"/>
      <c r="B161" s="184"/>
      <c r="C161" s="192" t="s">
        <v>355</v>
      </c>
      <c r="D161" s="193"/>
      <c r="E161" s="194">
        <v>2.2229999999999999</v>
      </c>
      <c r="F161" s="188"/>
      <c r="G161" s="188"/>
      <c r="H161" s="188"/>
      <c r="I161" s="188"/>
      <c r="J161" s="188"/>
      <c r="K161" s="188"/>
      <c r="L161" s="188"/>
      <c r="M161" s="188"/>
      <c r="N161" s="189"/>
      <c r="O161" s="189"/>
      <c r="P161" s="189"/>
      <c r="Q161" s="189"/>
      <c r="R161" s="189"/>
      <c r="S161" s="189"/>
      <c r="T161" s="190"/>
      <c r="U161" s="189"/>
      <c r="V161" s="191"/>
      <c r="W161" s="191"/>
      <c r="X161" s="191"/>
      <c r="Y161" s="191"/>
      <c r="Z161" s="191"/>
      <c r="AA161" s="191"/>
      <c r="AB161" s="191"/>
      <c r="AC161" s="191"/>
      <c r="AD161" s="191"/>
      <c r="AE161" s="191" t="s">
        <v>165</v>
      </c>
      <c r="AF161" s="191">
        <v>0</v>
      </c>
      <c r="AG161" s="191"/>
      <c r="AH161" s="191"/>
      <c r="AI161" s="191"/>
      <c r="AJ161" s="191"/>
      <c r="AK161" s="191"/>
      <c r="AL161" s="191"/>
      <c r="AM161" s="191"/>
      <c r="AN161" s="191"/>
      <c r="AO161" s="191"/>
      <c r="AP161" s="191"/>
      <c r="AQ161" s="191"/>
      <c r="AR161" s="191"/>
      <c r="AS161" s="191"/>
      <c r="AT161" s="191"/>
      <c r="AU161" s="191"/>
      <c r="AV161" s="191"/>
      <c r="AW161" s="191"/>
      <c r="AX161" s="191"/>
      <c r="AY161" s="191"/>
      <c r="AZ161" s="191"/>
      <c r="BA161" s="191"/>
      <c r="BB161" s="191"/>
      <c r="BC161" s="191"/>
      <c r="BD161" s="191"/>
      <c r="BE161" s="191"/>
      <c r="BF161" s="191"/>
      <c r="BG161" s="191"/>
      <c r="BH161" s="191"/>
    </row>
    <row r="162" spans="1:60" ht="22.5" outlineLevel="1" x14ac:dyDescent="0.2">
      <c r="A162" s="184"/>
      <c r="B162" s="184"/>
      <c r="C162" s="192" t="s">
        <v>356</v>
      </c>
      <c r="D162" s="193"/>
      <c r="E162" s="194">
        <v>1.678218</v>
      </c>
      <c r="F162" s="188"/>
      <c r="G162" s="188"/>
      <c r="H162" s="188"/>
      <c r="I162" s="188"/>
      <c r="J162" s="188"/>
      <c r="K162" s="188"/>
      <c r="L162" s="188"/>
      <c r="M162" s="188"/>
      <c r="N162" s="189"/>
      <c r="O162" s="189"/>
      <c r="P162" s="189"/>
      <c r="Q162" s="189"/>
      <c r="R162" s="189"/>
      <c r="S162" s="189"/>
      <c r="T162" s="190"/>
      <c r="U162" s="189"/>
      <c r="V162" s="191"/>
      <c r="W162" s="191"/>
      <c r="X162" s="191"/>
      <c r="Y162" s="191"/>
      <c r="Z162" s="191"/>
      <c r="AA162" s="191"/>
      <c r="AB162" s="191"/>
      <c r="AC162" s="191"/>
      <c r="AD162" s="191"/>
      <c r="AE162" s="191" t="s">
        <v>165</v>
      </c>
      <c r="AF162" s="191">
        <v>0</v>
      </c>
      <c r="AG162" s="191"/>
      <c r="AH162" s="191"/>
      <c r="AI162" s="191"/>
      <c r="AJ162" s="191"/>
      <c r="AK162" s="191"/>
      <c r="AL162" s="191"/>
      <c r="AM162" s="191"/>
      <c r="AN162" s="191"/>
      <c r="AO162" s="191"/>
      <c r="AP162" s="191"/>
      <c r="AQ162" s="191"/>
      <c r="AR162" s="191"/>
      <c r="AS162" s="191"/>
      <c r="AT162" s="191"/>
      <c r="AU162" s="191"/>
      <c r="AV162" s="191"/>
      <c r="AW162" s="191"/>
      <c r="AX162" s="191"/>
      <c r="AY162" s="191"/>
      <c r="AZ162" s="191"/>
      <c r="BA162" s="191"/>
      <c r="BB162" s="191"/>
      <c r="BC162" s="191"/>
      <c r="BD162" s="191"/>
      <c r="BE162" s="191"/>
      <c r="BF162" s="191"/>
      <c r="BG162" s="191"/>
      <c r="BH162" s="191"/>
    </row>
    <row r="163" spans="1:60" outlineLevel="1" x14ac:dyDescent="0.2">
      <c r="A163" s="184">
        <v>51</v>
      </c>
      <c r="B163" s="184" t="s">
        <v>357</v>
      </c>
      <c r="C163" s="185" t="s">
        <v>358</v>
      </c>
      <c r="D163" s="186" t="s">
        <v>207</v>
      </c>
      <c r="E163" s="187">
        <v>3.9990000000000001</v>
      </c>
      <c r="F163" s="188">
        <v>0</v>
      </c>
      <c r="G163" s="188">
        <f>E163*F163</f>
        <v>0</v>
      </c>
      <c r="H163" s="188">
        <v>496.33</v>
      </c>
      <c r="I163" s="188">
        <f>ROUND(E163*H163,2)</f>
        <v>1984.82</v>
      </c>
      <c r="J163" s="188">
        <v>299.67</v>
      </c>
      <c r="K163" s="188">
        <f>ROUND(E163*J163,2)</f>
        <v>1198.3800000000001</v>
      </c>
      <c r="L163" s="188">
        <v>21</v>
      </c>
      <c r="M163" s="188">
        <f>G163*(1+L163/100)</f>
        <v>0</v>
      </c>
      <c r="N163" s="189">
        <v>8.1900000000000001E-2</v>
      </c>
      <c r="O163" s="189">
        <f>ROUND(E163*N163,5)</f>
        <v>0.32751999999999998</v>
      </c>
      <c r="P163" s="189">
        <v>0</v>
      </c>
      <c r="Q163" s="189">
        <f>ROUND(E163*P163,5)</f>
        <v>0</v>
      </c>
      <c r="R163" s="189"/>
      <c r="S163" s="189"/>
      <c r="T163" s="190">
        <v>0.754</v>
      </c>
      <c r="U163" s="189">
        <f>ROUND(E163*T163,2)</f>
        <v>3.02</v>
      </c>
      <c r="V163" s="191"/>
      <c r="W163" s="191"/>
      <c r="X163" s="191"/>
      <c r="Y163" s="191"/>
      <c r="Z163" s="191"/>
      <c r="AA163" s="191"/>
      <c r="AB163" s="191"/>
      <c r="AC163" s="191"/>
      <c r="AD163" s="191"/>
      <c r="AE163" s="191" t="s">
        <v>187</v>
      </c>
      <c r="AF163" s="191"/>
      <c r="AG163" s="191"/>
      <c r="AH163" s="191"/>
      <c r="AI163" s="191"/>
      <c r="AJ163" s="191"/>
      <c r="AK163" s="191"/>
      <c r="AL163" s="191"/>
      <c r="AM163" s="191"/>
      <c r="AN163" s="191"/>
      <c r="AO163" s="191"/>
      <c r="AP163" s="191"/>
      <c r="AQ163" s="191"/>
      <c r="AR163" s="191"/>
      <c r="AS163" s="191"/>
      <c r="AT163" s="191"/>
      <c r="AU163" s="191"/>
      <c r="AV163" s="191"/>
      <c r="AW163" s="191"/>
      <c r="AX163" s="191"/>
      <c r="AY163" s="191"/>
      <c r="AZ163" s="191"/>
      <c r="BA163" s="191"/>
      <c r="BB163" s="191"/>
      <c r="BC163" s="191"/>
      <c r="BD163" s="191"/>
      <c r="BE163" s="191"/>
      <c r="BF163" s="191"/>
      <c r="BG163" s="191"/>
      <c r="BH163" s="191"/>
    </row>
    <row r="164" spans="1:60" ht="22.5" outlineLevel="1" x14ac:dyDescent="0.2">
      <c r="A164" s="184"/>
      <c r="B164" s="184"/>
      <c r="C164" s="192" t="s">
        <v>359</v>
      </c>
      <c r="D164" s="193"/>
      <c r="E164" s="194">
        <v>3.9990000000000001</v>
      </c>
      <c r="F164" s="188"/>
      <c r="G164" s="188"/>
      <c r="H164" s="188"/>
      <c r="I164" s="188"/>
      <c r="J164" s="188"/>
      <c r="K164" s="188"/>
      <c r="L164" s="188"/>
      <c r="M164" s="188"/>
      <c r="N164" s="189"/>
      <c r="O164" s="189"/>
      <c r="P164" s="189"/>
      <c r="Q164" s="189"/>
      <c r="R164" s="189"/>
      <c r="S164" s="189"/>
      <c r="T164" s="190"/>
      <c r="U164" s="189"/>
      <c r="V164" s="191"/>
      <c r="W164" s="191"/>
      <c r="X164" s="191"/>
      <c r="Y164" s="191"/>
      <c r="Z164" s="191"/>
      <c r="AA164" s="191"/>
      <c r="AB164" s="191"/>
      <c r="AC164" s="191"/>
      <c r="AD164" s="191"/>
      <c r="AE164" s="191" t="s">
        <v>165</v>
      </c>
      <c r="AF164" s="191">
        <v>0</v>
      </c>
      <c r="AG164" s="191"/>
      <c r="AH164" s="191"/>
      <c r="AI164" s="191"/>
      <c r="AJ164" s="191"/>
      <c r="AK164" s="191"/>
      <c r="AL164" s="191"/>
      <c r="AM164" s="191"/>
      <c r="AN164" s="191"/>
      <c r="AO164" s="191"/>
      <c r="AP164" s="191"/>
      <c r="AQ164" s="191"/>
      <c r="AR164" s="191"/>
      <c r="AS164" s="191"/>
      <c r="AT164" s="191"/>
      <c r="AU164" s="191"/>
      <c r="AV164" s="191"/>
      <c r="AW164" s="191"/>
      <c r="AX164" s="191"/>
      <c r="AY164" s="191"/>
      <c r="AZ164" s="191"/>
      <c r="BA164" s="191"/>
      <c r="BB164" s="191"/>
      <c r="BC164" s="191"/>
      <c r="BD164" s="191"/>
      <c r="BE164" s="191"/>
      <c r="BF164" s="191"/>
      <c r="BG164" s="191"/>
      <c r="BH164" s="191"/>
    </row>
    <row r="165" spans="1:60" ht="22.5" outlineLevel="1" x14ac:dyDescent="0.2">
      <c r="A165" s="184">
        <v>52</v>
      </c>
      <c r="B165" s="184" t="s">
        <v>360</v>
      </c>
      <c r="C165" s="185" t="s">
        <v>361</v>
      </c>
      <c r="D165" s="186" t="s">
        <v>207</v>
      </c>
      <c r="E165" s="187">
        <v>7.6755000000000004</v>
      </c>
      <c r="F165" s="188">
        <v>0</v>
      </c>
      <c r="G165" s="188">
        <f>E165*F165</f>
        <v>0</v>
      </c>
      <c r="H165" s="188">
        <v>300.31</v>
      </c>
      <c r="I165" s="188">
        <f>ROUND(E165*H165,2)</f>
        <v>2305.0300000000002</v>
      </c>
      <c r="J165" s="188">
        <v>196.19</v>
      </c>
      <c r="K165" s="188">
        <f>ROUND(E165*J165,2)</f>
        <v>1505.86</v>
      </c>
      <c r="L165" s="188">
        <v>21</v>
      </c>
      <c r="M165" s="188">
        <f>G165*(1+L165/100)</f>
        <v>0</v>
      </c>
      <c r="N165" s="189">
        <v>0.25613000000000002</v>
      </c>
      <c r="O165" s="189">
        <f>ROUND(E165*N165,5)</f>
        <v>1.96593</v>
      </c>
      <c r="P165" s="189">
        <v>0</v>
      </c>
      <c r="Q165" s="189">
        <f>ROUND(E165*P165,5)</f>
        <v>0</v>
      </c>
      <c r="R165" s="189"/>
      <c r="S165" s="189"/>
      <c r="T165" s="190">
        <v>0.56899999999999995</v>
      </c>
      <c r="U165" s="189">
        <f>ROUND(E165*T165,2)</f>
        <v>4.37</v>
      </c>
      <c r="V165" s="191"/>
      <c r="W165" s="191"/>
      <c r="X165" s="191"/>
      <c r="Y165" s="191"/>
      <c r="Z165" s="191"/>
      <c r="AA165" s="191"/>
      <c r="AB165" s="191"/>
      <c r="AC165" s="191"/>
      <c r="AD165" s="191"/>
      <c r="AE165" s="191" t="s">
        <v>163</v>
      </c>
      <c r="AF165" s="191"/>
      <c r="AG165" s="191"/>
      <c r="AH165" s="191"/>
      <c r="AI165" s="191"/>
      <c r="AJ165" s="191"/>
      <c r="AK165" s="191"/>
      <c r="AL165" s="191"/>
      <c r="AM165" s="191"/>
      <c r="AN165" s="191"/>
      <c r="AO165" s="191"/>
      <c r="AP165" s="191"/>
      <c r="AQ165" s="191"/>
      <c r="AR165" s="191"/>
      <c r="AS165" s="191"/>
      <c r="AT165" s="191"/>
      <c r="AU165" s="191"/>
      <c r="AV165" s="191"/>
      <c r="AW165" s="191"/>
      <c r="AX165" s="191"/>
      <c r="AY165" s="191"/>
      <c r="AZ165" s="191"/>
      <c r="BA165" s="191"/>
      <c r="BB165" s="191"/>
      <c r="BC165" s="191"/>
      <c r="BD165" s="191"/>
      <c r="BE165" s="191"/>
      <c r="BF165" s="191"/>
      <c r="BG165" s="191"/>
      <c r="BH165" s="191"/>
    </row>
    <row r="166" spans="1:60" outlineLevel="1" x14ac:dyDescent="0.2">
      <c r="A166" s="184"/>
      <c r="B166" s="184"/>
      <c r="C166" s="192" t="s">
        <v>362</v>
      </c>
      <c r="D166" s="193"/>
      <c r="E166" s="194">
        <v>7.6755000000000004</v>
      </c>
      <c r="F166" s="188"/>
      <c r="G166" s="188"/>
      <c r="H166" s="188"/>
      <c r="I166" s="188"/>
      <c r="J166" s="188"/>
      <c r="K166" s="188"/>
      <c r="L166" s="188"/>
      <c r="M166" s="188"/>
      <c r="N166" s="189"/>
      <c r="O166" s="189"/>
      <c r="P166" s="189"/>
      <c r="Q166" s="189"/>
      <c r="R166" s="189"/>
      <c r="S166" s="189"/>
      <c r="T166" s="190"/>
      <c r="U166" s="189"/>
      <c r="V166" s="191"/>
      <c r="W166" s="191"/>
      <c r="X166" s="191"/>
      <c r="Y166" s="191"/>
      <c r="Z166" s="191"/>
      <c r="AA166" s="191"/>
      <c r="AB166" s="191"/>
      <c r="AC166" s="191"/>
      <c r="AD166" s="191"/>
      <c r="AE166" s="191" t="s">
        <v>165</v>
      </c>
      <c r="AF166" s="191">
        <v>0</v>
      </c>
      <c r="AG166" s="191"/>
      <c r="AH166" s="191"/>
      <c r="AI166" s="191"/>
      <c r="AJ166" s="191"/>
      <c r="AK166" s="191"/>
      <c r="AL166" s="191"/>
      <c r="AM166" s="191"/>
      <c r="AN166" s="191"/>
      <c r="AO166" s="191"/>
      <c r="AP166" s="191"/>
      <c r="AQ166" s="191"/>
      <c r="AR166" s="191"/>
      <c r="AS166" s="191"/>
      <c r="AT166" s="191"/>
      <c r="AU166" s="191"/>
      <c r="AV166" s="191"/>
      <c r="AW166" s="191"/>
      <c r="AX166" s="191"/>
      <c r="AY166" s="191"/>
      <c r="AZ166" s="191"/>
      <c r="BA166" s="191"/>
      <c r="BB166" s="191"/>
      <c r="BC166" s="191"/>
      <c r="BD166" s="191"/>
      <c r="BE166" s="191"/>
      <c r="BF166" s="191"/>
      <c r="BG166" s="191"/>
      <c r="BH166" s="191"/>
    </row>
    <row r="167" spans="1:60" outlineLevel="1" x14ac:dyDescent="0.2">
      <c r="A167" s="184">
        <v>53</v>
      </c>
      <c r="B167" s="184" t="s">
        <v>363</v>
      </c>
      <c r="C167" s="185" t="s">
        <v>364</v>
      </c>
      <c r="D167" s="186" t="s">
        <v>207</v>
      </c>
      <c r="E167" s="187">
        <v>7.32</v>
      </c>
      <c r="F167" s="188">
        <v>0</v>
      </c>
      <c r="G167" s="188">
        <f>E167*F167</f>
        <v>0</v>
      </c>
      <c r="H167" s="188">
        <v>422.05</v>
      </c>
      <c r="I167" s="188">
        <f>ROUND(E167*H167,2)</f>
        <v>3089.41</v>
      </c>
      <c r="J167" s="188">
        <v>219.95</v>
      </c>
      <c r="K167" s="188">
        <f>ROUND(E167*J167,2)</f>
        <v>1610.03</v>
      </c>
      <c r="L167" s="188">
        <v>21</v>
      </c>
      <c r="M167" s="188">
        <f>G167*(1+L167/100)</f>
        <v>0</v>
      </c>
      <c r="N167" s="189">
        <v>0.26755000000000001</v>
      </c>
      <c r="O167" s="189">
        <f>ROUND(E167*N167,5)</f>
        <v>1.9584699999999999</v>
      </c>
      <c r="P167" s="189">
        <v>0</v>
      </c>
      <c r="Q167" s="189">
        <f>ROUND(E167*P167,5)</f>
        <v>0</v>
      </c>
      <c r="R167" s="189"/>
      <c r="S167" s="189"/>
      <c r="T167" s="190">
        <v>0.62</v>
      </c>
      <c r="U167" s="189">
        <f>ROUND(E167*T167,2)</f>
        <v>4.54</v>
      </c>
      <c r="V167" s="191"/>
      <c r="W167" s="191"/>
      <c r="X167" s="191"/>
      <c r="Y167" s="191"/>
      <c r="Z167" s="191"/>
      <c r="AA167" s="191"/>
      <c r="AB167" s="191"/>
      <c r="AC167" s="191"/>
      <c r="AD167" s="191"/>
      <c r="AE167" s="191" t="s">
        <v>187</v>
      </c>
      <c r="AF167" s="191"/>
      <c r="AG167" s="191"/>
      <c r="AH167" s="191"/>
      <c r="AI167" s="191"/>
      <c r="AJ167" s="191"/>
      <c r="AK167" s="191"/>
      <c r="AL167" s="191"/>
      <c r="AM167" s="191"/>
      <c r="AN167" s="191"/>
      <c r="AO167" s="191"/>
      <c r="AP167" s="191"/>
      <c r="AQ167" s="191"/>
      <c r="AR167" s="191"/>
      <c r="AS167" s="191"/>
      <c r="AT167" s="191"/>
      <c r="AU167" s="191"/>
      <c r="AV167" s="191"/>
      <c r="AW167" s="191"/>
      <c r="AX167" s="191"/>
      <c r="AY167" s="191"/>
      <c r="AZ167" s="191"/>
      <c r="BA167" s="191"/>
      <c r="BB167" s="191"/>
      <c r="BC167" s="191"/>
      <c r="BD167" s="191"/>
      <c r="BE167" s="191"/>
      <c r="BF167" s="191"/>
      <c r="BG167" s="191"/>
      <c r="BH167" s="191"/>
    </row>
    <row r="168" spans="1:60" outlineLevel="1" x14ac:dyDescent="0.2">
      <c r="A168" s="184"/>
      <c r="B168" s="184"/>
      <c r="C168" s="192" t="s">
        <v>365</v>
      </c>
      <c r="D168" s="193"/>
      <c r="E168" s="194">
        <v>7.32</v>
      </c>
      <c r="F168" s="188"/>
      <c r="G168" s="188"/>
      <c r="H168" s="188"/>
      <c r="I168" s="188"/>
      <c r="J168" s="188"/>
      <c r="K168" s="188"/>
      <c r="L168" s="188"/>
      <c r="M168" s="188"/>
      <c r="N168" s="189"/>
      <c r="O168" s="189"/>
      <c r="P168" s="189"/>
      <c r="Q168" s="189"/>
      <c r="R168" s="189"/>
      <c r="S168" s="189"/>
      <c r="T168" s="190"/>
      <c r="U168" s="189"/>
      <c r="V168" s="191"/>
      <c r="W168" s="191"/>
      <c r="X168" s="191"/>
      <c r="Y168" s="191"/>
      <c r="Z168" s="191"/>
      <c r="AA168" s="191"/>
      <c r="AB168" s="191"/>
      <c r="AC168" s="191"/>
      <c r="AD168" s="191"/>
      <c r="AE168" s="191" t="s">
        <v>165</v>
      </c>
      <c r="AF168" s="191">
        <v>0</v>
      </c>
      <c r="AG168" s="191"/>
      <c r="AH168" s="191"/>
      <c r="AI168" s="191"/>
      <c r="AJ168" s="191"/>
      <c r="AK168" s="191"/>
      <c r="AL168" s="191"/>
      <c r="AM168" s="191"/>
      <c r="AN168" s="191"/>
      <c r="AO168" s="191"/>
      <c r="AP168" s="191"/>
      <c r="AQ168" s="191"/>
      <c r="AR168" s="191"/>
      <c r="AS168" s="191"/>
      <c r="AT168" s="191"/>
      <c r="AU168" s="191"/>
      <c r="AV168" s="191"/>
      <c r="AW168" s="191"/>
      <c r="AX168" s="191"/>
      <c r="AY168" s="191"/>
      <c r="AZ168" s="191"/>
      <c r="BA168" s="191"/>
      <c r="BB168" s="191"/>
      <c r="BC168" s="191"/>
      <c r="BD168" s="191"/>
      <c r="BE168" s="191"/>
      <c r="BF168" s="191"/>
      <c r="BG168" s="191"/>
      <c r="BH168" s="191"/>
    </row>
    <row r="169" spans="1:60" x14ac:dyDescent="0.2">
      <c r="A169" s="195" t="s">
        <v>158</v>
      </c>
      <c r="B169" s="195" t="s">
        <v>73</v>
      </c>
      <c r="C169" s="196" t="s">
        <v>74</v>
      </c>
      <c r="D169" s="197"/>
      <c r="E169" s="198"/>
      <c r="F169" s="199"/>
      <c r="G169" s="199">
        <f>SUMIF(AE170:AE186,"&lt;&gt;NOR",G170:G186)</f>
        <v>0</v>
      </c>
      <c r="H169" s="199"/>
      <c r="I169" s="199">
        <f>SUM(I170:I186)</f>
        <v>35134.07</v>
      </c>
      <c r="J169" s="199"/>
      <c r="K169" s="199">
        <f>SUM(K170:K186)</f>
        <v>108010.04</v>
      </c>
      <c r="L169" s="199"/>
      <c r="M169" s="199">
        <f>SUM(M170:M186)</f>
        <v>0</v>
      </c>
      <c r="N169" s="200"/>
      <c r="O169" s="200">
        <f>SUM(O170:O186)</f>
        <v>12.24892</v>
      </c>
      <c r="P169" s="200"/>
      <c r="Q169" s="200">
        <f>SUM(Q170:Q186)</f>
        <v>0</v>
      </c>
      <c r="R169" s="200"/>
      <c r="S169" s="200"/>
      <c r="T169" s="201"/>
      <c r="U169" s="200">
        <f>SUM(U170:U186)</f>
        <v>16.27</v>
      </c>
      <c r="W169" s="48"/>
      <c r="AE169" t="s">
        <v>159</v>
      </c>
    </row>
    <row r="170" spans="1:60" ht="33.75" outlineLevel="1" x14ac:dyDescent="0.2">
      <c r="A170" s="184">
        <v>54</v>
      </c>
      <c r="B170" s="184" t="s">
        <v>366</v>
      </c>
      <c r="C170" s="185" t="s">
        <v>367</v>
      </c>
      <c r="D170" s="186" t="s">
        <v>217</v>
      </c>
      <c r="E170" s="187">
        <v>1</v>
      </c>
      <c r="F170" s="188">
        <v>0</v>
      </c>
      <c r="G170" s="188">
        <f t="shared" ref="G170:G180" si="0">E170*F170</f>
        <v>0</v>
      </c>
      <c r="H170" s="188">
        <v>1094.83</v>
      </c>
      <c r="I170" s="188">
        <f t="shared" ref="I170:I180" si="1">ROUND(E170*H170,2)</f>
        <v>1094.83</v>
      </c>
      <c r="J170" s="188">
        <v>273.17000000000007</v>
      </c>
      <c r="K170" s="188">
        <f t="shared" ref="K170:K180" si="2">ROUND(E170*J170,2)</f>
        <v>273.17</v>
      </c>
      <c r="L170" s="188">
        <v>21</v>
      </c>
      <c r="M170" s="188">
        <f t="shared" ref="M170:M180" si="3">G170*(1+L170/100)</f>
        <v>0</v>
      </c>
      <c r="N170" s="189">
        <v>4.0699999999999998E-3</v>
      </c>
      <c r="O170" s="189">
        <f t="shared" ref="O170:O180" si="4">ROUND(E170*N170,5)</f>
        <v>4.0699999999999998E-3</v>
      </c>
      <c r="P170" s="189">
        <v>0</v>
      </c>
      <c r="Q170" s="189">
        <f t="shared" ref="Q170:Q180" si="5">ROUND(E170*P170,5)</f>
        <v>0</v>
      </c>
      <c r="R170" s="189"/>
      <c r="S170" s="189"/>
      <c r="T170" s="190">
        <v>0.71499999999999997</v>
      </c>
      <c r="U170" s="189">
        <f t="shared" ref="U170:U180" si="6">ROUND(E170*T170,2)</f>
        <v>0.72</v>
      </c>
      <c r="V170" s="191"/>
      <c r="W170" s="191"/>
      <c r="X170" s="191"/>
      <c r="Y170" s="191"/>
      <c r="Z170" s="191"/>
      <c r="AA170" s="191"/>
      <c r="AB170" s="191"/>
      <c r="AC170" s="191"/>
      <c r="AD170" s="191"/>
      <c r="AE170" s="191" t="s">
        <v>187</v>
      </c>
      <c r="AF170" s="191"/>
      <c r="AG170" s="191"/>
      <c r="AH170" s="191"/>
      <c r="AI170" s="191"/>
      <c r="AJ170" s="191"/>
      <c r="AK170" s="191"/>
      <c r="AL170" s="191"/>
      <c r="AM170" s="191"/>
      <c r="AN170" s="191"/>
      <c r="AO170" s="191"/>
      <c r="AP170" s="191"/>
      <c r="AQ170" s="191"/>
      <c r="AR170" s="191"/>
      <c r="AS170" s="191"/>
      <c r="AT170" s="191"/>
      <c r="AU170" s="191"/>
      <c r="AV170" s="191"/>
      <c r="AW170" s="191"/>
      <c r="AX170" s="191"/>
      <c r="AY170" s="191"/>
      <c r="AZ170" s="191"/>
      <c r="BA170" s="191"/>
      <c r="BB170" s="191"/>
      <c r="BC170" s="191"/>
      <c r="BD170" s="191"/>
      <c r="BE170" s="191"/>
      <c r="BF170" s="191"/>
      <c r="BG170" s="191"/>
      <c r="BH170" s="191"/>
    </row>
    <row r="171" spans="1:60" outlineLevel="1" x14ac:dyDescent="0.2">
      <c r="A171" s="184">
        <v>55</v>
      </c>
      <c r="B171" s="184" t="s">
        <v>368</v>
      </c>
      <c r="C171" s="185" t="s">
        <v>369</v>
      </c>
      <c r="D171" s="186" t="s">
        <v>217</v>
      </c>
      <c r="E171" s="187">
        <v>1</v>
      </c>
      <c r="F171" s="188">
        <v>0</v>
      </c>
      <c r="G171" s="188">
        <f t="shared" si="0"/>
        <v>0</v>
      </c>
      <c r="H171" s="188">
        <v>84.61</v>
      </c>
      <c r="I171" s="188">
        <f t="shared" si="1"/>
        <v>84.61</v>
      </c>
      <c r="J171" s="188">
        <v>273.39</v>
      </c>
      <c r="K171" s="188">
        <f t="shared" si="2"/>
        <v>273.39</v>
      </c>
      <c r="L171" s="188">
        <v>21</v>
      </c>
      <c r="M171" s="188">
        <f t="shared" si="3"/>
        <v>0</v>
      </c>
      <c r="N171" s="189">
        <v>4.2000000000000002E-4</v>
      </c>
      <c r="O171" s="189">
        <f t="shared" si="4"/>
        <v>4.2000000000000002E-4</v>
      </c>
      <c r="P171" s="189">
        <v>0</v>
      </c>
      <c r="Q171" s="189">
        <f t="shared" si="5"/>
        <v>0</v>
      </c>
      <c r="R171" s="189"/>
      <c r="S171" s="189"/>
      <c r="T171" s="190">
        <v>0.71499999999999997</v>
      </c>
      <c r="U171" s="189">
        <f t="shared" si="6"/>
        <v>0.72</v>
      </c>
      <c r="V171" s="191"/>
      <c r="W171" s="191"/>
      <c r="X171" s="191"/>
      <c r="Y171" s="191"/>
      <c r="Z171" s="191"/>
      <c r="AA171" s="191"/>
      <c r="AB171" s="191"/>
      <c r="AC171" s="191"/>
      <c r="AD171" s="191"/>
      <c r="AE171" s="191" t="s">
        <v>187</v>
      </c>
      <c r="AF171" s="191"/>
      <c r="AG171" s="191"/>
      <c r="AH171" s="191"/>
      <c r="AI171" s="191"/>
      <c r="AJ171" s="191"/>
      <c r="AK171" s="191"/>
      <c r="AL171" s="191"/>
      <c r="AM171" s="191"/>
      <c r="AN171" s="191"/>
      <c r="AO171" s="191"/>
      <c r="AP171" s="191"/>
      <c r="AQ171" s="191"/>
      <c r="AR171" s="191"/>
      <c r="AS171" s="191"/>
      <c r="AT171" s="191"/>
      <c r="AU171" s="191"/>
      <c r="AV171" s="191"/>
      <c r="AW171" s="191"/>
      <c r="AX171" s="191"/>
      <c r="AY171" s="191"/>
      <c r="AZ171" s="191"/>
      <c r="BA171" s="191"/>
      <c r="BB171" s="191"/>
      <c r="BC171" s="191"/>
      <c r="BD171" s="191"/>
      <c r="BE171" s="191"/>
      <c r="BF171" s="191"/>
      <c r="BG171" s="191"/>
      <c r="BH171" s="191"/>
    </row>
    <row r="172" spans="1:60" ht="22.5" outlineLevel="1" x14ac:dyDescent="0.2">
      <c r="A172" s="184">
        <v>56</v>
      </c>
      <c r="B172" s="184" t="s">
        <v>370</v>
      </c>
      <c r="C172" s="185" t="s">
        <v>371</v>
      </c>
      <c r="D172" s="186" t="s">
        <v>217</v>
      </c>
      <c r="E172" s="187">
        <v>1</v>
      </c>
      <c r="F172" s="188">
        <v>0</v>
      </c>
      <c r="G172" s="188">
        <f t="shared" si="0"/>
        <v>0</v>
      </c>
      <c r="H172" s="188">
        <v>995</v>
      </c>
      <c r="I172" s="188">
        <f t="shared" si="1"/>
        <v>995</v>
      </c>
      <c r="J172" s="188">
        <v>0</v>
      </c>
      <c r="K172" s="188">
        <f t="shared" si="2"/>
        <v>0</v>
      </c>
      <c r="L172" s="188">
        <v>21</v>
      </c>
      <c r="M172" s="188">
        <f t="shared" si="3"/>
        <v>0</v>
      </c>
      <c r="N172" s="189">
        <v>3.5999999999999999E-3</v>
      </c>
      <c r="O172" s="189">
        <f t="shared" si="4"/>
        <v>3.5999999999999999E-3</v>
      </c>
      <c r="P172" s="189">
        <v>0</v>
      </c>
      <c r="Q172" s="189">
        <f t="shared" si="5"/>
        <v>0</v>
      </c>
      <c r="R172" s="189"/>
      <c r="S172" s="189"/>
      <c r="T172" s="190">
        <v>0</v>
      </c>
      <c r="U172" s="189">
        <f t="shared" si="6"/>
        <v>0</v>
      </c>
      <c r="V172" s="191"/>
      <c r="W172" s="191"/>
      <c r="X172" s="191"/>
      <c r="Y172" s="191"/>
      <c r="Z172" s="191"/>
      <c r="AA172" s="191"/>
      <c r="AB172" s="191"/>
      <c r="AC172" s="191"/>
      <c r="AD172" s="191"/>
      <c r="AE172" s="191" t="s">
        <v>236</v>
      </c>
      <c r="AF172" s="191"/>
      <c r="AG172" s="191"/>
      <c r="AH172" s="191"/>
      <c r="AI172" s="191"/>
      <c r="AJ172" s="191"/>
      <c r="AK172" s="191"/>
      <c r="AL172" s="191"/>
      <c r="AM172" s="191"/>
      <c r="AN172" s="191"/>
      <c r="AO172" s="191"/>
      <c r="AP172" s="191"/>
      <c r="AQ172" s="191"/>
      <c r="AR172" s="191"/>
      <c r="AS172" s="191"/>
      <c r="AT172" s="191"/>
      <c r="AU172" s="191"/>
      <c r="AV172" s="191"/>
      <c r="AW172" s="191"/>
      <c r="AX172" s="191"/>
      <c r="AY172" s="191"/>
      <c r="AZ172" s="191"/>
      <c r="BA172" s="191"/>
      <c r="BB172" s="191"/>
      <c r="BC172" s="191"/>
      <c r="BD172" s="191"/>
      <c r="BE172" s="191"/>
      <c r="BF172" s="191"/>
      <c r="BG172" s="191"/>
      <c r="BH172" s="191"/>
    </row>
    <row r="173" spans="1:60" ht="22.5" outlineLevel="1" x14ac:dyDescent="0.2">
      <c r="A173" s="184">
        <v>57</v>
      </c>
      <c r="B173" s="184" t="s">
        <v>372</v>
      </c>
      <c r="C173" s="185" t="s">
        <v>373</v>
      </c>
      <c r="D173" s="186" t="s">
        <v>217</v>
      </c>
      <c r="E173" s="187">
        <v>1</v>
      </c>
      <c r="F173" s="188">
        <v>0</v>
      </c>
      <c r="G173" s="188">
        <f t="shared" si="0"/>
        <v>0</v>
      </c>
      <c r="H173" s="188">
        <v>0.38</v>
      </c>
      <c r="I173" s="188">
        <f t="shared" si="1"/>
        <v>0.38</v>
      </c>
      <c r="J173" s="188">
        <v>67.22</v>
      </c>
      <c r="K173" s="188">
        <f t="shared" si="2"/>
        <v>67.22</v>
      </c>
      <c r="L173" s="188">
        <v>21</v>
      </c>
      <c r="M173" s="188">
        <f t="shared" si="3"/>
        <v>0</v>
      </c>
      <c r="N173" s="189">
        <v>1.0000000000000001E-5</v>
      </c>
      <c r="O173" s="189">
        <f t="shared" si="4"/>
        <v>1.0000000000000001E-5</v>
      </c>
      <c r="P173" s="189">
        <v>0</v>
      </c>
      <c r="Q173" s="189">
        <f t="shared" si="5"/>
        <v>0</v>
      </c>
      <c r="R173" s="189"/>
      <c r="S173" s="189"/>
      <c r="T173" s="190">
        <v>0.17599999999999999</v>
      </c>
      <c r="U173" s="189">
        <f t="shared" si="6"/>
        <v>0.18</v>
      </c>
      <c r="V173" s="191"/>
      <c r="W173" s="191"/>
      <c r="X173" s="191"/>
      <c r="Y173" s="191"/>
      <c r="Z173" s="191"/>
      <c r="AA173" s="191"/>
      <c r="AB173" s="191"/>
      <c r="AC173" s="191"/>
      <c r="AD173" s="191"/>
      <c r="AE173" s="191" t="s">
        <v>187</v>
      </c>
      <c r="AF173" s="191"/>
      <c r="AG173" s="191"/>
      <c r="AH173" s="191"/>
      <c r="AI173" s="191"/>
      <c r="AJ173" s="191"/>
      <c r="AK173" s="191"/>
      <c r="AL173" s="191"/>
      <c r="AM173" s="191"/>
      <c r="AN173" s="191"/>
      <c r="AO173" s="191"/>
      <c r="AP173" s="191"/>
      <c r="AQ173" s="191"/>
      <c r="AR173" s="191"/>
      <c r="AS173" s="191"/>
      <c r="AT173" s="191"/>
      <c r="AU173" s="191"/>
      <c r="AV173" s="191"/>
      <c r="AW173" s="191"/>
      <c r="AX173" s="191"/>
      <c r="AY173" s="191"/>
      <c r="AZ173" s="191"/>
      <c r="BA173" s="191"/>
      <c r="BB173" s="191"/>
      <c r="BC173" s="191"/>
      <c r="BD173" s="191"/>
      <c r="BE173" s="191"/>
      <c r="BF173" s="191"/>
      <c r="BG173" s="191"/>
      <c r="BH173" s="191"/>
    </row>
    <row r="174" spans="1:60" outlineLevel="1" x14ac:dyDescent="0.2">
      <c r="A174" s="184">
        <v>58</v>
      </c>
      <c r="B174" s="184" t="s">
        <v>374</v>
      </c>
      <c r="C174" s="185" t="s">
        <v>375</v>
      </c>
      <c r="D174" s="186" t="s">
        <v>217</v>
      </c>
      <c r="E174" s="187">
        <v>1</v>
      </c>
      <c r="F174" s="188">
        <v>0</v>
      </c>
      <c r="G174" s="188">
        <f t="shared" si="0"/>
        <v>0</v>
      </c>
      <c r="H174" s="188">
        <v>244.5</v>
      </c>
      <c r="I174" s="188">
        <f t="shared" si="1"/>
        <v>244.5</v>
      </c>
      <c r="J174" s="188">
        <v>0</v>
      </c>
      <c r="K174" s="188">
        <f t="shared" si="2"/>
        <v>0</v>
      </c>
      <c r="L174" s="188">
        <v>21</v>
      </c>
      <c r="M174" s="188">
        <f t="shared" si="3"/>
        <v>0</v>
      </c>
      <c r="N174" s="189">
        <v>4.6000000000000001E-4</v>
      </c>
      <c r="O174" s="189">
        <f t="shared" si="4"/>
        <v>4.6000000000000001E-4</v>
      </c>
      <c r="P174" s="189">
        <v>0</v>
      </c>
      <c r="Q174" s="189">
        <f t="shared" si="5"/>
        <v>0</v>
      </c>
      <c r="R174" s="189"/>
      <c r="S174" s="189"/>
      <c r="T174" s="190">
        <v>0</v>
      </c>
      <c r="U174" s="189">
        <f t="shared" si="6"/>
        <v>0</v>
      </c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 t="s">
        <v>236</v>
      </c>
      <c r="AF174" s="191"/>
      <c r="AG174" s="191"/>
      <c r="AH174" s="191"/>
      <c r="AI174" s="191"/>
      <c r="AJ174" s="191"/>
      <c r="AK174" s="191"/>
      <c r="AL174" s="191"/>
      <c r="AM174" s="191"/>
      <c r="AN174" s="191"/>
      <c r="AO174" s="191"/>
      <c r="AP174" s="191"/>
      <c r="AQ174" s="191"/>
      <c r="AR174" s="191"/>
      <c r="AS174" s="191"/>
      <c r="AT174" s="191"/>
      <c r="AU174" s="191"/>
      <c r="AV174" s="191"/>
      <c r="AW174" s="191"/>
      <c r="AX174" s="191"/>
      <c r="AY174" s="191"/>
      <c r="AZ174" s="191"/>
      <c r="BA174" s="191"/>
      <c r="BB174" s="191"/>
      <c r="BC174" s="191"/>
      <c r="BD174" s="191"/>
      <c r="BE174" s="191"/>
      <c r="BF174" s="191"/>
      <c r="BG174" s="191"/>
      <c r="BH174" s="191"/>
    </row>
    <row r="175" spans="1:60" ht="22.5" outlineLevel="1" x14ac:dyDescent="0.2">
      <c r="A175" s="184">
        <v>59</v>
      </c>
      <c r="B175" s="184" t="s">
        <v>376</v>
      </c>
      <c r="C175" s="185" t="s">
        <v>377</v>
      </c>
      <c r="D175" s="186" t="s">
        <v>217</v>
      </c>
      <c r="E175" s="187">
        <v>1</v>
      </c>
      <c r="F175" s="188">
        <v>0</v>
      </c>
      <c r="G175" s="188">
        <f t="shared" si="0"/>
        <v>0</v>
      </c>
      <c r="H175" s="188">
        <v>0</v>
      </c>
      <c r="I175" s="188">
        <f t="shared" si="1"/>
        <v>0</v>
      </c>
      <c r="J175" s="188">
        <v>222</v>
      </c>
      <c r="K175" s="188">
        <f t="shared" si="2"/>
        <v>222</v>
      </c>
      <c r="L175" s="188">
        <v>21</v>
      </c>
      <c r="M175" s="188">
        <f t="shared" si="3"/>
        <v>0</v>
      </c>
      <c r="N175" s="189">
        <v>0</v>
      </c>
      <c r="O175" s="189">
        <f t="shared" si="4"/>
        <v>0</v>
      </c>
      <c r="P175" s="189">
        <v>0</v>
      </c>
      <c r="Q175" s="189">
        <f t="shared" si="5"/>
        <v>0</v>
      </c>
      <c r="R175" s="189"/>
      <c r="S175" s="189"/>
      <c r="T175" s="190">
        <v>0.65</v>
      </c>
      <c r="U175" s="189">
        <f t="shared" si="6"/>
        <v>0.65</v>
      </c>
      <c r="V175" s="191"/>
      <c r="W175" s="191"/>
      <c r="X175" s="191"/>
      <c r="Y175" s="191"/>
      <c r="Z175" s="191"/>
      <c r="AA175" s="191"/>
      <c r="AB175" s="191"/>
      <c r="AC175" s="191"/>
      <c r="AD175" s="191"/>
      <c r="AE175" s="191" t="s">
        <v>187</v>
      </c>
      <c r="AF175" s="191"/>
      <c r="AG175" s="191"/>
      <c r="AH175" s="191"/>
      <c r="AI175" s="191"/>
      <c r="AJ175" s="191"/>
      <c r="AK175" s="191"/>
      <c r="AL175" s="191"/>
      <c r="AM175" s="191"/>
      <c r="AN175" s="191"/>
      <c r="AO175" s="191"/>
      <c r="AP175" s="191"/>
      <c r="AQ175" s="191"/>
      <c r="AR175" s="191"/>
      <c r="AS175" s="191"/>
      <c r="AT175" s="191"/>
      <c r="AU175" s="191"/>
      <c r="AV175" s="191"/>
      <c r="AW175" s="191"/>
      <c r="AX175" s="191"/>
      <c r="AY175" s="191"/>
      <c r="AZ175" s="191"/>
      <c r="BA175" s="191"/>
      <c r="BB175" s="191"/>
      <c r="BC175" s="191"/>
      <c r="BD175" s="191"/>
      <c r="BE175" s="191"/>
      <c r="BF175" s="191"/>
      <c r="BG175" s="191"/>
      <c r="BH175" s="191"/>
    </row>
    <row r="176" spans="1:60" ht="22.5" outlineLevel="1" x14ac:dyDescent="0.2">
      <c r="A176" s="184">
        <v>60</v>
      </c>
      <c r="B176" s="184" t="s">
        <v>378</v>
      </c>
      <c r="C176" s="185" t="s">
        <v>379</v>
      </c>
      <c r="D176" s="186" t="s">
        <v>217</v>
      </c>
      <c r="E176" s="187">
        <v>1</v>
      </c>
      <c r="F176" s="188">
        <v>0</v>
      </c>
      <c r="G176" s="188">
        <f t="shared" si="0"/>
        <v>0</v>
      </c>
      <c r="H176" s="188">
        <v>1027</v>
      </c>
      <c r="I176" s="188">
        <f t="shared" si="1"/>
        <v>1027</v>
      </c>
      <c r="J176" s="188">
        <v>0</v>
      </c>
      <c r="K176" s="188">
        <f t="shared" si="2"/>
        <v>0</v>
      </c>
      <c r="L176" s="188">
        <v>21</v>
      </c>
      <c r="M176" s="188">
        <f t="shared" si="3"/>
        <v>0</v>
      </c>
      <c r="N176" s="189">
        <v>5.4999999999999997E-3</v>
      </c>
      <c r="O176" s="189">
        <f t="shared" si="4"/>
        <v>5.4999999999999997E-3</v>
      </c>
      <c r="P176" s="189">
        <v>0</v>
      </c>
      <c r="Q176" s="189">
        <f t="shared" si="5"/>
        <v>0</v>
      </c>
      <c r="R176" s="189"/>
      <c r="S176" s="189"/>
      <c r="T176" s="190">
        <v>0</v>
      </c>
      <c r="U176" s="189">
        <f t="shared" si="6"/>
        <v>0</v>
      </c>
      <c r="V176" s="191"/>
      <c r="W176" s="191"/>
      <c r="X176" s="191"/>
      <c r="Y176" s="191"/>
      <c r="Z176" s="191"/>
      <c r="AA176" s="191"/>
      <c r="AB176" s="191"/>
      <c r="AC176" s="191"/>
      <c r="AD176" s="191"/>
      <c r="AE176" s="191" t="s">
        <v>236</v>
      </c>
      <c r="AF176" s="191"/>
      <c r="AG176" s="191"/>
      <c r="AH176" s="191"/>
      <c r="AI176" s="191"/>
      <c r="AJ176" s="191"/>
      <c r="AK176" s="191"/>
      <c r="AL176" s="191"/>
      <c r="AM176" s="191"/>
      <c r="AN176" s="191"/>
      <c r="AO176" s="191"/>
      <c r="AP176" s="191"/>
      <c r="AQ176" s="191"/>
      <c r="AR176" s="191"/>
      <c r="AS176" s="191"/>
      <c r="AT176" s="191"/>
      <c r="AU176" s="191"/>
      <c r="AV176" s="191"/>
      <c r="AW176" s="191"/>
      <c r="AX176" s="191"/>
      <c r="AY176" s="191"/>
      <c r="AZ176" s="191"/>
      <c r="BA176" s="191"/>
      <c r="BB176" s="191"/>
      <c r="BC176" s="191"/>
      <c r="BD176" s="191"/>
      <c r="BE176" s="191"/>
      <c r="BF176" s="191"/>
      <c r="BG176" s="191"/>
      <c r="BH176" s="191"/>
    </row>
    <row r="177" spans="1:60" outlineLevel="1" x14ac:dyDescent="0.2">
      <c r="A177" s="184">
        <v>61</v>
      </c>
      <c r="B177" s="184" t="s">
        <v>380</v>
      </c>
      <c r="C177" s="185" t="s">
        <v>381</v>
      </c>
      <c r="D177" s="186" t="s">
        <v>217</v>
      </c>
      <c r="E177" s="187">
        <v>1</v>
      </c>
      <c r="F177" s="188">
        <v>0</v>
      </c>
      <c r="G177" s="188">
        <f t="shared" si="0"/>
        <v>0</v>
      </c>
      <c r="H177" s="188">
        <v>2780</v>
      </c>
      <c r="I177" s="188">
        <f t="shared" si="1"/>
        <v>2780</v>
      </c>
      <c r="J177" s="188">
        <v>0</v>
      </c>
      <c r="K177" s="188">
        <f t="shared" si="2"/>
        <v>0</v>
      </c>
      <c r="L177" s="188">
        <v>21</v>
      </c>
      <c r="M177" s="188">
        <f t="shared" si="3"/>
        <v>0</v>
      </c>
      <c r="N177" s="189">
        <v>1.2E-2</v>
      </c>
      <c r="O177" s="189">
        <f t="shared" si="4"/>
        <v>1.2E-2</v>
      </c>
      <c r="P177" s="189">
        <v>0</v>
      </c>
      <c r="Q177" s="189">
        <f t="shared" si="5"/>
        <v>0</v>
      </c>
      <c r="R177" s="189"/>
      <c r="S177" s="189"/>
      <c r="T177" s="190">
        <v>0</v>
      </c>
      <c r="U177" s="189">
        <f t="shared" si="6"/>
        <v>0</v>
      </c>
      <c r="V177" s="191"/>
      <c r="W177" s="191"/>
      <c r="X177" s="191"/>
      <c r="Y177" s="191"/>
      <c r="Z177" s="191"/>
      <c r="AA177" s="191"/>
      <c r="AB177" s="191"/>
      <c r="AC177" s="191"/>
      <c r="AD177" s="191"/>
      <c r="AE177" s="191" t="s">
        <v>236</v>
      </c>
      <c r="AF177" s="191"/>
      <c r="AG177" s="191"/>
      <c r="AH177" s="191"/>
      <c r="AI177" s="191"/>
      <c r="AJ177" s="191"/>
      <c r="AK177" s="191"/>
      <c r="AL177" s="191"/>
      <c r="AM177" s="191"/>
      <c r="AN177" s="191"/>
      <c r="AO177" s="191"/>
      <c r="AP177" s="191"/>
      <c r="AQ177" s="191"/>
      <c r="AR177" s="191"/>
      <c r="AS177" s="191"/>
      <c r="AT177" s="191"/>
      <c r="AU177" s="191"/>
      <c r="AV177" s="191"/>
      <c r="AW177" s="191"/>
      <c r="AX177" s="191"/>
      <c r="AY177" s="191"/>
      <c r="AZ177" s="191"/>
      <c r="BA177" s="191"/>
      <c r="BB177" s="191"/>
      <c r="BC177" s="191"/>
      <c r="BD177" s="191"/>
      <c r="BE177" s="191"/>
      <c r="BF177" s="191"/>
      <c r="BG177" s="191"/>
      <c r="BH177" s="191"/>
    </row>
    <row r="178" spans="1:60" outlineLevel="1" x14ac:dyDescent="0.2">
      <c r="A178" s="184">
        <v>62</v>
      </c>
      <c r="B178" s="184" t="s">
        <v>382</v>
      </c>
      <c r="C178" s="185" t="s">
        <v>383</v>
      </c>
      <c r="D178" s="186" t="s">
        <v>217</v>
      </c>
      <c r="E178" s="187">
        <v>1</v>
      </c>
      <c r="F178" s="188">
        <v>0</v>
      </c>
      <c r="G178" s="188">
        <f t="shared" si="0"/>
        <v>0</v>
      </c>
      <c r="H178" s="188">
        <v>1020</v>
      </c>
      <c r="I178" s="188">
        <f t="shared" si="1"/>
        <v>1020</v>
      </c>
      <c r="J178" s="188">
        <v>0</v>
      </c>
      <c r="K178" s="188">
        <f t="shared" si="2"/>
        <v>0</v>
      </c>
      <c r="L178" s="188">
        <v>21</v>
      </c>
      <c r="M178" s="188">
        <f t="shared" si="3"/>
        <v>0</v>
      </c>
      <c r="N178" s="189">
        <v>0.01</v>
      </c>
      <c r="O178" s="189">
        <f t="shared" si="4"/>
        <v>0.01</v>
      </c>
      <c r="P178" s="189">
        <v>0</v>
      </c>
      <c r="Q178" s="189">
        <f t="shared" si="5"/>
        <v>0</v>
      </c>
      <c r="R178" s="189"/>
      <c r="S178" s="189"/>
      <c r="T178" s="190">
        <v>0</v>
      </c>
      <c r="U178" s="189">
        <f t="shared" si="6"/>
        <v>0</v>
      </c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 t="s">
        <v>236</v>
      </c>
      <c r="AF178" s="191"/>
      <c r="AG178" s="191"/>
      <c r="AH178" s="191"/>
      <c r="AI178" s="191"/>
      <c r="AJ178" s="191"/>
      <c r="AK178" s="191"/>
      <c r="AL178" s="191"/>
      <c r="AM178" s="191"/>
      <c r="AN178" s="191"/>
      <c r="AO178" s="191"/>
      <c r="AP178" s="191"/>
      <c r="AQ178" s="191"/>
      <c r="AR178" s="191"/>
      <c r="AS178" s="191"/>
      <c r="AT178" s="191"/>
      <c r="AU178" s="191"/>
      <c r="AV178" s="191"/>
      <c r="AW178" s="191"/>
      <c r="AX178" s="191"/>
      <c r="AY178" s="191"/>
      <c r="AZ178" s="191"/>
      <c r="BA178" s="191"/>
      <c r="BB178" s="191"/>
      <c r="BC178" s="191"/>
      <c r="BD178" s="191"/>
      <c r="BE178" s="191"/>
      <c r="BF178" s="191"/>
      <c r="BG178" s="191"/>
      <c r="BH178" s="191"/>
    </row>
    <row r="179" spans="1:60" outlineLevel="1" x14ac:dyDescent="0.2">
      <c r="A179" s="184">
        <v>63</v>
      </c>
      <c r="B179" s="184" t="s">
        <v>384</v>
      </c>
      <c r="C179" s="185" t="s">
        <v>385</v>
      </c>
      <c r="D179" s="186" t="s">
        <v>211</v>
      </c>
      <c r="E179" s="187">
        <v>9.1999999999999993</v>
      </c>
      <c r="F179" s="188">
        <v>0</v>
      </c>
      <c r="G179" s="188">
        <f t="shared" si="0"/>
        <v>0</v>
      </c>
      <c r="H179" s="188">
        <v>799.12</v>
      </c>
      <c r="I179" s="188">
        <f t="shared" si="1"/>
        <v>7351.9</v>
      </c>
      <c r="J179" s="188">
        <v>227.88</v>
      </c>
      <c r="K179" s="188">
        <f t="shared" si="2"/>
        <v>2096.5</v>
      </c>
      <c r="L179" s="188">
        <v>21</v>
      </c>
      <c r="M179" s="188">
        <f t="shared" si="3"/>
        <v>0</v>
      </c>
      <c r="N179" s="189">
        <v>2.7899999999999999E-3</v>
      </c>
      <c r="O179" s="189">
        <f t="shared" si="4"/>
        <v>2.5669999999999998E-2</v>
      </c>
      <c r="P179" s="189">
        <v>0</v>
      </c>
      <c r="Q179" s="189">
        <f t="shared" si="5"/>
        <v>0</v>
      </c>
      <c r="R179" s="189"/>
      <c r="S179" s="189"/>
      <c r="T179" s="190">
        <v>0.55000000000000004</v>
      </c>
      <c r="U179" s="189">
        <f t="shared" si="6"/>
        <v>5.0599999999999996</v>
      </c>
      <c r="V179" s="191"/>
      <c r="W179" s="191"/>
      <c r="X179" s="191"/>
      <c r="Y179" s="191"/>
      <c r="Z179" s="191"/>
      <c r="AA179" s="191"/>
      <c r="AB179" s="191"/>
      <c r="AC179" s="191"/>
      <c r="AD179" s="191"/>
      <c r="AE179" s="191" t="s">
        <v>187</v>
      </c>
      <c r="AF179" s="191"/>
      <c r="AG179" s="191"/>
      <c r="AH179" s="191"/>
      <c r="AI179" s="191"/>
      <c r="AJ179" s="191"/>
      <c r="AK179" s="191"/>
      <c r="AL179" s="191"/>
      <c r="AM179" s="191"/>
      <c r="AN179" s="191"/>
      <c r="AO179" s="191"/>
      <c r="AP179" s="191"/>
      <c r="AQ179" s="191"/>
      <c r="AR179" s="191"/>
      <c r="AS179" s="191"/>
      <c r="AT179" s="191"/>
      <c r="AU179" s="191"/>
      <c r="AV179" s="191"/>
      <c r="AW179" s="191"/>
      <c r="AX179" s="191"/>
      <c r="AY179" s="191"/>
      <c r="AZ179" s="191"/>
      <c r="BA179" s="191"/>
      <c r="BB179" s="191"/>
      <c r="BC179" s="191"/>
      <c r="BD179" s="191"/>
      <c r="BE179" s="191"/>
      <c r="BF179" s="191"/>
      <c r="BG179" s="191"/>
      <c r="BH179" s="191"/>
    </row>
    <row r="180" spans="1:60" outlineLevel="1" x14ac:dyDescent="0.2">
      <c r="A180" s="184">
        <v>64</v>
      </c>
      <c r="B180" s="184" t="s">
        <v>386</v>
      </c>
      <c r="C180" s="185" t="s">
        <v>387</v>
      </c>
      <c r="D180" s="186" t="s">
        <v>211</v>
      </c>
      <c r="E180" s="187">
        <v>50.13</v>
      </c>
      <c r="F180" s="188">
        <v>0</v>
      </c>
      <c r="G180" s="188">
        <f t="shared" si="0"/>
        <v>0</v>
      </c>
      <c r="H180" s="188">
        <v>0</v>
      </c>
      <c r="I180" s="188">
        <f t="shared" si="1"/>
        <v>0</v>
      </c>
      <c r="J180" s="188">
        <v>25.2</v>
      </c>
      <c r="K180" s="188">
        <f t="shared" si="2"/>
        <v>1263.28</v>
      </c>
      <c r="L180" s="188">
        <v>21</v>
      </c>
      <c r="M180" s="188">
        <f t="shared" si="3"/>
        <v>0</v>
      </c>
      <c r="N180" s="189">
        <v>0</v>
      </c>
      <c r="O180" s="189">
        <f t="shared" si="4"/>
        <v>0</v>
      </c>
      <c r="P180" s="189">
        <v>0</v>
      </c>
      <c r="Q180" s="189">
        <f t="shared" si="5"/>
        <v>0</v>
      </c>
      <c r="R180" s="189"/>
      <c r="S180" s="189"/>
      <c r="T180" s="190">
        <v>5.3999999999999999E-2</v>
      </c>
      <c r="U180" s="189">
        <f t="shared" si="6"/>
        <v>2.71</v>
      </c>
      <c r="V180" s="191"/>
      <c r="W180" s="191"/>
      <c r="X180" s="191"/>
      <c r="Y180" s="191"/>
      <c r="Z180" s="191"/>
      <c r="AA180" s="191"/>
      <c r="AB180" s="191"/>
      <c r="AC180" s="191"/>
      <c r="AD180" s="191"/>
      <c r="AE180" s="191" t="s">
        <v>187</v>
      </c>
      <c r="AF180" s="191"/>
      <c r="AG180" s="191"/>
      <c r="AH180" s="191"/>
      <c r="AI180" s="191"/>
      <c r="AJ180" s="191"/>
      <c r="AK180" s="191"/>
      <c r="AL180" s="191"/>
      <c r="AM180" s="191"/>
      <c r="AN180" s="191"/>
      <c r="AO180" s="191"/>
      <c r="AP180" s="191"/>
      <c r="AQ180" s="191"/>
      <c r="AR180" s="191"/>
      <c r="AS180" s="191"/>
      <c r="AT180" s="191"/>
      <c r="AU180" s="191"/>
      <c r="AV180" s="191"/>
      <c r="AW180" s="191"/>
      <c r="AX180" s="191"/>
      <c r="AY180" s="191"/>
      <c r="AZ180" s="191"/>
      <c r="BA180" s="191"/>
      <c r="BB180" s="191"/>
      <c r="BC180" s="191"/>
      <c r="BD180" s="191"/>
      <c r="BE180" s="191"/>
      <c r="BF180" s="191"/>
      <c r="BG180" s="191"/>
      <c r="BH180" s="191"/>
    </row>
    <row r="181" spans="1:60" outlineLevel="1" x14ac:dyDescent="0.2">
      <c r="A181" s="184"/>
      <c r="B181" s="184"/>
      <c r="C181" s="192" t="s">
        <v>388</v>
      </c>
      <c r="D181" s="193"/>
      <c r="E181" s="194">
        <v>50.13</v>
      </c>
      <c r="F181" s="188"/>
      <c r="G181" s="188"/>
      <c r="H181" s="188"/>
      <c r="I181" s="188"/>
      <c r="J181" s="188"/>
      <c r="K181" s="188"/>
      <c r="L181" s="188"/>
      <c r="M181" s="188"/>
      <c r="N181" s="189"/>
      <c r="O181" s="189"/>
      <c r="P181" s="189"/>
      <c r="Q181" s="189"/>
      <c r="R181" s="189"/>
      <c r="S181" s="189"/>
      <c r="T181" s="190"/>
      <c r="U181" s="189"/>
      <c r="V181" s="191"/>
      <c r="W181" s="191"/>
      <c r="X181" s="191"/>
      <c r="Y181" s="191"/>
      <c r="Z181" s="191"/>
      <c r="AA181" s="191"/>
      <c r="AB181" s="191"/>
      <c r="AC181" s="191"/>
      <c r="AD181" s="191"/>
      <c r="AE181" s="191" t="s">
        <v>165</v>
      </c>
      <c r="AF181" s="191">
        <v>0</v>
      </c>
      <c r="AG181" s="191"/>
      <c r="AH181" s="191"/>
      <c r="AI181" s="191"/>
      <c r="AJ181" s="191"/>
      <c r="AK181" s="191"/>
      <c r="AL181" s="191"/>
      <c r="AM181" s="191"/>
      <c r="AN181" s="191"/>
      <c r="AO181" s="191"/>
      <c r="AP181" s="191"/>
      <c r="AQ181" s="191"/>
      <c r="AR181" s="191"/>
      <c r="AS181" s="191"/>
      <c r="AT181" s="191"/>
      <c r="AU181" s="191"/>
      <c r="AV181" s="191"/>
      <c r="AW181" s="191"/>
      <c r="AX181" s="191"/>
      <c r="AY181" s="191"/>
      <c r="AZ181" s="191"/>
      <c r="BA181" s="191"/>
      <c r="BB181" s="191"/>
      <c r="BC181" s="191"/>
      <c r="BD181" s="191"/>
      <c r="BE181" s="191"/>
      <c r="BF181" s="191"/>
      <c r="BG181" s="191"/>
      <c r="BH181" s="191"/>
    </row>
    <row r="182" spans="1:60" ht="22.5" outlineLevel="1" x14ac:dyDescent="0.2">
      <c r="A182" s="184">
        <v>65</v>
      </c>
      <c r="B182" s="184" t="s">
        <v>389</v>
      </c>
      <c r="C182" s="185" t="s">
        <v>390</v>
      </c>
      <c r="D182" s="186" t="s">
        <v>211</v>
      </c>
      <c r="E182" s="187">
        <v>52.636499999999998</v>
      </c>
      <c r="F182" s="188">
        <v>0</v>
      </c>
      <c r="G182" s="188">
        <f>E182*F182</f>
        <v>0</v>
      </c>
      <c r="H182" s="188">
        <v>231</v>
      </c>
      <c r="I182" s="188">
        <f>ROUND(E182*H182,2)</f>
        <v>12159.03</v>
      </c>
      <c r="J182" s="188">
        <v>0</v>
      </c>
      <c r="K182" s="188">
        <f>ROUND(E182*J182,2)</f>
        <v>0</v>
      </c>
      <c r="L182" s="188">
        <v>21</v>
      </c>
      <c r="M182" s="188">
        <f>G182*(1+L182/100)</f>
        <v>0</v>
      </c>
      <c r="N182" s="189">
        <v>2.14E-3</v>
      </c>
      <c r="O182" s="189">
        <f>ROUND(E182*N182,5)</f>
        <v>0.11264</v>
      </c>
      <c r="P182" s="189">
        <v>0</v>
      </c>
      <c r="Q182" s="189">
        <f>ROUND(E182*P182,5)</f>
        <v>0</v>
      </c>
      <c r="R182" s="189"/>
      <c r="S182" s="189"/>
      <c r="T182" s="190">
        <v>0</v>
      </c>
      <c r="U182" s="189">
        <f>ROUND(E182*T182,2)</f>
        <v>0</v>
      </c>
      <c r="V182" s="191"/>
      <c r="W182" s="191"/>
      <c r="X182" s="191"/>
      <c r="Y182" s="191"/>
      <c r="Z182" s="191"/>
      <c r="AA182" s="191"/>
      <c r="AB182" s="191"/>
      <c r="AC182" s="191"/>
      <c r="AD182" s="191"/>
      <c r="AE182" s="191" t="s">
        <v>236</v>
      </c>
      <c r="AF182" s="191"/>
      <c r="AG182" s="191"/>
      <c r="AH182" s="191"/>
      <c r="AI182" s="191"/>
      <c r="AJ182" s="191"/>
      <c r="AK182" s="191"/>
      <c r="AL182" s="191"/>
      <c r="AM182" s="191"/>
      <c r="AN182" s="191"/>
      <c r="AO182" s="191"/>
      <c r="AP182" s="191"/>
      <c r="AQ182" s="191"/>
      <c r="AR182" s="191"/>
      <c r="AS182" s="191"/>
      <c r="AT182" s="191"/>
      <c r="AU182" s="191"/>
      <c r="AV182" s="191"/>
      <c r="AW182" s="191"/>
      <c r="AX182" s="191"/>
      <c r="AY182" s="191"/>
      <c r="AZ182" s="191"/>
      <c r="BA182" s="191"/>
      <c r="BB182" s="191"/>
      <c r="BC182" s="191"/>
      <c r="BD182" s="191"/>
      <c r="BE182" s="191"/>
      <c r="BF182" s="191"/>
      <c r="BG182" s="191"/>
      <c r="BH182" s="191"/>
    </row>
    <row r="183" spans="1:60" outlineLevel="1" x14ac:dyDescent="0.2">
      <c r="A183" s="184"/>
      <c r="B183" s="184"/>
      <c r="C183" s="192" t="s">
        <v>391</v>
      </c>
      <c r="D183" s="193"/>
      <c r="E183" s="194">
        <v>52.636499999999998</v>
      </c>
      <c r="F183" s="188"/>
      <c r="G183" s="188"/>
      <c r="H183" s="188"/>
      <c r="I183" s="188"/>
      <c r="J183" s="188"/>
      <c r="K183" s="188"/>
      <c r="L183" s="188"/>
      <c r="M183" s="188"/>
      <c r="N183" s="189"/>
      <c r="O183" s="189"/>
      <c r="P183" s="189"/>
      <c r="Q183" s="189"/>
      <c r="R183" s="189"/>
      <c r="S183" s="189"/>
      <c r="T183" s="190"/>
      <c r="U183" s="189"/>
      <c r="V183" s="191"/>
      <c r="W183" s="191"/>
      <c r="X183" s="191"/>
      <c r="Y183" s="191"/>
      <c r="Z183" s="191"/>
      <c r="AA183" s="191"/>
      <c r="AB183" s="191"/>
      <c r="AC183" s="191"/>
      <c r="AD183" s="191"/>
      <c r="AE183" s="191" t="s">
        <v>165</v>
      </c>
      <c r="AF183" s="191">
        <v>0</v>
      </c>
      <c r="AG183" s="191"/>
      <c r="AH183" s="191"/>
      <c r="AI183" s="191"/>
      <c r="AJ183" s="191"/>
      <c r="AK183" s="191"/>
      <c r="AL183" s="191"/>
      <c r="AM183" s="191"/>
      <c r="AN183" s="191"/>
      <c r="AO183" s="191"/>
      <c r="AP183" s="191"/>
      <c r="AQ183" s="191"/>
      <c r="AR183" s="191"/>
      <c r="AS183" s="191"/>
      <c r="AT183" s="191"/>
      <c r="AU183" s="191"/>
      <c r="AV183" s="191"/>
      <c r="AW183" s="191"/>
      <c r="AX183" s="191"/>
      <c r="AY183" s="191"/>
      <c r="AZ183" s="191"/>
      <c r="BA183" s="191"/>
      <c r="BB183" s="191"/>
      <c r="BC183" s="191"/>
      <c r="BD183" s="191"/>
      <c r="BE183" s="191"/>
      <c r="BF183" s="191"/>
      <c r="BG183" s="191"/>
      <c r="BH183" s="191"/>
    </row>
    <row r="184" spans="1:60" outlineLevel="1" x14ac:dyDescent="0.2">
      <c r="A184" s="184">
        <v>66</v>
      </c>
      <c r="B184" s="184" t="s">
        <v>392</v>
      </c>
      <c r="C184" s="185" t="s">
        <v>393</v>
      </c>
      <c r="D184" s="186" t="s">
        <v>217</v>
      </c>
      <c r="E184" s="187">
        <v>1</v>
      </c>
      <c r="F184" s="188">
        <v>0</v>
      </c>
      <c r="G184" s="188">
        <f>E184*F184</f>
        <v>0</v>
      </c>
      <c r="H184" s="188">
        <v>0</v>
      </c>
      <c r="I184" s="188">
        <f>ROUND(E184*H184,2)</f>
        <v>0</v>
      </c>
      <c r="J184" s="188">
        <v>101910</v>
      </c>
      <c r="K184" s="188">
        <f>ROUND(E184*J184,2)</f>
        <v>101910</v>
      </c>
      <c r="L184" s="188">
        <v>21</v>
      </c>
      <c r="M184" s="188">
        <f>G184*(1+L184/100)</f>
        <v>0</v>
      </c>
      <c r="N184" s="189">
        <v>0</v>
      </c>
      <c r="O184" s="189">
        <f>ROUND(E184*N184,5)</f>
        <v>0</v>
      </c>
      <c r="P184" s="189">
        <v>0</v>
      </c>
      <c r="Q184" s="189">
        <f>ROUND(E184*P184,5)</f>
        <v>0</v>
      </c>
      <c r="R184" s="189"/>
      <c r="S184" s="189"/>
      <c r="T184" s="190">
        <v>0</v>
      </c>
      <c r="U184" s="189">
        <f>ROUND(E184*T184,2)</f>
        <v>0</v>
      </c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 t="s">
        <v>187</v>
      </c>
      <c r="AF184" s="191"/>
      <c r="AG184" s="191"/>
      <c r="AH184" s="191"/>
      <c r="AI184" s="191"/>
      <c r="AJ184" s="191"/>
      <c r="AK184" s="191"/>
      <c r="AL184" s="191"/>
      <c r="AM184" s="191"/>
      <c r="AN184" s="191"/>
      <c r="AO184" s="191"/>
      <c r="AP184" s="191"/>
      <c r="AQ184" s="191"/>
      <c r="AR184" s="191"/>
      <c r="AS184" s="191"/>
      <c r="AT184" s="191"/>
      <c r="AU184" s="191"/>
      <c r="AV184" s="191"/>
      <c r="AW184" s="191"/>
      <c r="AX184" s="191"/>
      <c r="AY184" s="191"/>
      <c r="AZ184" s="191"/>
      <c r="BA184" s="191"/>
      <c r="BB184" s="191"/>
      <c r="BC184" s="191"/>
      <c r="BD184" s="191"/>
      <c r="BE184" s="191"/>
      <c r="BF184" s="191"/>
      <c r="BG184" s="191"/>
      <c r="BH184" s="191"/>
    </row>
    <row r="185" spans="1:60" outlineLevel="1" x14ac:dyDescent="0.2">
      <c r="A185" s="184">
        <v>67</v>
      </c>
      <c r="B185" s="184" t="s">
        <v>394</v>
      </c>
      <c r="C185" s="185" t="s">
        <v>395</v>
      </c>
      <c r="D185" s="186" t="s">
        <v>162</v>
      </c>
      <c r="E185" s="187">
        <v>4.782</v>
      </c>
      <c r="F185" s="188">
        <v>0</v>
      </c>
      <c r="G185" s="188">
        <f>E185*F185</f>
        <v>0</v>
      </c>
      <c r="H185" s="188">
        <v>1751.74</v>
      </c>
      <c r="I185" s="188">
        <f>ROUND(E185*H185,2)</f>
        <v>8376.82</v>
      </c>
      <c r="J185" s="188">
        <v>398.26</v>
      </c>
      <c r="K185" s="188">
        <f>ROUND(E185*J185,2)</f>
        <v>1904.48</v>
      </c>
      <c r="L185" s="188">
        <v>21</v>
      </c>
      <c r="M185" s="188">
        <f>G185*(1+L185/100)</f>
        <v>0</v>
      </c>
      <c r="N185" s="189">
        <v>2.5249999999999999</v>
      </c>
      <c r="O185" s="189">
        <f>ROUND(E185*N185,5)</f>
        <v>12.07455</v>
      </c>
      <c r="P185" s="189">
        <v>0</v>
      </c>
      <c r="Q185" s="189">
        <f>ROUND(E185*P185,5)</f>
        <v>0</v>
      </c>
      <c r="R185" s="189"/>
      <c r="S185" s="189"/>
      <c r="T185" s="190">
        <v>1.3029999999999999</v>
      </c>
      <c r="U185" s="189">
        <f>ROUND(E185*T185,2)</f>
        <v>6.23</v>
      </c>
      <c r="V185" s="191"/>
      <c r="W185" s="191"/>
      <c r="X185" s="191"/>
      <c r="Y185" s="191"/>
      <c r="Z185" s="191"/>
      <c r="AA185" s="191"/>
      <c r="AB185" s="191"/>
      <c r="AC185" s="191"/>
      <c r="AD185" s="191"/>
      <c r="AE185" s="191" t="s">
        <v>187</v>
      </c>
      <c r="AF185" s="191"/>
      <c r="AG185" s="191"/>
      <c r="AH185" s="191"/>
      <c r="AI185" s="191"/>
      <c r="AJ185" s="191"/>
      <c r="AK185" s="191"/>
      <c r="AL185" s="191"/>
      <c r="AM185" s="191"/>
      <c r="AN185" s="191"/>
      <c r="AO185" s="191"/>
      <c r="AP185" s="191"/>
      <c r="AQ185" s="191"/>
      <c r="AR185" s="191"/>
      <c r="AS185" s="191"/>
      <c r="AT185" s="191"/>
      <c r="AU185" s="191"/>
      <c r="AV185" s="191"/>
      <c r="AW185" s="191"/>
      <c r="AX185" s="191"/>
      <c r="AY185" s="191"/>
      <c r="AZ185" s="191"/>
      <c r="BA185" s="191"/>
      <c r="BB185" s="191"/>
      <c r="BC185" s="191"/>
      <c r="BD185" s="191"/>
      <c r="BE185" s="191"/>
      <c r="BF185" s="191"/>
      <c r="BG185" s="191"/>
      <c r="BH185" s="191"/>
    </row>
    <row r="186" spans="1:60" outlineLevel="1" x14ac:dyDescent="0.2">
      <c r="A186" s="184"/>
      <c r="B186" s="184"/>
      <c r="C186" s="192" t="s">
        <v>396</v>
      </c>
      <c r="D186" s="193"/>
      <c r="E186" s="194">
        <v>4.782</v>
      </c>
      <c r="F186" s="188"/>
      <c r="G186" s="188"/>
      <c r="H186" s="188"/>
      <c r="I186" s="188"/>
      <c r="J186" s="188"/>
      <c r="K186" s="188"/>
      <c r="L186" s="188"/>
      <c r="M186" s="188"/>
      <c r="N186" s="189"/>
      <c r="O186" s="189"/>
      <c r="P186" s="189"/>
      <c r="Q186" s="189"/>
      <c r="R186" s="189"/>
      <c r="S186" s="189"/>
      <c r="T186" s="190"/>
      <c r="U186" s="189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 t="s">
        <v>165</v>
      </c>
      <c r="AF186" s="191">
        <v>0</v>
      </c>
      <c r="AG186" s="191"/>
      <c r="AH186" s="191"/>
      <c r="AI186" s="191"/>
      <c r="AJ186" s="191"/>
      <c r="AK186" s="191"/>
      <c r="AL186" s="191"/>
      <c r="AM186" s="191"/>
      <c r="AN186" s="191"/>
      <c r="AO186" s="191"/>
      <c r="AP186" s="191"/>
      <c r="AQ186" s="191"/>
      <c r="AR186" s="191"/>
      <c r="AS186" s="191"/>
      <c r="AT186" s="191"/>
      <c r="AU186" s="191"/>
      <c r="AV186" s="191"/>
      <c r="AW186" s="191"/>
      <c r="AX186" s="191"/>
      <c r="AY186" s="191"/>
      <c r="AZ186" s="191"/>
      <c r="BA186" s="191"/>
      <c r="BB186" s="191"/>
      <c r="BC186" s="191"/>
      <c r="BD186" s="191"/>
      <c r="BE186" s="191"/>
      <c r="BF186" s="191"/>
      <c r="BG186" s="191"/>
      <c r="BH186" s="191"/>
    </row>
    <row r="187" spans="1:60" x14ac:dyDescent="0.2">
      <c r="A187" s="195" t="s">
        <v>158</v>
      </c>
      <c r="B187" s="195" t="s">
        <v>75</v>
      </c>
      <c r="C187" s="196" t="s">
        <v>76</v>
      </c>
      <c r="D187" s="197"/>
      <c r="E187" s="198"/>
      <c r="F187" s="199"/>
      <c r="G187" s="199">
        <f>SUMIF(AE188:AE189,"&lt;&gt;NOR",G188:G189)</f>
        <v>0</v>
      </c>
      <c r="H187" s="199"/>
      <c r="I187" s="199">
        <f>SUM(I188:I189)</f>
        <v>1979.79</v>
      </c>
      <c r="J187" s="199"/>
      <c r="K187" s="199">
        <f>SUM(K188:K189)</f>
        <v>787.26</v>
      </c>
      <c r="L187" s="199"/>
      <c r="M187" s="199">
        <f>SUM(M188:M189)</f>
        <v>0</v>
      </c>
      <c r="N187" s="200"/>
      <c r="O187" s="200">
        <f>SUM(O188:O189)</f>
        <v>1.7697799999999999</v>
      </c>
      <c r="P187" s="200"/>
      <c r="Q187" s="200">
        <f>SUM(Q188:Q189)</f>
        <v>0</v>
      </c>
      <c r="R187" s="200"/>
      <c r="S187" s="200"/>
      <c r="T187" s="201"/>
      <c r="U187" s="200">
        <f>SUM(U188:U189)</f>
        <v>1.99</v>
      </c>
      <c r="W187" s="48"/>
      <c r="AE187" t="s">
        <v>159</v>
      </c>
    </row>
    <row r="188" spans="1:60" ht="22.5" outlineLevel="1" x14ac:dyDescent="0.2">
      <c r="A188" s="184">
        <v>68</v>
      </c>
      <c r="B188" s="184" t="s">
        <v>397</v>
      </c>
      <c r="C188" s="185" t="s">
        <v>398</v>
      </c>
      <c r="D188" s="186" t="s">
        <v>211</v>
      </c>
      <c r="E188" s="187">
        <v>14.19</v>
      </c>
      <c r="F188" s="188">
        <v>0</v>
      </c>
      <c r="G188" s="188">
        <f>E188*F188</f>
        <v>0</v>
      </c>
      <c r="H188" s="188">
        <v>139.52000000000001</v>
      </c>
      <c r="I188" s="188">
        <f>ROUND(E188*H188,2)</f>
        <v>1979.79</v>
      </c>
      <c r="J188" s="188">
        <v>55.47999999999999</v>
      </c>
      <c r="K188" s="188">
        <f>ROUND(E188*J188,2)</f>
        <v>787.26</v>
      </c>
      <c r="L188" s="188">
        <v>21</v>
      </c>
      <c r="M188" s="188">
        <f>G188*(1+L188/100)</f>
        <v>0</v>
      </c>
      <c r="N188" s="189">
        <v>0.12472</v>
      </c>
      <c r="O188" s="189">
        <f>ROUND(E188*N188,5)</f>
        <v>1.7697799999999999</v>
      </c>
      <c r="P188" s="189">
        <v>0</v>
      </c>
      <c r="Q188" s="189">
        <f>ROUND(E188*P188,5)</f>
        <v>0</v>
      </c>
      <c r="R188" s="189"/>
      <c r="S188" s="189"/>
      <c r="T188" s="190">
        <v>0.14000000000000001</v>
      </c>
      <c r="U188" s="189">
        <f>ROUND(E188*T188,2)</f>
        <v>1.99</v>
      </c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 t="s">
        <v>187</v>
      </c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1"/>
      <c r="AV188" s="191"/>
      <c r="AW188" s="191"/>
      <c r="AX188" s="191"/>
      <c r="AY188" s="191"/>
      <c r="AZ188" s="191"/>
      <c r="BA188" s="191"/>
      <c r="BB188" s="191"/>
      <c r="BC188" s="191"/>
      <c r="BD188" s="191"/>
      <c r="BE188" s="191"/>
      <c r="BF188" s="191"/>
      <c r="BG188" s="191"/>
      <c r="BH188" s="191"/>
    </row>
    <row r="189" spans="1:60" outlineLevel="1" x14ac:dyDescent="0.2">
      <c r="A189" s="184"/>
      <c r="B189" s="184"/>
      <c r="C189" s="192" t="s">
        <v>399</v>
      </c>
      <c r="D189" s="193"/>
      <c r="E189" s="194">
        <v>14.19</v>
      </c>
      <c r="F189" s="188"/>
      <c r="G189" s="188"/>
      <c r="H189" s="188"/>
      <c r="I189" s="188"/>
      <c r="J189" s="188"/>
      <c r="K189" s="188"/>
      <c r="L189" s="188"/>
      <c r="M189" s="188"/>
      <c r="N189" s="189"/>
      <c r="O189" s="189"/>
      <c r="P189" s="189"/>
      <c r="Q189" s="189"/>
      <c r="R189" s="189"/>
      <c r="S189" s="189"/>
      <c r="T189" s="190"/>
      <c r="U189" s="189"/>
      <c r="V189" s="191"/>
      <c r="W189" s="191"/>
      <c r="X189" s="191"/>
      <c r="Y189" s="191"/>
      <c r="Z189" s="191"/>
      <c r="AA189" s="191"/>
      <c r="AB189" s="191"/>
      <c r="AC189" s="191"/>
      <c r="AD189" s="191"/>
      <c r="AE189" s="191" t="s">
        <v>165</v>
      </c>
      <c r="AF189" s="191">
        <v>0</v>
      </c>
      <c r="AG189" s="191"/>
      <c r="AH189" s="191"/>
      <c r="AI189" s="191"/>
      <c r="AJ189" s="191"/>
      <c r="AK189" s="191"/>
      <c r="AL189" s="191"/>
      <c r="AM189" s="191"/>
      <c r="AN189" s="191"/>
      <c r="AO189" s="191"/>
      <c r="AP189" s="191"/>
      <c r="AQ189" s="191"/>
      <c r="AR189" s="191"/>
      <c r="AS189" s="191"/>
      <c r="AT189" s="191"/>
      <c r="AU189" s="191"/>
      <c r="AV189" s="191"/>
      <c r="AW189" s="191"/>
      <c r="AX189" s="191"/>
      <c r="AY189" s="191"/>
      <c r="AZ189" s="191"/>
      <c r="BA189" s="191"/>
      <c r="BB189" s="191"/>
      <c r="BC189" s="191"/>
      <c r="BD189" s="191"/>
      <c r="BE189" s="191"/>
      <c r="BF189" s="191"/>
      <c r="BG189" s="191"/>
      <c r="BH189" s="191"/>
    </row>
    <row r="190" spans="1:60" x14ac:dyDescent="0.2">
      <c r="A190" s="195" t="s">
        <v>158</v>
      </c>
      <c r="B190" s="195" t="s">
        <v>77</v>
      </c>
      <c r="C190" s="196" t="s">
        <v>78</v>
      </c>
      <c r="D190" s="197"/>
      <c r="E190" s="198"/>
      <c r="F190" s="199"/>
      <c r="G190" s="199">
        <f>SUMIF(AE191:AE199,"&lt;&gt;NOR",G191:G199)</f>
        <v>0</v>
      </c>
      <c r="H190" s="199"/>
      <c r="I190" s="199">
        <f>SUM(I191:I199)</f>
        <v>5924.26</v>
      </c>
      <c r="J190" s="199"/>
      <c r="K190" s="199">
        <f>SUM(K191:K199)</f>
        <v>13866.74</v>
      </c>
      <c r="L190" s="199"/>
      <c r="M190" s="199">
        <f>SUM(M191:M199)</f>
        <v>0</v>
      </c>
      <c r="N190" s="200"/>
      <c r="O190" s="200">
        <f>SUM(O191:O199)</f>
        <v>0.88351999999999997</v>
      </c>
      <c r="P190" s="200"/>
      <c r="Q190" s="200">
        <f>SUM(Q191:Q199)</f>
        <v>0</v>
      </c>
      <c r="R190" s="200"/>
      <c r="S190" s="200"/>
      <c r="T190" s="201"/>
      <c r="U190" s="200">
        <f>SUM(U191:U199)</f>
        <v>35.120000000000005</v>
      </c>
      <c r="W190" s="48"/>
      <c r="AE190" t="s">
        <v>159</v>
      </c>
    </row>
    <row r="191" spans="1:60" outlineLevel="1" x14ac:dyDescent="0.2">
      <c r="A191" s="184">
        <v>69</v>
      </c>
      <c r="B191" s="184" t="s">
        <v>400</v>
      </c>
      <c r="C191" s="185" t="s">
        <v>401</v>
      </c>
      <c r="D191" s="186" t="s">
        <v>207</v>
      </c>
      <c r="E191" s="187">
        <v>34.89</v>
      </c>
      <c r="F191" s="188">
        <v>0</v>
      </c>
      <c r="G191" s="188">
        <f>E191*F191</f>
        <v>0</v>
      </c>
      <c r="H191" s="188">
        <v>0.03</v>
      </c>
      <c r="I191" s="188">
        <f>ROUND(E191*H191,2)</f>
        <v>1.05</v>
      </c>
      <c r="J191" s="188">
        <v>58.87</v>
      </c>
      <c r="K191" s="188">
        <f>ROUND(E191*J191,2)</f>
        <v>2053.9699999999998</v>
      </c>
      <c r="L191" s="188">
        <v>21</v>
      </c>
      <c r="M191" s="188">
        <f>G191*(1+L191/100)</f>
        <v>0</v>
      </c>
      <c r="N191" s="189">
        <v>1.8380000000000001E-2</v>
      </c>
      <c r="O191" s="189">
        <f>ROUND(E191*N191,5)</f>
        <v>0.64127999999999996</v>
      </c>
      <c r="P191" s="189">
        <v>0</v>
      </c>
      <c r="Q191" s="189">
        <f>ROUND(E191*P191,5)</f>
        <v>0</v>
      </c>
      <c r="R191" s="189"/>
      <c r="S191" s="189"/>
      <c r="T191" s="190">
        <v>0.14399999999999999</v>
      </c>
      <c r="U191" s="189">
        <f>ROUND(E191*T191,2)</f>
        <v>5.0199999999999996</v>
      </c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 t="s">
        <v>187</v>
      </c>
      <c r="AF191" s="191"/>
      <c r="AG191" s="191"/>
      <c r="AH191" s="191"/>
      <c r="AI191" s="191"/>
      <c r="AJ191" s="191"/>
      <c r="AK191" s="191"/>
      <c r="AL191" s="191"/>
      <c r="AM191" s="191"/>
      <c r="AN191" s="191"/>
      <c r="AO191" s="191"/>
      <c r="AP191" s="191"/>
      <c r="AQ191" s="191"/>
      <c r="AR191" s="191"/>
      <c r="AS191" s="191"/>
      <c r="AT191" s="191"/>
      <c r="AU191" s="191"/>
      <c r="AV191" s="191"/>
      <c r="AW191" s="191"/>
      <c r="AX191" s="191"/>
      <c r="AY191" s="191"/>
      <c r="AZ191" s="191"/>
      <c r="BA191" s="191"/>
      <c r="BB191" s="191"/>
      <c r="BC191" s="191"/>
      <c r="BD191" s="191"/>
      <c r="BE191" s="191"/>
      <c r="BF191" s="191"/>
      <c r="BG191" s="191"/>
      <c r="BH191" s="191"/>
    </row>
    <row r="192" spans="1:60" outlineLevel="1" x14ac:dyDescent="0.2">
      <c r="A192" s="184"/>
      <c r="B192" s="184"/>
      <c r="C192" s="192" t="s">
        <v>402</v>
      </c>
      <c r="D192" s="193"/>
      <c r="E192" s="194">
        <v>34.89</v>
      </c>
      <c r="F192" s="188"/>
      <c r="G192" s="188"/>
      <c r="H192" s="188"/>
      <c r="I192" s="188"/>
      <c r="J192" s="188"/>
      <c r="K192" s="188"/>
      <c r="L192" s="188"/>
      <c r="M192" s="188"/>
      <c r="N192" s="189"/>
      <c r="O192" s="189"/>
      <c r="P192" s="189"/>
      <c r="Q192" s="189"/>
      <c r="R192" s="189"/>
      <c r="S192" s="189"/>
      <c r="T192" s="190"/>
      <c r="U192" s="189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 t="s">
        <v>165</v>
      </c>
      <c r="AF192" s="191">
        <v>0</v>
      </c>
      <c r="AG192" s="191"/>
      <c r="AH192" s="191"/>
      <c r="AI192" s="191"/>
      <c r="AJ192" s="191"/>
      <c r="AK192" s="191"/>
      <c r="AL192" s="191"/>
      <c r="AM192" s="191"/>
      <c r="AN192" s="191"/>
      <c r="AO192" s="191"/>
      <c r="AP192" s="191"/>
      <c r="AQ192" s="191"/>
      <c r="AR192" s="191"/>
      <c r="AS192" s="191"/>
      <c r="AT192" s="191"/>
      <c r="AU192" s="191"/>
      <c r="AV192" s="191"/>
      <c r="AW192" s="191"/>
      <c r="AX192" s="191"/>
      <c r="AY192" s="191"/>
      <c r="AZ192" s="191"/>
      <c r="BA192" s="191"/>
      <c r="BB192" s="191"/>
      <c r="BC192" s="191"/>
      <c r="BD192" s="191"/>
      <c r="BE192" s="191"/>
      <c r="BF192" s="191"/>
      <c r="BG192" s="191"/>
      <c r="BH192" s="191"/>
    </row>
    <row r="193" spans="1:60" outlineLevel="1" x14ac:dyDescent="0.2">
      <c r="A193" s="184">
        <v>70</v>
      </c>
      <c r="B193" s="184" t="s">
        <v>403</v>
      </c>
      <c r="C193" s="185" t="s">
        <v>404</v>
      </c>
      <c r="D193" s="186" t="s">
        <v>207</v>
      </c>
      <c r="E193" s="187">
        <v>1046.7</v>
      </c>
      <c r="F193" s="188">
        <v>0</v>
      </c>
      <c r="G193" s="188">
        <f>E193*F193</f>
        <v>0</v>
      </c>
      <c r="H193" s="188">
        <v>0</v>
      </c>
      <c r="I193" s="188">
        <f>ROUND(E193*H193,2)</f>
        <v>0</v>
      </c>
      <c r="J193" s="188">
        <v>1.45</v>
      </c>
      <c r="K193" s="188">
        <f>ROUND(E193*J193,2)</f>
        <v>1517.72</v>
      </c>
      <c r="L193" s="188">
        <v>21</v>
      </c>
      <c r="M193" s="188">
        <f>G193*(1+L193/100)</f>
        <v>0</v>
      </c>
      <c r="N193" s="189">
        <v>0</v>
      </c>
      <c r="O193" s="189">
        <f>ROUND(E193*N193,5)</f>
        <v>0</v>
      </c>
      <c r="P193" s="189">
        <v>0</v>
      </c>
      <c r="Q193" s="189">
        <f>ROUND(E193*P193,5)</f>
        <v>0</v>
      </c>
      <c r="R193" s="189"/>
      <c r="S193" s="189"/>
      <c r="T193" s="190">
        <v>0</v>
      </c>
      <c r="U193" s="189">
        <f>ROUND(E193*T193,2)</f>
        <v>0</v>
      </c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 t="s">
        <v>187</v>
      </c>
      <c r="AF193" s="191"/>
      <c r="AG193" s="191"/>
      <c r="AH193" s="191"/>
      <c r="AI193" s="191"/>
      <c r="AJ193" s="191"/>
      <c r="AK193" s="191"/>
      <c r="AL193" s="191"/>
      <c r="AM193" s="191"/>
      <c r="AN193" s="191"/>
      <c r="AO193" s="191"/>
      <c r="AP193" s="191"/>
      <c r="AQ193" s="191"/>
      <c r="AR193" s="191"/>
      <c r="AS193" s="191"/>
      <c r="AT193" s="191"/>
      <c r="AU193" s="191"/>
      <c r="AV193" s="191"/>
      <c r="AW193" s="191"/>
      <c r="AX193" s="191"/>
      <c r="AY193" s="191"/>
      <c r="AZ193" s="191"/>
      <c r="BA193" s="191"/>
      <c r="BB193" s="191"/>
      <c r="BC193" s="191"/>
      <c r="BD193" s="191"/>
      <c r="BE193" s="191"/>
      <c r="BF193" s="191"/>
      <c r="BG193" s="191"/>
      <c r="BH193" s="191"/>
    </row>
    <row r="194" spans="1:60" outlineLevel="1" x14ac:dyDescent="0.2">
      <c r="A194" s="184"/>
      <c r="B194" s="184"/>
      <c r="C194" s="192" t="s">
        <v>405</v>
      </c>
      <c r="D194" s="193"/>
      <c r="E194" s="194">
        <v>1046.7</v>
      </c>
      <c r="F194" s="188"/>
      <c r="G194" s="188"/>
      <c r="H194" s="188"/>
      <c r="I194" s="188"/>
      <c r="J194" s="188"/>
      <c r="K194" s="188"/>
      <c r="L194" s="188"/>
      <c r="M194" s="188"/>
      <c r="N194" s="189"/>
      <c r="O194" s="189"/>
      <c r="P194" s="189"/>
      <c r="Q194" s="189"/>
      <c r="R194" s="189"/>
      <c r="S194" s="189"/>
      <c r="T194" s="190"/>
      <c r="U194" s="189"/>
      <c r="V194" s="191"/>
      <c r="W194" s="191"/>
      <c r="X194" s="191"/>
      <c r="Y194" s="191"/>
      <c r="Z194" s="191"/>
      <c r="AA194" s="191"/>
      <c r="AB194" s="191"/>
      <c r="AC194" s="191"/>
      <c r="AD194" s="191"/>
      <c r="AE194" s="191" t="s">
        <v>165</v>
      </c>
      <c r="AF194" s="191">
        <v>0</v>
      </c>
      <c r="AG194" s="191"/>
      <c r="AH194" s="191"/>
      <c r="AI194" s="191"/>
      <c r="AJ194" s="191"/>
      <c r="AK194" s="191"/>
      <c r="AL194" s="191"/>
      <c r="AM194" s="191"/>
      <c r="AN194" s="191"/>
      <c r="AO194" s="191"/>
      <c r="AP194" s="191"/>
      <c r="AQ194" s="191"/>
      <c r="AR194" s="191"/>
      <c r="AS194" s="191"/>
      <c r="AT194" s="191"/>
      <c r="AU194" s="191"/>
      <c r="AV194" s="191"/>
      <c r="AW194" s="191"/>
      <c r="AX194" s="191"/>
      <c r="AY194" s="191"/>
      <c r="AZ194" s="191"/>
      <c r="BA194" s="191"/>
      <c r="BB194" s="191"/>
      <c r="BC194" s="191"/>
      <c r="BD194" s="191"/>
      <c r="BE194" s="191"/>
      <c r="BF194" s="191"/>
      <c r="BG194" s="191"/>
      <c r="BH194" s="191"/>
    </row>
    <row r="195" spans="1:60" outlineLevel="1" x14ac:dyDescent="0.2">
      <c r="A195" s="184">
        <v>71</v>
      </c>
      <c r="B195" s="184" t="s">
        <v>406</v>
      </c>
      <c r="C195" s="185" t="s">
        <v>407</v>
      </c>
      <c r="D195" s="186" t="s">
        <v>207</v>
      </c>
      <c r="E195" s="187">
        <v>34.89</v>
      </c>
      <c r="F195" s="188">
        <v>0</v>
      </c>
      <c r="G195" s="188">
        <f>E195*F195</f>
        <v>0</v>
      </c>
      <c r="H195" s="188">
        <v>0</v>
      </c>
      <c r="I195" s="188">
        <f>ROUND(E195*H195,2)</f>
        <v>0</v>
      </c>
      <c r="J195" s="188">
        <v>43.1</v>
      </c>
      <c r="K195" s="188">
        <f>ROUND(E195*J195,2)</f>
        <v>1503.76</v>
      </c>
      <c r="L195" s="188">
        <v>21</v>
      </c>
      <c r="M195" s="188">
        <f>G195*(1+L195/100)</f>
        <v>0</v>
      </c>
      <c r="N195" s="189">
        <v>0</v>
      </c>
      <c r="O195" s="189">
        <f>ROUND(E195*N195,5)</f>
        <v>0</v>
      </c>
      <c r="P195" s="189">
        <v>0</v>
      </c>
      <c r="Q195" s="189">
        <f>ROUND(E195*P195,5)</f>
        <v>0</v>
      </c>
      <c r="R195" s="189"/>
      <c r="S195" s="189"/>
      <c r="T195" s="190">
        <v>0.126</v>
      </c>
      <c r="U195" s="189">
        <f>ROUND(E195*T195,2)</f>
        <v>4.4000000000000004</v>
      </c>
      <c r="V195" s="191"/>
      <c r="W195" s="191"/>
      <c r="X195" s="191"/>
      <c r="Y195" s="191"/>
      <c r="Z195" s="191"/>
      <c r="AA195" s="191"/>
      <c r="AB195" s="191"/>
      <c r="AC195" s="191"/>
      <c r="AD195" s="191"/>
      <c r="AE195" s="191" t="s">
        <v>187</v>
      </c>
      <c r="AF195" s="191"/>
      <c r="AG195" s="191"/>
      <c r="AH195" s="191"/>
      <c r="AI195" s="191"/>
      <c r="AJ195" s="191"/>
      <c r="AK195" s="191"/>
      <c r="AL195" s="191"/>
      <c r="AM195" s="191"/>
      <c r="AN195" s="191"/>
      <c r="AO195" s="191"/>
      <c r="AP195" s="191"/>
      <c r="AQ195" s="191"/>
      <c r="AR195" s="191"/>
      <c r="AS195" s="191"/>
      <c r="AT195" s="191"/>
      <c r="AU195" s="191"/>
      <c r="AV195" s="191"/>
      <c r="AW195" s="191"/>
      <c r="AX195" s="191"/>
      <c r="AY195" s="191"/>
      <c r="AZ195" s="191"/>
      <c r="BA195" s="191"/>
      <c r="BB195" s="191"/>
      <c r="BC195" s="191"/>
      <c r="BD195" s="191"/>
      <c r="BE195" s="191"/>
      <c r="BF195" s="191"/>
      <c r="BG195" s="191"/>
      <c r="BH195" s="191"/>
    </row>
    <row r="196" spans="1:60" outlineLevel="1" x14ac:dyDescent="0.2">
      <c r="A196" s="184">
        <v>72</v>
      </c>
      <c r="B196" s="184" t="s">
        <v>408</v>
      </c>
      <c r="C196" s="185" t="s">
        <v>409</v>
      </c>
      <c r="D196" s="186" t="s">
        <v>207</v>
      </c>
      <c r="E196" s="187">
        <v>104.14</v>
      </c>
      <c r="F196" s="188">
        <v>0</v>
      </c>
      <c r="G196" s="188">
        <f>E196*F196</f>
        <v>0</v>
      </c>
      <c r="H196" s="188">
        <v>47.28</v>
      </c>
      <c r="I196" s="188">
        <f>ROUND(E196*H196,2)</f>
        <v>4923.74</v>
      </c>
      <c r="J196" s="188">
        <v>73.22</v>
      </c>
      <c r="K196" s="188">
        <f>ROUND(E196*J196,2)</f>
        <v>7625.13</v>
      </c>
      <c r="L196" s="188">
        <v>21</v>
      </c>
      <c r="M196" s="188">
        <f>G196*(1+L196/100)</f>
        <v>0</v>
      </c>
      <c r="N196" s="189">
        <v>1.58E-3</v>
      </c>
      <c r="O196" s="189">
        <f>ROUND(E196*N196,5)</f>
        <v>0.16453999999999999</v>
      </c>
      <c r="P196" s="189">
        <v>0</v>
      </c>
      <c r="Q196" s="189">
        <f>ROUND(E196*P196,5)</f>
        <v>0</v>
      </c>
      <c r="R196" s="189"/>
      <c r="S196" s="189"/>
      <c r="T196" s="190">
        <v>0.214</v>
      </c>
      <c r="U196" s="189">
        <f>ROUND(E196*T196,2)</f>
        <v>22.29</v>
      </c>
      <c r="V196" s="191"/>
      <c r="W196" s="191"/>
      <c r="X196" s="191"/>
      <c r="Y196" s="191"/>
      <c r="Z196" s="191"/>
      <c r="AA196" s="191"/>
      <c r="AB196" s="191"/>
      <c r="AC196" s="191"/>
      <c r="AD196" s="191"/>
      <c r="AE196" s="191" t="s">
        <v>187</v>
      </c>
      <c r="AF196" s="191"/>
      <c r="AG196" s="191"/>
      <c r="AH196" s="191"/>
      <c r="AI196" s="191"/>
      <c r="AJ196" s="191"/>
      <c r="AK196" s="191"/>
      <c r="AL196" s="191"/>
      <c r="AM196" s="191"/>
      <c r="AN196" s="191"/>
      <c r="AO196" s="191"/>
      <c r="AP196" s="191"/>
      <c r="AQ196" s="191"/>
      <c r="AR196" s="191"/>
      <c r="AS196" s="191"/>
      <c r="AT196" s="191"/>
      <c r="AU196" s="191"/>
      <c r="AV196" s="191"/>
      <c r="AW196" s="191"/>
      <c r="AX196" s="191"/>
      <c r="AY196" s="191"/>
      <c r="AZ196" s="191"/>
      <c r="BA196" s="191"/>
      <c r="BB196" s="191"/>
      <c r="BC196" s="191"/>
      <c r="BD196" s="191"/>
      <c r="BE196" s="191"/>
      <c r="BF196" s="191"/>
      <c r="BG196" s="191"/>
      <c r="BH196" s="191"/>
    </row>
    <row r="197" spans="1:60" ht="33.75" outlineLevel="1" x14ac:dyDescent="0.2">
      <c r="A197" s="184"/>
      <c r="B197" s="184"/>
      <c r="C197" s="192" t="s">
        <v>410</v>
      </c>
      <c r="D197" s="193"/>
      <c r="E197" s="194">
        <v>104.14</v>
      </c>
      <c r="F197" s="188"/>
      <c r="G197" s="188"/>
      <c r="H197" s="188"/>
      <c r="I197" s="188"/>
      <c r="J197" s="188"/>
      <c r="K197" s="188"/>
      <c r="L197" s="188"/>
      <c r="M197" s="188"/>
      <c r="N197" s="189"/>
      <c r="O197" s="189"/>
      <c r="P197" s="189"/>
      <c r="Q197" s="189"/>
      <c r="R197" s="189"/>
      <c r="S197" s="189"/>
      <c r="T197" s="190"/>
      <c r="U197" s="189"/>
      <c r="V197" s="191"/>
      <c r="W197" s="191"/>
      <c r="X197" s="191"/>
      <c r="Y197" s="191"/>
      <c r="Z197" s="191"/>
      <c r="AA197" s="191"/>
      <c r="AB197" s="191"/>
      <c r="AC197" s="191"/>
      <c r="AD197" s="191"/>
      <c r="AE197" s="191" t="s">
        <v>165</v>
      </c>
      <c r="AF197" s="191">
        <v>0</v>
      </c>
      <c r="AG197" s="191"/>
      <c r="AH197" s="191"/>
      <c r="AI197" s="191"/>
      <c r="AJ197" s="191"/>
      <c r="AK197" s="191"/>
      <c r="AL197" s="191"/>
      <c r="AM197" s="191"/>
      <c r="AN197" s="191"/>
      <c r="AO197" s="191"/>
      <c r="AP197" s="191"/>
      <c r="AQ197" s="191"/>
      <c r="AR197" s="191"/>
      <c r="AS197" s="191"/>
      <c r="AT197" s="191"/>
      <c r="AU197" s="191"/>
      <c r="AV197" s="191"/>
      <c r="AW197" s="191"/>
      <c r="AX197" s="191"/>
      <c r="AY197" s="191"/>
      <c r="AZ197" s="191"/>
      <c r="BA197" s="191"/>
      <c r="BB197" s="191"/>
      <c r="BC197" s="191"/>
      <c r="BD197" s="191"/>
      <c r="BE197" s="191"/>
      <c r="BF197" s="191"/>
      <c r="BG197" s="191"/>
      <c r="BH197" s="191"/>
    </row>
    <row r="198" spans="1:60" outlineLevel="1" x14ac:dyDescent="0.2">
      <c r="A198" s="184">
        <v>73</v>
      </c>
      <c r="B198" s="184" t="s">
        <v>411</v>
      </c>
      <c r="C198" s="185" t="s">
        <v>412</v>
      </c>
      <c r="D198" s="186" t="s">
        <v>207</v>
      </c>
      <c r="E198" s="187">
        <v>13.125</v>
      </c>
      <c r="F198" s="188">
        <v>0</v>
      </c>
      <c r="G198" s="188">
        <f>E198*F198</f>
        <v>0</v>
      </c>
      <c r="H198" s="188">
        <v>76.150000000000006</v>
      </c>
      <c r="I198" s="188">
        <f>ROUND(E198*H198,2)</f>
        <v>999.47</v>
      </c>
      <c r="J198" s="188">
        <v>88.85</v>
      </c>
      <c r="K198" s="188">
        <f>ROUND(E198*J198,2)</f>
        <v>1166.1600000000001</v>
      </c>
      <c r="L198" s="188">
        <v>21</v>
      </c>
      <c r="M198" s="188">
        <f>G198*(1+L198/100)</f>
        <v>0</v>
      </c>
      <c r="N198" s="189">
        <v>5.9199999999999999E-3</v>
      </c>
      <c r="O198" s="189">
        <f>ROUND(E198*N198,5)</f>
        <v>7.7700000000000005E-2</v>
      </c>
      <c r="P198" s="189">
        <v>0</v>
      </c>
      <c r="Q198" s="189">
        <f>ROUND(E198*P198,5)</f>
        <v>0</v>
      </c>
      <c r="R198" s="189"/>
      <c r="S198" s="189"/>
      <c r="T198" s="190">
        <v>0.26</v>
      </c>
      <c r="U198" s="189">
        <f>ROUND(E198*T198,2)</f>
        <v>3.41</v>
      </c>
      <c r="V198" s="191"/>
      <c r="W198" s="191"/>
      <c r="X198" s="191"/>
      <c r="Y198" s="191"/>
      <c r="Z198" s="191"/>
      <c r="AA198" s="191"/>
      <c r="AB198" s="191"/>
      <c r="AC198" s="191"/>
      <c r="AD198" s="191"/>
      <c r="AE198" s="191" t="s">
        <v>187</v>
      </c>
      <c r="AF198" s="191"/>
      <c r="AG198" s="191"/>
      <c r="AH198" s="191"/>
      <c r="AI198" s="191"/>
      <c r="AJ198" s="191"/>
      <c r="AK198" s="191"/>
      <c r="AL198" s="191"/>
      <c r="AM198" s="191"/>
      <c r="AN198" s="191"/>
      <c r="AO198" s="191"/>
      <c r="AP198" s="191"/>
      <c r="AQ198" s="191"/>
      <c r="AR198" s="191"/>
      <c r="AS198" s="191"/>
      <c r="AT198" s="191"/>
      <c r="AU198" s="191"/>
      <c r="AV198" s="191"/>
      <c r="AW198" s="191"/>
      <c r="AX198" s="191"/>
      <c r="AY198" s="191"/>
      <c r="AZ198" s="191"/>
      <c r="BA198" s="191"/>
      <c r="BB198" s="191"/>
      <c r="BC198" s="191"/>
      <c r="BD198" s="191"/>
      <c r="BE198" s="191"/>
      <c r="BF198" s="191"/>
      <c r="BG198" s="191"/>
      <c r="BH198" s="191"/>
    </row>
    <row r="199" spans="1:60" outlineLevel="1" x14ac:dyDescent="0.2">
      <c r="A199" s="184"/>
      <c r="B199" s="184"/>
      <c r="C199" s="192" t="s">
        <v>413</v>
      </c>
      <c r="D199" s="193"/>
      <c r="E199" s="194">
        <v>13.125</v>
      </c>
      <c r="F199" s="188"/>
      <c r="G199" s="188"/>
      <c r="H199" s="188"/>
      <c r="I199" s="188"/>
      <c r="J199" s="188"/>
      <c r="K199" s="188"/>
      <c r="L199" s="188"/>
      <c r="M199" s="188"/>
      <c r="N199" s="189"/>
      <c r="O199" s="189"/>
      <c r="P199" s="189"/>
      <c r="Q199" s="189"/>
      <c r="R199" s="189"/>
      <c r="S199" s="189"/>
      <c r="T199" s="190"/>
      <c r="U199" s="189"/>
      <c r="V199" s="191"/>
      <c r="W199" s="191"/>
      <c r="X199" s="191"/>
      <c r="Y199" s="191"/>
      <c r="Z199" s="191"/>
      <c r="AA199" s="191"/>
      <c r="AB199" s="191"/>
      <c r="AC199" s="191"/>
      <c r="AD199" s="191"/>
      <c r="AE199" s="191" t="s">
        <v>165</v>
      </c>
      <c r="AF199" s="191">
        <v>0</v>
      </c>
      <c r="AG199" s="191"/>
      <c r="AH199" s="191"/>
      <c r="AI199" s="191"/>
      <c r="AJ199" s="191"/>
      <c r="AK199" s="191"/>
      <c r="AL199" s="191"/>
      <c r="AM199" s="191"/>
      <c r="AN199" s="191"/>
      <c r="AO199" s="191"/>
      <c r="AP199" s="191"/>
      <c r="AQ199" s="191"/>
      <c r="AR199" s="191"/>
      <c r="AS199" s="191"/>
      <c r="AT199" s="191"/>
      <c r="AU199" s="191"/>
      <c r="AV199" s="191"/>
      <c r="AW199" s="191"/>
      <c r="AX199" s="191"/>
      <c r="AY199" s="191"/>
      <c r="AZ199" s="191"/>
      <c r="BA199" s="191"/>
      <c r="BB199" s="191"/>
      <c r="BC199" s="191"/>
      <c r="BD199" s="191"/>
      <c r="BE199" s="191"/>
      <c r="BF199" s="191"/>
      <c r="BG199" s="191"/>
      <c r="BH199" s="191"/>
    </row>
    <row r="200" spans="1:60" x14ac:dyDescent="0.2">
      <c r="A200" s="195" t="s">
        <v>158</v>
      </c>
      <c r="B200" s="195" t="s">
        <v>79</v>
      </c>
      <c r="C200" s="196" t="s">
        <v>80</v>
      </c>
      <c r="D200" s="197"/>
      <c r="E200" s="198"/>
      <c r="F200" s="199"/>
      <c r="G200" s="199">
        <f>SUMIF(AE201:AE201,"&lt;&gt;NOR",G201:G201)</f>
        <v>0</v>
      </c>
      <c r="H200" s="199"/>
      <c r="I200" s="199">
        <f>SUM(I201:I201)</f>
        <v>150.57</v>
      </c>
      <c r="J200" s="199"/>
      <c r="K200" s="199">
        <f>SUM(K201:K201)</f>
        <v>10285.35</v>
      </c>
      <c r="L200" s="199"/>
      <c r="M200" s="199">
        <f>SUM(M201:M201)</f>
        <v>0</v>
      </c>
      <c r="N200" s="200"/>
      <c r="O200" s="200">
        <f>SUM(O201:O201)</f>
        <v>4.15E-3</v>
      </c>
      <c r="P200" s="200"/>
      <c r="Q200" s="200">
        <f>SUM(Q201:Q201)</f>
        <v>0</v>
      </c>
      <c r="R200" s="200"/>
      <c r="S200" s="200"/>
      <c r="T200" s="201"/>
      <c r="U200" s="200">
        <f>SUM(U201:U201)</f>
        <v>31.98</v>
      </c>
      <c r="W200" s="48"/>
      <c r="AE200" t="s">
        <v>159</v>
      </c>
    </row>
    <row r="201" spans="1:60" outlineLevel="1" x14ac:dyDescent="0.2">
      <c r="A201" s="184">
        <v>74</v>
      </c>
      <c r="B201" s="184" t="s">
        <v>414</v>
      </c>
      <c r="C201" s="185" t="s">
        <v>415</v>
      </c>
      <c r="D201" s="186" t="s">
        <v>207</v>
      </c>
      <c r="E201" s="187">
        <v>103.84</v>
      </c>
      <c r="F201" s="188">
        <v>0</v>
      </c>
      <c r="G201" s="188">
        <f>E201*F201</f>
        <v>0</v>
      </c>
      <c r="H201" s="188">
        <v>1.45</v>
      </c>
      <c r="I201" s="188">
        <f>ROUND(E201*H201,2)</f>
        <v>150.57</v>
      </c>
      <c r="J201" s="188">
        <v>99.05</v>
      </c>
      <c r="K201" s="188">
        <f>ROUND(E201*J201,2)</f>
        <v>10285.35</v>
      </c>
      <c r="L201" s="188">
        <v>21</v>
      </c>
      <c r="M201" s="188">
        <f>G201*(1+L201/100)</f>
        <v>0</v>
      </c>
      <c r="N201" s="189">
        <v>4.0000000000000003E-5</v>
      </c>
      <c r="O201" s="189">
        <f>ROUND(E201*N201,5)</f>
        <v>4.15E-3</v>
      </c>
      <c r="P201" s="189">
        <v>0</v>
      </c>
      <c r="Q201" s="189">
        <f>ROUND(E201*P201,5)</f>
        <v>0</v>
      </c>
      <c r="R201" s="189"/>
      <c r="S201" s="189"/>
      <c r="T201" s="190">
        <v>0.308</v>
      </c>
      <c r="U201" s="189">
        <f>ROUND(E201*T201,2)</f>
        <v>31.98</v>
      </c>
      <c r="V201" s="191"/>
      <c r="W201" s="191"/>
      <c r="X201" s="191"/>
      <c r="Y201" s="191"/>
      <c r="Z201" s="191"/>
      <c r="AA201" s="191"/>
      <c r="AB201" s="191"/>
      <c r="AC201" s="191"/>
      <c r="AD201" s="191"/>
      <c r="AE201" s="191" t="s">
        <v>187</v>
      </c>
      <c r="AF201" s="191"/>
      <c r="AG201" s="191"/>
      <c r="AH201" s="191"/>
      <c r="AI201" s="191"/>
      <c r="AJ201" s="191"/>
      <c r="AK201" s="191"/>
      <c r="AL201" s="191"/>
      <c r="AM201" s="191"/>
      <c r="AN201" s="191"/>
      <c r="AO201" s="191"/>
      <c r="AP201" s="191"/>
      <c r="AQ201" s="191"/>
      <c r="AR201" s="191"/>
      <c r="AS201" s="191"/>
      <c r="AT201" s="191"/>
      <c r="AU201" s="191"/>
      <c r="AV201" s="191"/>
      <c r="AW201" s="191"/>
      <c r="AX201" s="191"/>
      <c r="AY201" s="191"/>
      <c r="AZ201" s="191"/>
      <c r="BA201" s="191"/>
      <c r="BB201" s="191"/>
      <c r="BC201" s="191"/>
      <c r="BD201" s="191"/>
      <c r="BE201" s="191"/>
      <c r="BF201" s="191"/>
      <c r="BG201" s="191"/>
      <c r="BH201" s="191"/>
    </row>
    <row r="202" spans="1:60" x14ac:dyDescent="0.2">
      <c r="A202" s="195" t="s">
        <v>158</v>
      </c>
      <c r="B202" s="195" t="s">
        <v>81</v>
      </c>
      <c r="C202" s="196" t="s">
        <v>82</v>
      </c>
      <c r="D202" s="197"/>
      <c r="E202" s="198"/>
      <c r="F202" s="199"/>
      <c r="G202" s="199">
        <f>SUMIF(AE203:AE226,"&lt;&gt;NOR",G203:G226)</f>
        <v>0</v>
      </c>
      <c r="H202" s="199"/>
      <c r="I202" s="199">
        <f>SUM(I203:I226)</f>
        <v>1864.7699999999998</v>
      </c>
      <c r="J202" s="199"/>
      <c r="K202" s="199">
        <f>SUM(K203:K226)</f>
        <v>36021.840000000004</v>
      </c>
      <c r="L202" s="199"/>
      <c r="M202" s="199">
        <f>SUM(M203:M226)</f>
        <v>0</v>
      </c>
      <c r="N202" s="200"/>
      <c r="O202" s="200">
        <f>SUM(O203:O226)</f>
        <v>7.8680000000000014E-2</v>
      </c>
      <c r="P202" s="200"/>
      <c r="Q202" s="200">
        <f>SUM(Q203:Q226)</f>
        <v>36.250309999999999</v>
      </c>
      <c r="R202" s="200"/>
      <c r="S202" s="200"/>
      <c r="T202" s="201"/>
      <c r="U202" s="200">
        <f>SUM(U203:U226)</f>
        <v>105.03</v>
      </c>
      <c r="W202" s="48"/>
      <c r="AE202" t="s">
        <v>159</v>
      </c>
    </row>
    <row r="203" spans="1:60" outlineLevel="1" x14ac:dyDescent="0.2">
      <c r="A203" s="184">
        <v>75</v>
      </c>
      <c r="B203" s="184" t="s">
        <v>416</v>
      </c>
      <c r="C203" s="185" t="s">
        <v>417</v>
      </c>
      <c r="D203" s="186" t="s">
        <v>162</v>
      </c>
      <c r="E203" s="187">
        <v>9.8529999999999998</v>
      </c>
      <c r="F203" s="188">
        <v>0</v>
      </c>
      <c r="G203" s="188">
        <f>E203*F203</f>
        <v>0</v>
      </c>
      <c r="H203" s="188">
        <v>0</v>
      </c>
      <c r="I203" s="188">
        <f>ROUND(E203*H203,2)</f>
        <v>0</v>
      </c>
      <c r="J203" s="188">
        <v>2415</v>
      </c>
      <c r="K203" s="188">
        <f>ROUND(E203*J203,2)</f>
        <v>23795</v>
      </c>
      <c r="L203" s="188">
        <v>21</v>
      </c>
      <c r="M203" s="188">
        <f>G203*(1+L203/100)</f>
        <v>0</v>
      </c>
      <c r="N203" s="189">
        <v>0</v>
      </c>
      <c r="O203" s="189">
        <f>ROUND(E203*N203,5)</f>
        <v>0</v>
      </c>
      <c r="P203" s="189">
        <v>2.2000000000000002</v>
      </c>
      <c r="Q203" s="189">
        <f>ROUND(E203*P203,5)</f>
        <v>21.676600000000001</v>
      </c>
      <c r="R203" s="189"/>
      <c r="S203" s="189"/>
      <c r="T203" s="190">
        <v>7.1950000000000003</v>
      </c>
      <c r="U203" s="189">
        <f>ROUND(E203*T203,2)</f>
        <v>70.89</v>
      </c>
      <c r="V203" s="191"/>
      <c r="W203" s="191"/>
      <c r="X203" s="191"/>
      <c r="Y203" s="191"/>
      <c r="Z203" s="191"/>
      <c r="AA203" s="191"/>
      <c r="AB203" s="191"/>
      <c r="AC203" s="191"/>
      <c r="AD203" s="191"/>
      <c r="AE203" s="191" t="s">
        <v>187</v>
      </c>
      <c r="AF203" s="191"/>
      <c r="AG203" s="191"/>
      <c r="AH203" s="191"/>
      <c r="AI203" s="191"/>
      <c r="AJ203" s="191"/>
      <c r="AK203" s="191"/>
      <c r="AL203" s="191"/>
      <c r="AM203" s="191"/>
      <c r="AN203" s="191"/>
      <c r="AO203" s="191"/>
      <c r="AP203" s="191"/>
      <c r="AQ203" s="191"/>
      <c r="AR203" s="191"/>
      <c r="AS203" s="191"/>
      <c r="AT203" s="191"/>
      <c r="AU203" s="191"/>
      <c r="AV203" s="191"/>
      <c r="AW203" s="191"/>
      <c r="AX203" s="191"/>
      <c r="AY203" s="191"/>
      <c r="AZ203" s="191"/>
      <c r="BA203" s="191"/>
      <c r="BB203" s="191"/>
      <c r="BC203" s="191"/>
      <c r="BD203" s="191"/>
      <c r="BE203" s="191"/>
      <c r="BF203" s="191"/>
      <c r="BG203" s="191"/>
      <c r="BH203" s="191"/>
    </row>
    <row r="204" spans="1:60" outlineLevel="1" x14ac:dyDescent="0.2">
      <c r="A204" s="184"/>
      <c r="B204" s="184"/>
      <c r="C204" s="192" t="s">
        <v>342</v>
      </c>
      <c r="D204" s="193"/>
      <c r="E204" s="194"/>
      <c r="F204" s="188"/>
      <c r="G204" s="188"/>
      <c r="H204" s="188"/>
      <c r="I204" s="188"/>
      <c r="J204" s="188"/>
      <c r="K204" s="188"/>
      <c r="L204" s="188"/>
      <c r="M204" s="188"/>
      <c r="N204" s="189"/>
      <c r="O204" s="189"/>
      <c r="P204" s="189"/>
      <c r="Q204" s="189"/>
      <c r="R204" s="189"/>
      <c r="S204" s="189"/>
      <c r="T204" s="190"/>
      <c r="U204" s="189"/>
      <c r="V204" s="191"/>
      <c r="W204" s="191"/>
      <c r="X204" s="191"/>
      <c r="Y204" s="191"/>
      <c r="Z204" s="191"/>
      <c r="AA204" s="191"/>
      <c r="AB204" s="191"/>
      <c r="AC204" s="191"/>
      <c r="AD204" s="191"/>
      <c r="AE204" s="191" t="s">
        <v>165</v>
      </c>
      <c r="AF204" s="191">
        <v>0</v>
      </c>
      <c r="AG204" s="191"/>
      <c r="AH204" s="191"/>
      <c r="AI204" s="191"/>
      <c r="AJ204" s="191"/>
      <c r="AK204" s="191"/>
      <c r="AL204" s="191"/>
      <c r="AM204" s="191"/>
      <c r="AN204" s="191"/>
      <c r="AO204" s="191"/>
      <c r="AP204" s="191"/>
      <c r="AQ204" s="191"/>
      <c r="AR204" s="191"/>
      <c r="AS204" s="191"/>
      <c r="AT204" s="191"/>
      <c r="AU204" s="191"/>
      <c r="AV204" s="191"/>
      <c r="AW204" s="191"/>
      <c r="AX204" s="191"/>
      <c r="AY204" s="191"/>
      <c r="AZ204" s="191"/>
      <c r="BA204" s="191"/>
      <c r="BB204" s="191"/>
      <c r="BC204" s="191"/>
      <c r="BD204" s="191"/>
      <c r="BE204" s="191"/>
      <c r="BF204" s="191"/>
      <c r="BG204" s="191"/>
      <c r="BH204" s="191"/>
    </row>
    <row r="205" spans="1:60" outlineLevel="1" x14ac:dyDescent="0.2">
      <c r="A205" s="184"/>
      <c r="B205" s="184"/>
      <c r="C205" s="192" t="s">
        <v>418</v>
      </c>
      <c r="D205" s="193"/>
      <c r="E205" s="194">
        <v>0.316</v>
      </c>
      <c r="F205" s="188"/>
      <c r="G205" s="188"/>
      <c r="H205" s="188"/>
      <c r="I205" s="188"/>
      <c r="J205" s="188"/>
      <c r="K205" s="188"/>
      <c r="L205" s="188"/>
      <c r="M205" s="188"/>
      <c r="N205" s="189"/>
      <c r="O205" s="189"/>
      <c r="P205" s="189"/>
      <c r="Q205" s="189"/>
      <c r="R205" s="189"/>
      <c r="S205" s="189"/>
      <c r="T205" s="190"/>
      <c r="U205" s="189"/>
      <c r="V205" s="191"/>
      <c r="W205" s="191"/>
      <c r="X205" s="191"/>
      <c r="Y205" s="191"/>
      <c r="Z205" s="191"/>
      <c r="AA205" s="191"/>
      <c r="AB205" s="191"/>
      <c r="AC205" s="191"/>
      <c r="AD205" s="191"/>
      <c r="AE205" s="191" t="s">
        <v>165</v>
      </c>
      <c r="AF205" s="191">
        <v>0</v>
      </c>
      <c r="AG205" s="191"/>
      <c r="AH205" s="191"/>
      <c r="AI205" s="191"/>
      <c r="AJ205" s="191"/>
      <c r="AK205" s="191"/>
      <c r="AL205" s="191"/>
      <c r="AM205" s="191"/>
      <c r="AN205" s="191"/>
      <c r="AO205" s="191"/>
      <c r="AP205" s="191"/>
      <c r="AQ205" s="191"/>
      <c r="AR205" s="191"/>
      <c r="AS205" s="191"/>
      <c r="AT205" s="191"/>
      <c r="AU205" s="191"/>
      <c r="AV205" s="191"/>
      <c r="AW205" s="191"/>
      <c r="AX205" s="191"/>
      <c r="AY205" s="191"/>
      <c r="AZ205" s="191"/>
      <c r="BA205" s="191"/>
      <c r="BB205" s="191"/>
      <c r="BC205" s="191"/>
      <c r="BD205" s="191"/>
      <c r="BE205" s="191"/>
      <c r="BF205" s="191"/>
      <c r="BG205" s="191"/>
      <c r="BH205" s="191"/>
    </row>
    <row r="206" spans="1:60" outlineLevel="1" x14ac:dyDescent="0.2">
      <c r="A206" s="184"/>
      <c r="B206" s="184"/>
      <c r="C206" s="192" t="s">
        <v>419</v>
      </c>
      <c r="D206" s="193"/>
      <c r="E206" s="194">
        <v>0.83599999999999997</v>
      </c>
      <c r="F206" s="188"/>
      <c r="G206" s="188"/>
      <c r="H206" s="188"/>
      <c r="I206" s="188"/>
      <c r="J206" s="188"/>
      <c r="K206" s="188"/>
      <c r="L206" s="188"/>
      <c r="M206" s="188"/>
      <c r="N206" s="189"/>
      <c r="O206" s="189"/>
      <c r="P206" s="189"/>
      <c r="Q206" s="189"/>
      <c r="R206" s="189"/>
      <c r="S206" s="189"/>
      <c r="T206" s="190"/>
      <c r="U206" s="189"/>
      <c r="V206" s="191"/>
      <c r="W206" s="191"/>
      <c r="X206" s="191"/>
      <c r="Y206" s="191"/>
      <c r="Z206" s="191"/>
      <c r="AA206" s="191"/>
      <c r="AB206" s="191"/>
      <c r="AC206" s="191"/>
      <c r="AD206" s="191"/>
      <c r="AE206" s="191" t="s">
        <v>165</v>
      </c>
      <c r="AF206" s="191">
        <v>0</v>
      </c>
      <c r="AG206" s="191"/>
      <c r="AH206" s="191"/>
      <c r="AI206" s="191"/>
      <c r="AJ206" s="191"/>
      <c r="AK206" s="191"/>
      <c r="AL206" s="191"/>
      <c r="AM206" s="191"/>
      <c r="AN206" s="191"/>
      <c r="AO206" s="191"/>
      <c r="AP206" s="191"/>
      <c r="AQ206" s="191"/>
      <c r="AR206" s="191"/>
      <c r="AS206" s="191"/>
      <c r="AT206" s="191"/>
      <c r="AU206" s="191"/>
      <c r="AV206" s="191"/>
      <c r="AW206" s="191"/>
      <c r="AX206" s="191"/>
      <c r="AY206" s="191"/>
      <c r="AZ206" s="191"/>
      <c r="BA206" s="191"/>
      <c r="BB206" s="191"/>
      <c r="BC206" s="191"/>
      <c r="BD206" s="191"/>
      <c r="BE206" s="191"/>
      <c r="BF206" s="191"/>
      <c r="BG206" s="191"/>
      <c r="BH206" s="191"/>
    </row>
    <row r="207" spans="1:60" outlineLevel="1" x14ac:dyDescent="0.2">
      <c r="A207" s="184"/>
      <c r="B207" s="184"/>
      <c r="C207" s="192" t="s">
        <v>420</v>
      </c>
      <c r="D207" s="193"/>
      <c r="E207" s="194">
        <v>5.6959999999999997</v>
      </c>
      <c r="F207" s="188"/>
      <c r="G207" s="188"/>
      <c r="H207" s="188"/>
      <c r="I207" s="188"/>
      <c r="J207" s="188"/>
      <c r="K207" s="188"/>
      <c r="L207" s="188"/>
      <c r="M207" s="188"/>
      <c r="N207" s="189"/>
      <c r="O207" s="189"/>
      <c r="P207" s="189"/>
      <c r="Q207" s="189"/>
      <c r="R207" s="189"/>
      <c r="S207" s="189"/>
      <c r="T207" s="190"/>
      <c r="U207" s="189"/>
      <c r="V207" s="191"/>
      <c r="W207" s="191"/>
      <c r="X207" s="191"/>
      <c r="Y207" s="191"/>
      <c r="Z207" s="191"/>
      <c r="AA207" s="191"/>
      <c r="AB207" s="191"/>
      <c r="AC207" s="191"/>
      <c r="AD207" s="191"/>
      <c r="AE207" s="191" t="s">
        <v>165</v>
      </c>
      <c r="AF207" s="191">
        <v>0</v>
      </c>
      <c r="AG207" s="191"/>
      <c r="AH207" s="191"/>
      <c r="AI207" s="191"/>
      <c r="AJ207" s="191"/>
      <c r="AK207" s="191"/>
      <c r="AL207" s="191"/>
      <c r="AM207" s="191"/>
      <c r="AN207" s="191"/>
      <c r="AO207" s="191"/>
      <c r="AP207" s="191"/>
      <c r="AQ207" s="191"/>
      <c r="AR207" s="191"/>
      <c r="AS207" s="191"/>
      <c r="AT207" s="191"/>
      <c r="AU207" s="191"/>
      <c r="AV207" s="191"/>
      <c r="AW207" s="191"/>
      <c r="AX207" s="191"/>
      <c r="AY207" s="191"/>
      <c r="AZ207" s="191"/>
      <c r="BA207" s="191"/>
      <c r="BB207" s="191"/>
      <c r="BC207" s="191"/>
      <c r="BD207" s="191"/>
      <c r="BE207" s="191"/>
      <c r="BF207" s="191"/>
      <c r="BG207" s="191"/>
      <c r="BH207" s="191"/>
    </row>
    <row r="208" spans="1:60" outlineLevel="1" x14ac:dyDescent="0.2">
      <c r="A208" s="184"/>
      <c r="B208" s="184"/>
      <c r="C208" s="192" t="s">
        <v>421</v>
      </c>
      <c r="D208" s="193"/>
      <c r="E208" s="194">
        <v>0.53600000000000003</v>
      </c>
      <c r="F208" s="188"/>
      <c r="G208" s="188"/>
      <c r="H208" s="188"/>
      <c r="I208" s="188"/>
      <c r="J208" s="188"/>
      <c r="K208" s="188"/>
      <c r="L208" s="188"/>
      <c r="M208" s="188"/>
      <c r="N208" s="189"/>
      <c r="O208" s="189"/>
      <c r="P208" s="189"/>
      <c r="Q208" s="189"/>
      <c r="R208" s="189"/>
      <c r="S208" s="189"/>
      <c r="T208" s="190"/>
      <c r="U208" s="189"/>
      <c r="V208" s="191"/>
      <c r="W208" s="191"/>
      <c r="X208" s="191"/>
      <c r="Y208" s="191"/>
      <c r="Z208" s="191"/>
      <c r="AA208" s="191"/>
      <c r="AB208" s="191"/>
      <c r="AC208" s="191"/>
      <c r="AD208" s="191"/>
      <c r="AE208" s="191" t="s">
        <v>165</v>
      </c>
      <c r="AF208" s="191">
        <v>0</v>
      </c>
      <c r="AG208" s="191"/>
      <c r="AH208" s="191"/>
      <c r="AI208" s="191"/>
      <c r="AJ208" s="191"/>
      <c r="AK208" s="191"/>
      <c r="AL208" s="191"/>
      <c r="AM208" s="191"/>
      <c r="AN208" s="191"/>
      <c r="AO208" s="191"/>
      <c r="AP208" s="191"/>
      <c r="AQ208" s="191"/>
      <c r="AR208" s="191"/>
      <c r="AS208" s="191"/>
      <c r="AT208" s="191"/>
      <c r="AU208" s="191"/>
      <c r="AV208" s="191"/>
      <c r="AW208" s="191"/>
      <c r="AX208" s="191"/>
      <c r="AY208" s="191"/>
      <c r="AZ208" s="191"/>
      <c r="BA208" s="191"/>
      <c r="BB208" s="191"/>
      <c r="BC208" s="191"/>
      <c r="BD208" s="191"/>
      <c r="BE208" s="191"/>
      <c r="BF208" s="191"/>
      <c r="BG208" s="191"/>
      <c r="BH208" s="191"/>
    </row>
    <row r="209" spans="1:60" outlineLevel="1" x14ac:dyDescent="0.2">
      <c r="A209" s="184"/>
      <c r="B209" s="184"/>
      <c r="C209" s="192" t="s">
        <v>422</v>
      </c>
      <c r="D209" s="193"/>
      <c r="E209" s="194">
        <v>0.88100000000000001</v>
      </c>
      <c r="F209" s="188"/>
      <c r="G209" s="188"/>
      <c r="H209" s="188"/>
      <c r="I209" s="188"/>
      <c r="J209" s="188"/>
      <c r="K209" s="188"/>
      <c r="L209" s="188"/>
      <c r="M209" s="188"/>
      <c r="N209" s="189"/>
      <c r="O209" s="189"/>
      <c r="P209" s="189"/>
      <c r="Q209" s="189"/>
      <c r="R209" s="189"/>
      <c r="S209" s="189"/>
      <c r="T209" s="190"/>
      <c r="U209" s="189"/>
      <c r="V209" s="191"/>
      <c r="W209" s="191"/>
      <c r="X209" s="191"/>
      <c r="Y209" s="191"/>
      <c r="Z209" s="191"/>
      <c r="AA209" s="191"/>
      <c r="AB209" s="191"/>
      <c r="AC209" s="191"/>
      <c r="AD209" s="191"/>
      <c r="AE209" s="191" t="s">
        <v>165</v>
      </c>
      <c r="AF209" s="191">
        <v>0</v>
      </c>
      <c r="AG209" s="191"/>
      <c r="AH209" s="191"/>
      <c r="AI209" s="191"/>
      <c r="AJ209" s="191"/>
      <c r="AK209" s="191"/>
      <c r="AL209" s="191"/>
      <c r="AM209" s="191"/>
      <c r="AN209" s="191"/>
      <c r="AO209" s="191"/>
      <c r="AP209" s="191"/>
      <c r="AQ209" s="191"/>
      <c r="AR209" s="191"/>
      <c r="AS209" s="191"/>
      <c r="AT209" s="191"/>
      <c r="AU209" s="191"/>
      <c r="AV209" s="191"/>
      <c r="AW209" s="191"/>
      <c r="AX209" s="191"/>
      <c r="AY209" s="191"/>
      <c r="AZ209" s="191"/>
      <c r="BA209" s="191"/>
      <c r="BB209" s="191"/>
      <c r="BC209" s="191"/>
      <c r="BD209" s="191"/>
      <c r="BE209" s="191"/>
      <c r="BF209" s="191"/>
      <c r="BG209" s="191"/>
      <c r="BH209" s="191"/>
    </row>
    <row r="210" spans="1:60" outlineLevel="1" x14ac:dyDescent="0.2">
      <c r="A210" s="184"/>
      <c r="B210" s="184"/>
      <c r="C210" s="192" t="s">
        <v>423</v>
      </c>
      <c r="D210" s="193"/>
      <c r="E210" s="194">
        <v>1.5880000000000001</v>
      </c>
      <c r="F210" s="188"/>
      <c r="G210" s="188"/>
      <c r="H210" s="188"/>
      <c r="I210" s="188"/>
      <c r="J210" s="188"/>
      <c r="K210" s="188"/>
      <c r="L210" s="188"/>
      <c r="M210" s="188"/>
      <c r="N210" s="189"/>
      <c r="O210" s="189"/>
      <c r="P210" s="189"/>
      <c r="Q210" s="189"/>
      <c r="R210" s="189"/>
      <c r="S210" s="189"/>
      <c r="T210" s="190"/>
      <c r="U210" s="189"/>
      <c r="V210" s="191"/>
      <c r="W210" s="191"/>
      <c r="X210" s="191"/>
      <c r="Y210" s="191"/>
      <c r="Z210" s="191"/>
      <c r="AA210" s="191"/>
      <c r="AB210" s="191"/>
      <c r="AC210" s="191"/>
      <c r="AD210" s="191"/>
      <c r="AE210" s="191" t="s">
        <v>165</v>
      </c>
      <c r="AF210" s="191">
        <v>0</v>
      </c>
      <c r="AG210" s="191"/>
      <c r="AH210" s="191"/>
      <c r="AI210" s="191"/>
      <c r="AJ210" s="191"/>
      <c r="AK210" s="191"/>
      <c r="AL210" s="191"/>
      <c r="AM210" s="191"/>
      <c r="AN210" s="191"/>
      <c r="AO210" s="191"/>
      <c r="AP210" s="191"/>
      <c r="AQ210" s="191"/>
      <c r="AR210" s="191"/>
      <c r="AS210" s="191"/>
      <c r="AT210" s="191"/>
      <c r="AU210" s="191"/>
      <c r="AV210" s="191"/>
      <c r="AW210" s="191"/>
      <c r="AX210" s="191"/>
      <c r="AY210" s="191"/>
      <c r="AZ210" s="191"/>
      <c r="BA210" s="191"/>
      <c r="BB210" s="191"/>
      <c r="BC210" s="191"/>
      <c r="BD210" s="191"/>
      <c r="BE210" s="191"/>
      <c r="BF210" s="191"/>
      <c r="BG210" s="191"/>
      <c r="BH210" s="191"/>
    </row>
    <row r="211" spans="1:60" outlineLevel="1" x14ac:dyDescent="0.2">
      <c r="A211" s="184">
        <v>76</v>
      </c>
      <c r="B211" s="184" t="s">
        <v>424</v>
      </c>
      <c r="C211" s="185" t="s">
        <v>425</v>
      </c>
      <c r="D211" s="186" t="s">
        <v>207</v>
      </c>
      <c r="E211" s="187">
        <v>53.747999999999998</v>
      </c>
      <c r="F211" s="188">
        <v>0</v>
      </c>
      <c r="G211" s="188">
        <f>E211*F211</f>
        <v>0</v>
      </c>
      <c r="H211" s="188">
        <v>15.84</v>
      </c>
      <c r="I211" s="188">
        <f>ROUND(E211*H211,2)</f>
        <v>851.37</v>
      </c>
      <c r="J211" s="188">
        <v>81.06</v>
      </c>
      <c r="K211" s="188">
        <f>ROUND(E211*J211,2)</f>
        <v>4356.8100000000004</v>
      </c>
      <c r="L211" s="188">
        <v>21</v>
      </c>
      <c r="M211" s="188">
        <f>G211*(1+L211/100)</f>
        <v>0</v>
      </c>
      <c r="N211" s="189">
        <v>6.7000000000000002E-4</v>
      </c>
      <c r="O211" s="189">
        <f>ROUND(E211*N211,5)</f>
        <v>3.601E-2</v>
      </c>
      <c r="P211" s="189">
        <v>0.13400000000000001</v>
      </c>
      <c r="Q211" s="189">
        <f>ROUND(E211*P211,5)</f>
        <v>7.2022300000000001</v>
      </c>
      <c r="R211" s="189"/>
      <c r="S211" s="189"/>
      <c r="T211" s="190">
        <v>0.20699999999999999</v>
      </c>
      <c r="U211" s="189">
        <f>ROUND(E211*T211,2)</f>
        <v>11.13</v>
      </c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 t="s">
        <v>187</v>
      </c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1"/>
      <c r="AT211" s="191"/>
      <c r="AU211" s="191"/>
      <c r="AV211" s="191"/>
      <c r="AW211" s="191"/>
      <c r="AX211" s="191"/>
      <c r="AY211" s="191"/>
      <c r="AZ211" s="191"/>
      <c r="BA211" s="191"/>
      <c r="BB211" s="191"/>
      <c r="BC211" s="191"/>
      <c r="BD211" s="191"/>
      <c r="BE211" s="191"/>
      <c r="BF211" s="191"/>
      <c r="BG211" s="191"/>
      <c r="BH211" s="191"/>
    </row>
    <row r="212" spans="1:60" ht="22.5" outlineLevel="1" x14ac:dyDescent="0.2">
      <c r="A212" s="184"/>
      <c r="B212" s="184"/>
      <c r="C212" s="192" t="s">
        <v>426</v>
      </c>
      <c r="D212" s="193"/>
      <c r="E212" s="194">
        <v>53.747999999999998</v>
      </c>
      <c r="F212" s="188"/>
      <c r="G212" s="188"/>
      <c r="H212" s="188"/>
      <c r="I212" s="188"/>
      <c r="J212" s="188"/>
      <c r="K212" s="188"/>
      <c r="L212" s="188"/>
      <c r="M212" s="188"/>
      <c r="N212" s="189"/>
      <c r="O212" s="189"/>
      <c r="P212" s="189"/>
      <c r="Q212" s="189"/>
      <c r="R212" s="189"/>
      <c r="S212" s="189"/>
      <c r="T212" s="190"/>
      <c r="U212" s="189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 t="s">
        <v>165</v>
      </c>
      <c r="AF212" s="191">
        <v>0</v>
      </c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191"/>
      <c r="AT212" s="191"/>
      <c r="AU212" s="191"/>
      <c r="AV212" s="191"/>
      <c r="AW212" s="191"/>
      <c r="AX212" s="191"/>
      <c r="AY212" s="191"/>
      <c r="AZ212" s="191"/>
      <c r="BA212" s="191"/>
      <c r="BB212" s="191"/>
      <c r="BC212" s="191"/>
      <c r="BD212" s="191"/>
      <c r="BE212" s="191"/>
      <c r="BF212" s="191"/>
      <c r="BG212" s="191"/>
      <c r="BH212" s="191"/>
    </row>
    <row r="213" spans="1:60" outlineLevel="1" x14ac:dyDescent="0.2">
      <c r="A213" s="184">
        <v>77</v>
      </c>
      <c r="B213" s="184" t="s">
        <v>427</v>
      </c>
      <c r="C213" s="185" t="s">
        <v>428</v>
      </c>
      <c r="D213" s="186" t="s">
        <v>217</v>
      </c>
      <c r="E213" s="187">
        <v>6</v>
      </c>
      <c r="F213" s="188">
        <v>0</v>
      </c>
      <c r="G213" s="188">
        <f t="shared" ref="G213:G219" si="7">E213*F213</f>
        <v>0</v>
      </c>
      <c r="H213" s="188">
        <v>0</v>
      </c>
      <c r="I213" s="188">
        <f t="shared" ref="I213:I219" si="8">ROUND(E213*H213,2)</f>
        <v>0</v>
      </c>
      <c r="J213" s="188">
        <v>16.399999999999999</v>
      </c>
      <c r="K213" s="188">
        <f t="shared" ref="K213:K219" si="9">ROUND(E213*J213,2)</f>
        <v>98.4</v>
      </c>
      <c r="L213" s="188">
        <v>21</v>
      </c>
      <c r="M213" s="188">
        <f t="shared" ref="M213:M219" si="10">G213*(1+L213/100)</f>
        <v>0</v>
      </c>
      <c r="N213" s="189">
        <v>0</v>
      </c>
      <c r="O213" s="189">
        <f t="shared" ref="O213:O219" si="11">ROUND(E213*N213,5)</f>
        <v>0</v>
      </c>
      <c r="P213" s="189">
        <v>0</v>
      </c>
      <c r="Q213" s="189">
        <f t="shared" ref="Q213:Q219" si="12">ROUND(E213*P213,5)</f>
        <v>0</v>
      </c>
      <c r="R213" s="189"/>
      <c r="S213" s="189"/>
      <c r="T213" s="190">
        <v>0.06</v>
      </c>
      <c r="U213" s="189">
        <f t="shared" ref="U213:U219" si="13">ROUND(E213*T213,2)</f>
        <v>0.36</v>
      </c>
      <c r="V213" s="191"/>
      <c r="W213" s="191"/>
      <c r="X213" s="191"/>
      <c r="Y213" s="191"/>
      <c r="Z213" s="191"/>
      <c r="AA213" s="191"/>
      <c r="AB213" s="191"/>
      <c r="AC213" s="191"/>
      <c r="AD213" s="191"/>
      <c r="AE213" s="191" t="s">
        <v>187</v>
      </c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191"/>
      <c r="AT213" s="191"/>
      <c r="AU213" s="191"/>
      <c r="AV213" s="191"/>
      <c r="AW213" s="191"/>
      <c r="AX213" s="191"/>
      <c r="AY213" s="191"/>
      <c r="AZ213" s="191"/>
      <c r="BA213" s="191"/>
      <c r="BB213" s="191"/>
      <c r="BC213" s="191"/>
      <c r="BD213" s="191"/>
      <c r="BE213" s="191"/>
      <c r="BF213" s="191"/>
      <c r="BG213" s="191"/>
      <c r="BH213" s="191"/>
    </row>
    <row r="214" spans="1:60" outlineLevel="1" x14ac:dyDescent="0.2">
      <c r="A214" s="184">
        <v>78</v>
      </c>
      <c r="B214" s="184" t="s">
        <v>429</v>
      </c>
      <c r="C214" s="185" t="s">
        <v>430</v>
      </c>
      <c r="D214" s="186" t="s">
        <v>217</v>
      </c>
      <c r="E214" s="187">
        <v>6</v>
      </c>
      <c r="F214" s="188">
        <v>0</v>
      </c>
      <c r="G214" s="188">
        <f t="shared" si="7"/>
        <v>0</v>
      </c>
      <c r="H214" s="188">
        <v>0</v>
      </c>
      <c r="I214" s="188">
        <f t="shared" si="8"/>
        <v>0</v>
      </c>
      <c r="J214" s="188">
        <v>13.7</v>
      </c>
      <c r="K214" s="188">
        <f t="shared" si="9"/>
        <v>82.2</v>
      </c>
      <c r="L214" s="188">
        <v>21</v>
      </c>
      <c r="M214" s="188">
        <f t="shared" si="10"/>
        <v>0</v>
      </c>
      <c r="N214" s="189">
        <v>0</v>
      </c>
      <c r="O214" s="189">
        <f t="shared" si="11"/>
        <v>0</v>
      </c>
      <c r="P214" s="189">
        <v>0</v>
      </c>
      <c r="Q214" s="189">
        <f t="shared" si="12"/>
        <v>0</v>
      </c>
      <c r="R214" s="189"/>
      <c r="S214" s="189"/>
      <c r="T214" s="190">
        <v>0.05</v>
      </c>
      <c r="U214" s="189">
        <f t="shared" si="13"/>
        <v>0.3</v>
      </c>
      <c r="V214" s="191"/>
      <c r="W214" s="191"/>
      <c r="X214" s="191"/>
      <c r="Y214" s="191"/>
      <c r="Z214" s="191"/>
      <c r="AA214" s="191"/>
      <c r="AB214" s="191"/>
      <c r="AC214" s="191"/>
      <c r="AD214" s="191"/>
      <c r="AE214" s="191" t="s">
        <v>187</v>
      </c>
      <c r="AF214" s="191"/>
      <c r="AG214" s="191"/>
      <c r="AH214" s="191"/>
      <c r="AI214" s="191"/>
      <c r="AJ214" s="191"/>
      <c r="AK214" s="191"/>
      <c r="AL214" s="191"/>
      <c r="AM214" s="191"/>
      <c r="AN214" s="191"/>
      <c r="AO214" s="191"/>
      <c r="AP214" s="191"/>
      <c r="AQ214" s="191"/>
      <c r="AR214" s="191"/>
      <c r="AS214" s="191"/>
      <c r="AT214" s="191"/>
      <c r="AU214" s="191"/>
      <c r="AV214" s="191"/>
      <c r="AW214" s="191"/>
      <c r="AX214" s="191"/>
      <c r="AY214" s="191"/>
      <c r="AZ214" s="191"/>
      <c r="BA214" s="191"/>
      <c r="BB214" s="191"/>
      <c r="BC214" s="191"/>
      <c r="BD214" s="191"/>
      <c r="BE214" s="191"/>
      <c r="BF214" s="191"/>
      <c r="BG214" s="191"/>
      <c r="BH214" s="191"/>
    </row>
    <row r="215" spans="1:60" outlineLevel="1" x14ac:dyDescent="0.2">
      <c r="A215" s="184">
        <v>79</v>
      </c>
      <c r="B215" s="184" t="s">
        <v>431</v>
      </c>
      <c r="C215" s="185" t="s">
        <v>432</v>
      </c>
      <c r="D215" s="186" t="s">
        <v>207</v>
      </c>
      <c r="E215" s="187">
        <v>5</v>
      </c>
      <c r="F215" s="188">
        <v>0</v>
      </c>
      <c r="G215" s="188">
        <f t="shared" si="7"/>
        <v>0</v>
      </c>
      <c r="H215" s="188">
        <v>52.2</v>
      </c>
      <c r="I215" s="188">
        <f t="shared" si="8"/>
        <v>261</v>
      </c>
      <c r="J215" s="188">
        <v>299.3</v>
      </c>
      <c r="K215" s="188">
        <f t="shared" si="9"/>
        <v>1496.5</v>
      </c>
      <c r="L215" s="188">
        <v>21</v>
      </c>
      <c r="M215" s="188">
        <f t="shared" si="10"/>
        <v>0</v>
      </c>
      <c r="N215" s="189">
        <v>2.1900000000000001E-3</v>
      </c>
      <c r="O215" s="189">
        <f t="shared" si="11"/>
        <v>1.095E-2</v>
      </c>
      <c r="P215" s="189">
        <v>7.4999999999999997E-2</v>
      </c>
      <c r="Q215" s="189">
        <f t="shared" si="12"/>
        <v>0.375</v>
      </c>
      <c r="R215" s="189"/>
      <c r="S215" s="189"/>
      <c r="T215" s="190">
        <v>0.95499999999999996</v>
      </c>
      <c r="U215" s="189">
        <f t="shared" si="13"/>
        <v>4.78</v>
      </c>
      <c r="V215" s="191"/>
      <c r="W215" s="191"/>
      <c r="X215" s="191"/>
      <c r="Y215" s="191"/>
      <c r="Z215" s="191"/>
      <c r="AA215" s="191"/>
      <c r="AB215" s="191"/>
      <c r="AC215" s="191"/>
      <c r="AD215" s="191"/>
      <c r="AE215" s="191" t="s">
        <v>187</v>
      </c>
      <c r="AF215" s="191"/>
      <c r="AG215" s="191"/>
      <c r="AH215" s="191"/>
      <c r="AI215" s="191"/>
      <c r="AJ215" s="191"/>
      <c r="AK215" s="191"/>
      <c r="AL215" s="191"/>
      <c r="AM215" s="191"/>
      <c r="AN215" s="191"/>
      <c r="AO215" s="191"/>
      <c r="AP215" s="191"/>
      <c r="AQ215" s="191"/>
      <c r="AR215" s="191"/>
      <c r="AS215" s="191"/>
      <c r="AT215" s="191"/>
      <c r="AU215" s="191"/>
      <c r="AV215" s="191"/>
      <c r="AW215" s="191"/>
      <c r="AX215" s="191"/>
      <c r="AY215" s="191"/>
      <c r="AZ215" s="191"/>
      <c r="BA215" s="191"/>
      <c r="BB215" s="191"/>
      <c r="BC215" s="191"/>
      <c r="BD215" s="191"/>
      <c r="BE215" s="191"/>
      <c r="BF215" s="191"/>
      <c r="BG215" s="191"/>
      <c r="BH215" s="191"/>
    </row>
    <row r="216" spans="1:60" outlineLevel="1" x14ac:dyDescent="0.2">
      <c r="A216" s="184">
        <v>80</v>
      </c>
      <c r="B216" s="184" t="s">
        <v>433</v>
      </c>
      <c r="C216" s="185" t="s">
        <v>434</v>
      </c>
      <c r="D216" s="186" t="s">
        <v>207</v>
      </c>
      <c r="E216" s="187">
        <v>6</v>
      </c>
      <c r="F216" s="188">
        <v>0</v>
      </c>
      <c r="G216" s="188">
        <f t="shared" si="7"/>
        <v>0</v>
      </c>
      <c r="H216" s="188">
        <v>23.81</v>
      </c>
      <c r="I216" s="188">
        <f t="shared" si="8"/>
        <v>142.86000000000001</v>
      </c>
      <c r="J216" s="188">
        <v>190.19</v>
      </c>
      <c r="K216" s="188">
        <f t="shared" si="9"/>
        <v>1141.1400000000001</v>
      </c>
      <c r="L216" s="188">
        <v>21</v>
      </c>
      <c r="M216" s="188">
        <f t="shared" si="10"/>
        <v>0</v>
      </c>
      <c r="N216" s="189">
        <v>1E-3</v>
      </c>
      <c r="O216" s="189">
        <f t="shared" si="11"/>
        <v>6.0000000000000001E-3</v>
      </c>
      <c r="P216" s="189">
        <v>6.2E-2</v>
      </c>
      <c r="Q216" s="189">
        <f t="shared" si="12"/>
        <v>0.372</v>
      </c>
      <c r="R216" s="189"/>
      <c r="S216" s="189"/>
      <c r="T216" s="190">
        <v>0.61199999999999999</v>
      </c>
      <c r="U216" s="189">
        <f t="shared" si="13"/>
        <v>3.67</v>
      </c>
      <c r="V216" s="191"/>
      <c r="W216" s="191"/>
      <c r="X216" s="191"/>
      <c r="Y216" s="191"/>
      <c r="Z216" s="191"/>
      <c r="AA216" s="191"/>
      <c r="AB216" s="191"/>
      <c r="AC216" s="191"/>
      <c r="AD216" s="191"/>
      <c r="AE216" s="191" t="s">
        <v>187</v>
      </c>
      <c r="AF216" s="191"/>
      <c r="AG216" s="191"/>
      <c r="AH216" s="191"/>
      <c r="AI216" s="191"/>
      <c r="AJ216" s="191"/>
      <c r="AK216" s="191"/>
      <c r="AL216" s="191"/>
      <c r="AM216" s="191"/>
      <c r="AN216" s="191"/>
      <c r="AO216" s="191"/>
      <c r="AP216" s="191"/>
      <c r="AQ216" s="191"/>
      <c r="AR216" s="191"/>
      <c r="AS216" s="191"/>
      <c r="AT216" s="191"/>
      <c r="AU216" s="191"/>
      <c r="AV216" s="191"/>
      <c r="AW216" s="191"/>
      <c r="AX216" s="191"/>
      <c r="AY216" s="191"/>
      <c r="AZ216" s="191"/>
      <c r="BA216" s="191"/>
      <c r="BB216" s="191"/>
      <c r="BC216" s="191"/>
      <c r="BD216" s="191"/>
      <c r="BE216" s="191"/>
      <c r="BF216" s="191"/>
      <c r="BG216" s="191"/>
      <c r="BH216" s="191"/>
    </row>
    <row r="217" spans="1:60" outlineLevel="1" x14ac:dyDescent="0.2">
      <c r="A217" s="184">
        <v>81</v>
      </c>
      <c r="B217" s="184" t="s">
        <v>435</v>
      </c>
      <c r="C217" s="185" t="s">
        <v>436</v>
      </c>
      <c r="D217" s="186" t="s">
        <v>207</v>
      </c>
      <c r="E217" s="187">
        <v>6</v>
      </c>
      <c r="F217" s="188">
        <v>0</v>
      </c>
      <c r="G217" s="188">
        <f t="shared" si="7"/>
        <v>0</v>
      </c>
      <c r="H217" s="188">
        <v>27.85</v>
      </c>
      <c r="I217" s="188">
        <f t="shared" si="8"/>
        <v>167.1</v>
      </c>
      <c r="J217" s="188">
        <v>290.64999999999998</v>
      </c>
      <c r="K217" s="188">
        <f t="shared" si="9"/>
        <v>1743.9</v>
      </c>
      <c r="L217" s="188">
        <v>21</v>
      </c>
      <c r="M217" s="188">
        <f t="shared" si="10"/>
        <v>0</v>
      </c>
      <c r="N217" s="189">
        <v>1.17E-3</v>
      </c>
      <c r="O217" s="189">
        <f t="shared" si="11"/>
        <v>7.0200000000000002E-3</v>
      </c>
      <c r="P217" s="189">
        <v>7.5999999999999998E-2</v>
      </c>
      <c r="Q217" s="189">
        <f t="shared" si="12"/>
        <v>0.45600000000000002</v>
      </c>
      <c r="R217" s="189"/>
      <c r="S217" s="189"/>
      <c r="T217" s="190">
        <v>0.93899999999999995</v>
      </c>
      <c r="U217" s="189">
        <f t="shared" si="13"/>
        <v>5.63</v>
      </c>
      <c r="V217" s="191"/>
      <c r="W217" s="191"/>
      <c r="X217" s="191"/>
      <c r="Y217" s="191"/>
      <c r="Z217" s="191"/>
      <c r="AA217" s="191"/>
      <c r="AB217" s="191"/>
      <c r="AC217" s="191"/>
      <c r="AD217" s="191"/>
      <c r="AE217" s="191" t="s">
        <v>187</v>
      </c>
      <c r="AF217" s="191"/>
      <c r="AG217" s="191"/>
      <c r="AH217" s="191"/>
      <c r="AI217" s="191"/>
      <c r="AJ217" s="191"/>
      <c r="AK217" s="191"/>
      <c r="AL217" s="191"/>
      <c r="AM217" s="191"/>
      <c r="AN217" s="191"/>
      <c r="AO217" s="191"/>
      <c r="AP217" s="191"/>
      <c r="AQ217" s="191"/>
      <c r="AR217" s="191"/>
      <c r="AS217" s="191"/>
      <c r="AT217" s="191"/>
      <c r="AU217" s="191"/>
      <c r="AV217" s="191"/>
      <c r="AW217" s="191"/>
      <c r="AX217" s="191"/>
      <c r="AY217" s="191"/>
      <c r="AZ217" s="191"/>
      <c r="BA217" s="191"/>
      <c r="BB217" s="191"/>
      <c r="BC217" s="191"/>
      <c r="BD217" s="191"/>
      <c r="BE217" s="191"/>
      <c r="BF217" s="191"/>
      <c r="BG217" s="191"/>
      <c r="BH217" s="191"/>
    </row>
    <row r="218" spans="1:60" outlineLevel="1" x14ac:dyDescent="0.2">
      <c r="A218" s="184">
        <v>82</v>
      </c>
      <c r="B218" s="184" t="s">
        <v>437</v>
      </c>
      <c r="C218" s="185" t="s">
        <v>438</v>
      </c>
      <c r="D218" s="186" t="s">
        <v>217</v>
      </c>
      <c r="E218" s="187">
        <v>5</v>
      </c>
      <c r="F218" s="188">
        <v>0</v>
      </c>
      <c r="G218" s="188">
        <f t="shared" si="7"/>
        <v>0</v>
      </c>
      <c r="H218" s="188">
        <v>0</v>
      </c>
      <c r="I218" s="188">
        <f t="shared" si="8"/>
        <v>0</v>
      </c>
      <c r="J218" s="188">
        <v>8.1999999999999993</v>
      </c>
      <c r="K218" s="188">
        <f t="shared" si="9"/>
        <v>41</v>
      </c>
      <c r="L218" s="188">
        <v>21</v>
      </c>
      <c r="M218" s="188">
        <f t="shared" si="10"/>
        <v>0</v>
      </c>
      <c r="N218" s="189">
        <v>0</v>
      </c>
      <c r="O218" s="189">
        <f t="shared" si="11"/>
        <v>0</v>
      </c>
      <c r="P218" s="189">
        <v>0</v>
      </c>
      <c r="Q218" s="189">
        <f t="shared" si="12"/>
        <v>0</v>
      </c>
      <c r="R218" s="189"/>
      <c r="S218" s="189"/>
      <c r="T218" s="190">
        <v>0.03</v>
      </c>
      <c r="U218" s="189">
        <f t="shared" si="13"/>
        <v>0.15</v>
      </c>
      <c r="V218" s="191"/>
      <c r="W218" s="191"/>
      <c r="X218" s="191"/>
      <c r="Y218" s="191"/>
      <c r="Z218" s="191"/>
      <c r="AA218" s="191"/>
      <c r="AB218" s="191"/>
      <c r="AC218" s="191"/>
      <c r="AD218" s="191"/>
      <c r="AE218" s="191" t="s">
        <v>187</v>
      </c>
      <c r="AF218" s="191"/>
      <c r="AG218" s="191"/>
      <c r="AH218" s="191"/>
      <c r="AI218" s="191"/>
      <c r="AJ218" s="191"/>
      <c r="AK218" s="191"/>
      <c r="AL218" s="191"/>
      <c r="AM218" s="191"/>
      <c r="AN218" s="191"/>
      <c r="AO218" s="191"/>
      <c r="AP218" s="191"/>
      <c r="AQ218" s="191"/>
      <c r="AR218" s="191"/>
      <c r="AS218" s="191"/>
      <c r="AT218" s="191"/>
      <c r="AU218" s="191"/>
      <c r="AV218" s="191"/>
      <c r="AW218" s="191"/>
      <c r="AX218" s="191"/>
      <c r="AY218" s="191"/>
      <c r="AZ218" s="191"/>
      <c r="BA218" s="191"/>
      <c r="BB218" s="191"/>
      <c r="BC218" s="191"/>
      <c r="BD218" s="191"/>
      <c r="BE218" s="191"/>
      <c r="BF218" s="191"/>
      <c r="BG218" s="191"/>
      <c r="BH218" s="191"/>
    </row>
    <row r="219" spans="1:60" outlineLevel="1" x14ac:dyDescent="0.2">
      <c r="A219" s="184">
        <v>83</v>
      </c>
      <c r="B219" s="184" t="s">
        <v>439</v>
      </c>
      <c r="C219" s="185" t="s">
        <v>440</v>
      </c>
      <c r="D219" s="186" t="s">
        <v>162</v>
      </c>
      <c r="E219" s="187">
        <v>0.585144</v>
      </c>
      <c r="F219" s="188">
        <v>0</v>
      </c>
      <c r="G219" s="188">
        <f t="shared" si="7"/>
        <v>0</v>
      </c>
      <c r="H219" s="188">
        <v>26.26</v>
      </c>
      <c r="I219" s="188">
        <f t="shared" si="8"/>
        <v>15.37</v>
      </c>
      <c r="J219" s="188">
        <v>560.74</v>
      </c>
      <c r="K219" s="188">
        <f t="shared" si="9"/>
        <v>328.11</v>
      </c>
      <c r="L219" s="188">
        <v>21</v>
      </c>
      <c r="M219" s="188">
        <f t="shared" si="10"/>
        <v>0</v>
      </c>
      <c r="N219" s="189">
        <v>1.1000000000000001E-3</v>
      </c>
      <c r="O219" s="189">
        <f t="shared" si="11"/>
        <v>6.4000000000000005E-4</v>
      </c>
      <c r="P219" s="189">
        <v>1.175</v>
      </c>
      <c r="Q219" s="189">
        <f t="shared" si="12"/>
        <v>0.68754000000000004</v>
      </c>
      <c r="R219" s="189"/>
      <c r="S219" s="189"/>
      <c r="T219" s="190">
        <v>1.2829999999999999</v>
      </c>
      <c r="U219" s="189">
        <f t="shared" si="13"/>
        <v>0.75</v>
      </c>
      <c r="V219" s="191"/>
      <c r="W219" s="191"/>
      <c r="X219" s="191"/>
      <c r="Y219" s="191"/>
      <c r="Z219" s="191"/>
      <c r="AA219" s="191"/>
      <c r="AB219" s="191"/>
      <c r="AC219" s="191"/>
      <c r="AD219" s="191"/>
      <c r="AE219" s="191" t="s">
        <v>187</v>
      </c>
      <c r="AF219" s="191"/>
      <c r="AG219" s="191"/>
      <c r="AH219" s="191"/>
      <c r="AI219" s="191"/>
      <c r="AJ219" s="191"/>
      <c r="AK219" s="191"/>
      <c r="AL219" s="191"/>
      <c r="AM219" s="191"/>
      <c r="AN219" s="191"/>
      <c r="AO219" s="191"/>
      <c r="AP219" s="191"/>
      <c r="AQ219" s="191"/>
      <c r="AR219" s="191"/>
      <c r="AS219" s="191"/>
      <c r="AT219" s="191"/>
      <c r="AU219" s="191"/>
      <c r="AV219" s="191"/>
      <c r="AW219" s="191"/>
      <c r="AX219" s="191"/>
      <c r="AY219" s="191"/>
      <c r="AZ219" s="191"/>
      <c r="BA219" s="191"/>
      <c r="BB219" s="191"/>
      <c r="BC219" s="191"/>
      <c r="BD219" s="191"/>
      <c r="BE219" s="191"/>
      <c r="BF219" s="191"/>
      <c r="BG219" s="191"/>
      <c r="BH219" s="191"/>
    </row>
    <row r="220" spans="1:60" ht="22.5" outlineLevel="1" x14ac:dyDescent="0.2">
      <c r="A220" s="184"/>
      <c r="B220" s="184"/>
      <c r="C220" s="192" t="s">
        <v>441</v>
      </c>
      <c r="D220" s="193"/>
      <c r="E220" s="194">
        <v>0.585144</v>
      </c>
      <c r="F220" s="188"/>
      <c r="G220" s="188"/>
      <c r="H220" s="188"/>
      <c r="I220" s="188"/>
      <c r="J220" s="188"/>
      <c r="K220" s="188"/>
      <c r="L220" s="188"/>
      <c r="M220" s="188"/>
      <c r="N220" s="189"/>
      <c r="O220" s="189"/>
      <c r="P220" s="189"/>
      <c r="Q220" s="189"/>
      <c r="R220" s="189"/>
      <c r="S220" s="189"/>
      <c r="T220" s="190"/>
      <c r="U220" s="189"/>
      <c r="V220" s="191"/>
      <c r="W220" s="191"/>
      <c r="X220" s="191"/>
      <c r="Y220" s="191"/>
      <c r="Z220" s="191"/>
      <c r="AA220" s="191"/>
      <c r="AB220" s="191"/>
      <c r="AC220" s="191"/>
      <c r="AD220" s="191"/>
      <c r="AE220" s="191" t="s">
        <v>165</v>
      </c>
      <c r="AF220" s="191">
        <v>0</v>
      </c>
      <c r="AG220" s="191"/>
      <c r="AH220" s="191"/>
      <c r="AI220" s="191"/>
      <c r="AJ220" s="191"/>
      <c r="AK220" s="191"/>
      <c r="AL220" s="191"/>
      <c r="AM220" s="191"/>
      <c r="AN220" s="191"/>
      <c r="AO220" s="191"/>
      <c r="AP220" s="191"/>
      <c r="AQ220" s="191"/>
      <c r="AR220" s="191"/>
      <c r="AS220" s="191"/>
      <c r="AT220" s="191"/>
      <c r="AU220" s="191"/>
      <c r="AV220" s="191"/>
      <c r="AW220" s="191"/>
      <c r="AX220" s="191"/>
      <c r="AY220" s="191"/>
      <c r="AZ220" s="191"/>
      <c r="BA220" s="191"/>
      <c r="BB220" s="191"/>
      <c r="BC220" s="191"/>
      <c r="BD220" s="191"/>
      <c r="BE220" s="191"/>
      <c r="BF220" s="191"/>
      <c r="BG220" s="191"/>
      <c r="BH220" s="191"/>
    </row>
    <row r="221" spans="1:60" outlineLevel="1" x14ac:dyDescent="0.2">
      <c r="A221" s="184">
        <v>84</v>
      </c>
      <c r="B221" s="184" t="s">
        <v>442</v>
      </c>
      <c r="C221" s="185" t="s">
        <v>443</v>
      </c>
      <c r="D221" s="186" t="s">
        <v>207</v>
      </c>
      <c r="E221" s="187">
        <v>25.436</v>
      </c>
      <c r="F221" s="188">
        <v>0</v>
      </c>
      <c r="G221" s="188">
        <f>E221*F221</f>
        <v>0</v>
      </c>
      <c r="H221" s="188">
        <v>15.84</v>
      </c>
      <c r="I221" s="188">
        <f>ROUND(E221*H221,2)</f>
        <v>402.91</v>
      </c>
      <c r="J221" s="188">
        <v>100.66</v>
      </c>
      <c r="K221" s="188">
        <f>ROUND(E221*J221,2)</f>
        <v>2560.39</v>
      </c>
      <c r="L221" s="188">
        <v>21</v>
      </c>
      <c r="M221" s="188">
        <f>G221*(1+L221/100)</f>
        <v>0</v>
      </c>
      <c r="N221" s="189">
        <v>6.7000000000000002E-4</v>
      </c>
      <c r="O221" s="189">
        <f>ROUND(E221*N221,5)</f>
        <v>1.704E-2</v>
      </c>
      <c r="P221" s="189">
        <v>0.20399999999999999</v>
      </c>
      <c r="Q221" s="189">
        <f>ROUND(E221*P221,5)</f>
        <v>5.1889399999999997</v>
      </c>
      <c r="R221" s="189"/>
      <c r="S221" s="189"/>
      <c r="T221" s="190">
        <v>0.254</v>
      </c>
      <c r="U221" s="189">
        <f>ROUND(E221*T221,2)</f>
        <v>6.46</v>
      </c>
      <c r="V221" s="191"/>
      <c r="W221" s="191"/>
      <c r="X221" s="191"/>
      <c r="Y221" s="191"/>
      <c r="Z221" s="191"/>
      <c r="AA221" s="191"/>
      <c r="AB221" s="191"/>
      <c r="AC221" s="191"/>
      <c r="AD221" s="191"/>
      <c r="AE221" s="191" t="s">
        <v>187</v>
      </c>
      <c r="AF221" s="191"/>
      <c r="AG221" s="191"/>
      <c r="AH221" s="191"/>
      <c r="AI221" s="191"/>
      <c r="AJ221" s="191"/>
      <c r="AK221" s="191"/>
      <c r="AL221" s="191"/>
      <c r="AM221" s="191"/>
      <c r="AN221" s="191"/>
      <c r="AO221" s="191"/>
      <c r="AP221" s="191"/>
      <c r="AQ221" s="191"/>
      <c r="AR221" s="191"/>
      <c r="AS221" s="191"/>
      <c r="AT221" s="191"/>
      <c r="AU221" s="191"/>
      <c r="AV221" s="191"/>
      <c r="AW221" s="191"/>
      <c r="AX221" s="191"/>
      <c r="AY221" s="191"/>
      <c r="AZ221" s="191"/>
      <c r="BA221" s="191"/>
      <c r="BB221" s="191"/>
      <c r="BC221" s="191"/>
      <c r="BD221" s="191"/>
      <c r="BE221" s="191"/>
      <c r="BF221" s="191"/>
      <c r="BG221" s="191"/>
      <c r="BH221" s="191"/>
    </row>
    <row r="222" spans="1:60" outlineLevel="1" x14ac:dyDescent="0.2">
      <c r="A222" s="184"/>
      <c r="B222" s="184"/>
      <c r="C222" s="192" t="s">
        <v>444</v>
      </c>
      <c r="D222" s="193"/>
      <c r="E222" s="194">
        <v>25.436</v>
      </c>
      <c r="F222" s="188"/>
      <c r="G222" s="188"/>
      <c r="H222" s="188"/>
      <c r="I222" s="188"/>
      <c r="J222" s="188"/>
      <c r="K222" s="188"/>
      <c r="L222" s="188"/>
      <c r="M222" s="188"/>
      <c r="N222" s="189"/>
      <c r="O222" s="189"/>
      <c r="P222" s="189"/>
      <c r="Q222" s="189"/>
      <c r="R222" s="189"/>
      <c r="S222" s="189"/>
      <c r="T222" s="190"/>
      <c r="U222" s="189"/>
      <c r="V222" s="191"/>
      <c r="W222" s="191"/>
      <c r="X222" s="191"/>
      <c r="Y222" s="191"/>
      <c r="Z222" s="191"/>
      <c r="AA222" s="191"/>
      <c r="AB222" s="191"/>
      <c r="AC222" s="191"/>
      <c r="AD222" s="191"/>
      <c r="AE222" s="191" t="s">
        <v>165</v>
      </c>
      <c r="AF222" s="191">
        <v>0</v>
      </c>
      <c r="AG222" s="191"/>
      <c r="AH222" s="191"/>
      <c r="AI222" s="191"/>
      <c r="AJ222" s="191"/>
      <c r="AK222" s="191"/>
      <c r="AL222" s="191"/>
      <c r="AM222" s="191"/>
      <c r="AN222" s="191"/>
      <c r="AO222" s="191"/>
      <c r="AP222" s="191"/>
      <c r="AQ222" s="191"/>
      <c r="AR222" s="191"/>
      <c r="AS222" s="191"/>
      <c r="AT222" s="191"/>
      <c r="AU222" s="191"/>
      <c r="AV222" s="191"/>
      <c r="AW222" s="191"/>
      <c r="AX222" s="191"/>
      <c r="AY222" s="191"/>
      <c r="AZ222" s="191"/>
      <c r="BA222" s="191"/>
      <c r="BB222" s="191"/>
      <c r="BC222" s="191"/>
      <c r="BD222" s="191"/>
      <c r="BE222" s="191"/>
      <c r="BF222" s="191"/>
      <c r="BG222" s="191"/>
      <c r="BH222" s="191"/>
    </row>
    <row r="223" spans="1:60" outlineLevel="1" x14ac:dyDescent="0.2">
      <c r="A223" s="184">
        <v>85</v>
      </c>
      <c r="B223" s="184" t="s">
        <v>445</v>
      </c>
      <c r="C223" s="185" t="s">
        <v>446</v>
      </c>
      <c r="D223" s="186" t="s">
        <v>207</v>
      </c>
      <c r="E223" s="187">
        <v>0.4</v>
      </c>
      <c r="F223" s="188">
        <v>0</v>
      </c>
      <c r="G223" s="188">
        <f>E223*F223</f>
        <v>0</v>
      </c>
      <c r="H223" s="188">
        <v>15.84</v>
      </c>
      <c r="I223" s="188">
        <f>ROUND(E223*H223,2)</f>
        <v>6.34</v>
      </c>
      <c r="J223" s="188">
        <v>118.66</v>
      </c>
      <c r="K223" s="188">
        <f>ROUND(E223*J223,2)</f>
        <v>47.46</v>
      </c>
      <c r="L223" s="188">
        <v>21</v>
      </c>
      <c r="M223" s="188">
        <f>G223*(1+L223/100)</f>
        <v>0</v>
      </c>
      <c r="N223" s="189">
        <v>6.7000000000000002E-4</v>
      </c>
      <c r="O223" s="189">
        <f>ROUND(E223*N223,5)</f>
        <v>2.7E-4</v>
      </c>
      <c r="P223" s="189">
        <v>5.5E-2</v>
      </c>
      <c r="Q223" s="189">
        <f>ROUND(E223*P223,5)</f>
        <v>2.1999999999999999E-2</v>
      </c>
      <c r="R223" s="189"/>
      <c r="S223" s="189"/>
      <c r="T223" s="190">
        <v>0.38100000000000001</v>
      </c>
      <c r="U223" s="189">
        <f>ROUND(E223*T223,2)</f>
        <v>0.15</v>
      </c>
      <c r="V223" s="191"/>
      <c r="W223" s="191"/>
      <c r="X223" s="191"/>
      <c r="Y223" s="191"/>
      <c r="Z223" s="191"/>
      <c r="AA223" s="191"/>
      <c r="AB223" s="191"/>
      <c r="AC223" s="191"/>
      <c r="AD223" s="191"/>
      <c r="AE223" s="191" t="s">
        <v>187</v>
      </c>
      <c r="AF223" s="191"/>
      <c r="AG223" s="191"/>
      <c r="AH223" s="191"/>
      <c r="AI223" s="191"/>
      <c r="AJ223" s="191"/>
      <c r="AK223" s="191"/>
      <c r="AL223" s="191"/>
      <c r="AM223" s="191"/>
      <c r="AN223" s="191"/>
      <c r="AO223" s="191"/>
      <c r="AP223" s="191"/>
      <c r="AQ223" s="191"/>
      <c r="AR223" s="191"/>
      <c r="AS223" s="191"/>
      <c r="AT223" s="191"/>
      <c r="AU223" s="191"/>
      <c r="AV223" s="191"/>
      <c r="AW223" s="191"/>
      <c r="AX223" s="191"/>
      <c r="AY223" s="191"/>
      <c r="AZ223" s="191"/>
      <c r="BA223" s="191"/>
      <c r="BB223" s="191"/>
      <c r="BC223" s="191"/>
      <c r="BD223" s="191"/>
      <c r="BE223" s="191"/>
      <c r="BF223" s="191"/>
      <c r="BG223" s="191"/>
      <c r="BH223" s="191"/>
    </row>
    <row r="224" spans="1:60" outlineLevel="1" x14ac:dyDescent="0.2">
      <c r="A224" s="184"/>
      <c r="B224" s="184"/>
      <c r="C224" s="192" t="s">
        <v>447</v>
      </c>
      <c r="D224" s="193"/>
      <c r="E224" s="194">
        <v>0.4</v>
      </c>
      <c r="F224" s="188"/>
      <c r="G224" s="188"/>
      <c r="H224" s="188"/>
      <c r="I224" s="188"/>
      <c r="J224" s="188"/>
      <c r="K224" s="188"/>
      <c r="L224" s="188"/>
      <c r="M224" s="188"/>
      <c r="N224" s="189"/>
      <c r="O224" s="189"/>
      <c r="P224" s="189"/>
      <c r="Q224" s="189"/>
      <c r="R224" s="189"/>
      <c r="S224" s="189"/>
      <c r="T224" s="190"/>
      <c r="U224" s="189"/>
      <c r="V224" s="191"/>
      <c r="W224" s="191"/>
      <c r="X224" s="191"/>
      <c r="Y224" s="191"/>
      <c r="Z224" s="191"/>
      <c r="AA224" s="191"/>
      <c r="AB224" s="191"/>
      <c r="AC224" s="191"/>
      <c r="AD224" s="191"/>
      <c r="AE224" s="191" t="s">
        <v>165</v>
      </c>
      <c r="AF224" s="191">
        <v>0</v>
      </c>
      <c r="AG224" s="191"/>
      <c r="AH224" s="191"/>
      <c r="AI224" s="191"/>
      <c r="AJ224" s="191"/>
      <c r="AK224" s="191"/>
      <c r="AL224" s="191"/>
      <c r="AM224" s="191"/>
      <c r="AN224" s="191"/>
      <c r="AO224" s="191"/>
      <c r="AP224" s="191"/>
      <c r="AQ224" s="191"/>
      <c r="AR224" s="191"/>
      <c r="AS224" s="191"/>
      <c r="AT224" s="191"/>
      <c r="AU224" s="191"/>
      <c r="AV224" s="191"/>
      <c r="AW224" s="191"/>
      <c r="AX224" s="191"/>
      <c r="AY224" s="191"/>
      <c r="AZ224" s="191"/>
      <c r="BA224" s="191"/>
      <c r="BB224" s="191"/>
      <c r="BC224" s="191"/>
      <c r="BD224" s="191"/>
      <c r="BE224" s="191"/>
      <c r="BF224" s="191"/>
      <c r="BG224" s="191"/>
      <c r="BH224" s="191"/>
    </row>
    <row r="225" spans="1:60" outlineLevel="1" x14ac:dyDescent="0.2">
      <c r="A225" s="184">
        <v>86</v>
      </c>
      <c r="B225" s="184" t="s">
        <v>448</v>
      </c>
      <c r="C225" s="185" t="s">
        <v>449</v>
      </c>
      <c r="D225" s="186" t="s">
        <v>162</v>
      </c>
      <c r="E225" s="187">
        <v>0.1125</v>
      </c>
      <c r="F225" s="188">
        <v>0</v>
      </c>
      <c r="G225" s="188">
        <f>E225*F225</f>
        <v>0</v>
      </c>
      <c r="H225" s="188">
        <v>158.41999999999999</v>
      </c>
      <c r="I225" s="188">
        <f>ROUND(E225*H225,2)</f>
        <v>17.82</v>
      </c>
      <c r="J225" s="188">
        <v>2941.58</v>
      </c>
      <c r="K225" s="188">
        <f>ROUND(E225*J225,2)</f>
        <v>330.93</v>
      </c>
      <c r="L225" s="188">
        <v>21</v>
      </c>
      <c r="M225" s="188">
        <f>G225*(1+L225/100)</f>
        <v>0</v>
      </c>
      <c r="N225" s="189">
        <v>6.6600000000000001E-3</v>
      </c>
      <c r="O225" s="189">
        <f>ROUND(E225*N225,5)</f>
        <v>7.5000000000000002E-4</v>
      </c>
      <c r="P225" s="189">
        <v>2.4</v>
      </c>
      <c r="Q225" s="189">
        <f>ROUND(E225*P225,5)</f>
        <v>0.27</v>
      </c>
      <c r="R225" s="189"/>
      <c r="S225" s="189"/>
      <c r="T225" s="190">
        <v>6.72</v>
      </c>
      <c r="U225" s="189">
        <f>ROUND(E225*T225,2)</f>
        <v>0.76</v>
      </c>
      <c r="V225" s="191"/>
      <c r="W225" s="191"/>
      <c r="X225" s="191"/>
      <c r="Y225" s="191"/>
      <c r="Z225" s="191"/>
      <c r="AA225" s="191"/>
      <c r="AB225" s="191"/>
      <c r="AC225" s="191"/>
      <c r="AD225" s="191"/>
      <c r="AE225" s="191" t="s">
        <v>187</v>
      </c>
      <c r="AF225" s="191"/>
      <c r="AG225" s="191"/>
      <c r="AH225" s="191"/>
      <c r="AI225" s="191"/>
      <c r="AJ225" s="191"/>
      <c r="AK225" s="191"/>
      <c r="AL225" s="191"/>
      <c r="AM225" s="191"/>
      <c r="AN225" s="191"/>
      <c r="AO225" s="191"/>
      <c r="AP225" s="191"/>
      <c r="AQ225" s="191"/>
      <c r="AR225" s="191"/>
      <c r="AS225" s="191"/>
      <c r="AT225" s="191"/>
      <c r="AU225" s="191"/>
      <c r="AV225" s="191"/>
      <c r="AW225" s="191"/>
      <c r="AX225" s="191"/>
      <c r="AY225" s="191"/>
      <c r="AZ225" s="191"/>
      <c r="BA225" s="191"/>
      <c r="BB225" s="191"/>
      <c r="BC225" s="191"/>
      <c r="BD225" s="191"/>
      <c r="BE225" s="191"/>
      <c r="BF225" s="191"/>
      <c r="BG225" s="191"/>
      <c r="BH225" s="191"/>
    </row>
    <row r="226" spans="1:60" outlineLevel="1" x14ac:dyDescent="0.2">
      <c r="A226" s="184"/>
      <c r="B226" s="184"/>
      <c r="C226" s="192" t="s">
        <v>450</v>
      </c>
      <c r="D226" s="193"/>
      <c r="E226" s="194">
        <v>0.1125</v>
      </c>
      <c r="F226" s="188"/>
      <c r="G226" s="188"/>
      <c r="H226" s="188"/>
      <c r="I226" s="188"/>
      <c r="J226" s="188"/>
      <c r="K226" s="188"/>
      <c r="L226" s="188"/>
      <c r="M226" s="188"/>
      <c r="N226" s="189"/>
      <c r="O226" s="189"/>
      <c r="P226" s="189"/>
      <c r="Q226" s="189"/>
      <c r="R226" s="189"/>
      <c r="S226" s="189"/>
      <c r="T226" s="190"/>
      <c r="U226" s="189"/>
      <c r="V226" s="191"/>
      <c r="W226" s="191"/>
      <c r="X226" s="191"/>
      <c r="Y226" s="191"/>
      <c r="Z226" s="191"/>
      <c r="AA226" s="191"/>
      <c r="AB226" s="191"/>
      <c r="AC226" s="191"/>
      <c r="AD226" s="191"/>
      <c r="AE226" s="191" t="s">
        <v>165</v>
      </c>
      <c r="AF226" s="191">
        <v>0</v>
      </c>
      <c r="AG226" s="191"/>
      <c r="AH226" s="191"/>
      <c r="AI226" s="191"/>
      <c r="AJ226" s="191"/>
      <c r="AK226" s="191"/>
      <c r="AL226" s="191"/>
      <c r="AM226" s="191"/>
      <c r="AN226" s="191"/>
      <c r="AO226" s="191"/>
      <c r="AP226" s="191"/>
      <c r="AQ226" s="191"/>
      <c r="AR226" s="191"/>
      <c r="AS226" s="191"/>
      <c r="AT226" s="191"/>
      <c r="AU226" s="191"/>
      <c r="AV226" s="191"/>
      <c r="AW226" s="191"/>
      <c r="AX226" s="191"/>
      <c r="AY226" s="191"/>
      <c r="AZ226" s="191"/>
      <c r="BA226" s="191"/>
      <c r="BB226" s="191"/>
      <c r="BC226" s="191"/>
      <c r="BD226" s="191"/>
      <c r="BE226" s="191"/>
      <c r="BF226" s="191"/>
      <c r="BG226" s="191"/>
      <c r="BH226" s="191"/>
    </row>
    <row r="227" spans="1:60" x14ac:dyDescent="0.2">
      <c r="A227" s="195" t="s">
        <v>158</v>
      </c>
      <c r="B227" s="195" t="s">
        <v>83</v>
      </c>
      <c r="C227" s="196" t="s">
        <v>84</v>
      </c>
      <c r="D227" s="197"/>
      <c r="E227" s="198"/>
      <c r="F227" s="199"/>
      <c r="G227" s="199">
        <f>SUMIF(AE228:AE253,"&lt;&gt;NOR",G228:G253)</f>
        <v>0</v>
      </c>
      <c r="H227" s="199"/>
      <c r="I227" s="199">
        <f>SUM(I228:I253)</f>
        <v>3111.89</v>
      </c>
      <c r="J227" s="199"/>
      <c r="K227" s="199">
        <f>SUM(K228:K253)</f>
        <v>64520.920000000006</v>
      </c>
      <c r="L227" s="199"/>
      <c r="M227" s="199">
        <f>SUM(M228:M253)</f>
        <v>0</v>
      </c>
      <c r="N227" s="200"/>
      <c r="O227" s="200">
        <f>SUM(O228:O253)</f>
        <v>0.27977000000000007</v>
      </c>
      <c r="P227" s="200"/>
      <c r="Q227" s="200">
        <f>SUM(Q228:Q253)</f>
        <v>6.8461600000000002</v>
      </c>
      <c r="R227" s="200"/>
      <c r="S227" s="200"/>
      <c r="T227" s="201"/>
      <c r="U227" s="200">
        <f>SUM(U228:U253)</f>
        <v>133.85999999999999</v>
      </c>
      <c r="W227" s="48"/>
      <c r="AE227" t="s">
        <v>159</v>
      </c>
    </row>
    <row r="228" spans="1:60" outlineLevel="1" x14ac:dyDescent="0.2">
      <c r="A228" s="184">
        <v>87</v>
      </c>
      <c r="B228" s="184" t="s">
        <v>451</v>
      </c>
      <c r="C228" s="185" t="s">
        <v>452</v>
      </c>
      <c r="D228" s="186" t="s">
        <v>211</v>
      </c>
      <c r="E228" s="187">
        <v>5.12</v>
      </c>
      <c r="F228" s="188">
        <v>0</v>
      </c>
      <c r="G228" s="188">
        <f>E228*F228</f>
        <v>0</v>
      </c>
      <c r="H228" s="188">
        <v>486.27</v>
      </c>
      <c r="I228" s="188">
        <f>ROUND(E228*H228,2)</f>
        <v>2489.6999999999998</v>
      </c>
      <c r="J228" s="188">
        <v>1358.73</v>
      </c>
      <c r="K228" s="188">
        <f>ROUND(E228*J228,2)</f>
        <v>6956.7</v>
      </c>
      <c r="L228" s="188">
        <v>21</v>
      </c>
      <c r="M228" s="188">
        <f>G228*(1+L228/100)</f>
        <v>0</v>
      </c>
      <c r="N228" s="189">
        <v>4.9570000000000003E-2</v>
      </c>
      <c r="O228" s="189">
        <f>ROUND(E228*N228,5)</f>
        <v>0.25380000000000003</v>
      </c>
      <c r="P228" s="189">
        <v>0</v>
      </c>
      <c r="Q228" s="189">
        <f>ROUND(E228*P228,5)</f>
        <v>0</v>
      </c>
      <c r="R228" s="189"/>
      <c r="S228" s="189"/>
      <c r="T228" s="190">
        <v>3.468</v>
      </c>
      <c r="U228" s="189">
        <f>ROUND(E228*T228,2)</f>
        <v>17.760000000000002</v>
      </c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 t="s">
        <v>187</v>
      </c>
      <c r="AF228" s="191"/>
      <c r="AG228" s="191"/>
      <c r="AH228" s="191"/>
      <c r="AI228" s="191"/>
      <c r="AJ228" s="191"/>
      <c r="AK228" s="191"/>
      <c r="AL228" s="191"/>
      <c r="AM228" s="191"/>
      <c r="AN228" s="191"/>
      <c r="AO228" s="191"/>
      <c r="AP228" s="191"/>
      <c r="AQ228" s="191"/>
      <c r="AR228" s="191"/>
      <c r="AS228" s="191"/>
      <c r="AT228" s="191"/>
      <c r="AU228" s="191"/>
      <c r="AV228" s="191"/>
      <c r="AW228" s="191"/>
      <c r="AX228" s="191"/>
      <c r="AY228" s="191"/>
      <c r="AZ228" s="191"/>
      <c r="BA228" s="191"/>
      <c r="BB228" s="191"/>
      <c r="BC228" s="191"/>
      <c r="BD228" s="191"/>
      <c r="BE228" s="191"/>
      <c r="BF228" s="191"/>
      <c r="BG228" s="191"/>
      <c r="BH228" s="191"/>
    </row>
    <row r="229" spans="1:60" outlineLevel="1" x14ac:dyDescent="0.2">
      <c r="A229" s="184"/>
      <c r="B229" s="184"/>
      <c r="C229" s="192" t="s">
        <v>453</v>
      </c>
      <c r="D229" s="193"/>
      <c r="E229" s="194">
        <v>5.12</v>
      </c>
      <c r="F229" s="188"/>
      <c r="G229" s="188"/>
      <c r="H229" s="188"/>
      <c r="I229" s="188"/>
      <c r="J229" s="188"/>
      <c r="K229" s="188"/>
      <c r="L229" s="188"/>
      <c r="M229" s="188"/>
      <c r="N229" s="189"/>
      <c r="O229" s="189"/>
      <c r="P229" s="189"/>
      <c r="Q229" s="189"/>
      <c r="R229" s="189"/>
      <c r="S229" s="189"/>
      <c r="T229" s="190"/>
      <c r="U229" s="189"/>
      <c r="V229" s="191"/>
      <c r="W229" s="191"/>
      <c r="X229" s="191"/>
      <c r="Y229" s="191"/>
      <c r="Z229" s="191"/>
      <c r="AA229" s="191"/>
      <c r="AB229" s="191"/>
      <c r="AC229" s="191"/>
      <c r="AD229" s="191"/>
      <c r="AE229" s="191" t="s">
        <v>165</v>
      </c>
      <c r="AF229" s="191">
        <v>0</v>
      </c>
      <c r="AG229" s="191"/>
      <c r="AH229" s="191"/>
      <c r="AI229" s="191"/>
      <c r="AJ229" s="191"/>
      <c r="AK229" s="191"/>
      <c r="AL229" s="191"/>
      <c r="AM229" s="191"/>
      <c r="AN229" s="191"/>
      <c r="AO229" s="191"/>
      <c r="AP229" s="191"/>
      <c r="AQ229" s="191"/>
      <c r="AR229" s="191"/>
      <c r="AS229" s="191"/>
      <c r="AT229" s="191"/>
      <c r="AU229" s="191"/>
      <c r="AV229" s="191"/>
      <c r="AW229" s="191"/>
      <c r="AX229" s="191"/>
      <c r="AY229" s="191"/>
      <c r="AZ229" s="191"/>
      <c r="BA229" s="191"/>
      <c r="BB229" s="191"/>
      <c r="BC229" s="191"/>
      <c r="BD229" s="191"/>
      <c r="BE229" s="191"/>
      <c r="BF229" s="191"/>
      <c r="BG229" s="191"/>
      <c r="BH229" s="191"/>
    </row>
    <row r="230" spans="1:60" outlineLevel="1" x14ac:dyDescent="0.2">
      <c r="A230" s="184">
        <v>88</v>
      </c>
      <c r="B230" s="184" t="s">
        <v>454</v>
      </c>
      <c r="C230" s="185" t="s">
        <v>455</v>
      </c>
      <c r="D230" s="186" t="s">
        <v>211</v>
      </c>
      <c r="E230" s="187">
        <v>7.68</v>
      </c>
      <c r="F230" s="188">
        <v>0</v>
      </c>
      <c r="G230" s="188">
        <f>E230*F230</f>
        <v>0</v>
      </c>
      <c r="H230" s="188">
        <v>0</v>
      </c>
      <c r="I230" s="188">
        <f>ROUND(E230*H230,2)</f>
        <v>0</v>
      </c>
      <c r="J230" s="188">
        <v>253.5</v>
      </c>
      <c r="K230" s="188">
        <f>ROUND(E230*J230,2)</f>
        <v>1946.88</v>
      </c>
      <c r="L230" s="188">
        <v>21</v>
      </c>
      <c r="M230" s="188">
        <f>G230*(1+L230/100)</f>
        <v>0</v>
      </c>
      <c r="N230" s="189">
        <v>0</v>
      </c>
      <c r="O230" s="189">
        <f>ROUND(E230*N230,5)</f>
        <v>0</v>
      </c>
      <c r="P230" s="189">
        <v>6.5000000000000002E-2</v>
      </c>
      <c r="Q230" s="189">
        <f>ROUND(E230*P230,5)</f>
        <v>0.49919999999999998</v>
      </c>
      <c r="R230" s="189"/>
      <c r="S230" s="189"/>
      <c r="T230" s="190">
        <v>0.93</v>
      </c>
      <c r="U230" s="189">
        <f>ROUND(E230*T230,2)</f>
        <v>7.14</v>
      </c>
      <c r="V230" s="191"/>
      <c r="W230" s="191"/>
      <c r="X230" s="191"/>
      <c r="Y230" s="191"/>
      <c r="Z230" s="191"/>
      <c r="AA230" s="191"/>
      <c r="AB230" s="191"/>
      <c r="AC230" s="191"/>
      <c r="AD230" s="191"/>
      <c r="AE230" s="191" t="s">
        <v>187</v>
      </c>
      <c r="AF230" s="191"/>
      <c r="AG230" s="191"/>
      <c r="AH230" s="191"/>
      <c r="AI230" s="191"/>
      <c r="AJ230" s="191"/>
      <c r="AK230" s="191"/>
      <c r="AL230" s="191"/>
      <c r="AM230" s="191"/>
      <c r="AN230" s="191"/>
      <c r="AO230" s="191"/>
      <c r="AP230" s="191"/>
      <c r="AQ230" s="191"/>
      <c r="AR230" s="191"/>
      <c r="AS230" s="191"/>
      <c r="AT230" s="191"/>
      <c r="AU230" s="191"/>
      <c r="AV230" s="191"/>
      <c r="AW230" s="191"/>
      <c r="AX230" s="191"/>
      <c r="AY230" s="191"/>
      <c r="AZ230" s="191"/>
      <c r="BA230" s="191"/>
      <c r="BB230" s="191"/>
      <c r="BC230" s="191"/>
      <c r="BD230" s="191"/>
      <c r="BE230" s="191"/>
      <c r="BF230" s="191"/>
      <c r="BG230" s="191"/>
      <c r="BH230" s="191"/>
    </row>
    <row r="231" spans="1:60" outlineLevel="1" x14ac:dyDescent="0.2">
      <c r="A231" s="184"/>
      <c r="B231" s="184"/>
      <c r="C231" s="192" t="s">
        <v>456</v>
      </c>
      <c r="D231" s="193"/>
      <c r="E231" s="194">
        <v>7.68</v>
      </c>
      <c r="F231" s="188"/>
      <c r="G231" s="188"/>
      <c r="H231" s="188"/>
      <c r="I231" s="188"/>
      <c r="J231" s="188"/>
      <c r="K231" s="188"/>
      <c r="L231" s="188"/>
      <c r="M231" s="188"/>
      <c r="N231" s="189"/>
      <c r="O231" s="189"/>
      <c r="P231" s="189"/>
      <c r="Q231" s="189"/>
      <c r="R231" s="189"/>
      <c r="S231" s="189"/>
      <c r="T231" s="190"/>
      <c r="U231" s="189"/>
      <c r="V231" s="191"/>
      <c r="W231" s="191"/>
      <c r="X231" s="191"/>
      <c r="Y231" s="191"/>
      <c r="Z231" s="191"/>
      <c r="AA231" s="191"/>
      <c r="AB231" s="191"/>
      <c r="AC231" s="191"/>
      <c r="AD231" s="191"/>
      <c r="AE231" s="191" t="s">
        <v>165</v>
      </c>
      <c r="AF231" s="191">
        <v>0</v>
      </c>
      <c r="AG231" s="191"/>
      <c r="AH231" s="191"/>
      <c r="AI231" s="191"/>
      <c r="AJ231" s="191"/>
      <c r="AK231" s="191"/>
      <c r="AL231" s="191"/>
      <c r="AM231" s="191"/>
      <c r="AN231" s="191"/>
      <c r="AO231" s="191"/>
      <c r="AP231" s="191"/>
      <c r="AQ231" s="191"/>
      <c r="AR231" s="191"/>
      <c r="AS231" s="191"/>
      <c r="AT231" s="191"/>
      <c r="AU231" s="191"/>
      <c r="AV231" s="191"/>
      <c r="AW231" s="191"/>
      <c r="AX231" s="191"/>
      <c r="AY231" s="191"/>
      <c r="AZ231" s="191"/>
      <c r="BA231" s="191"/>
      <c r="BB231" s="191"/>
      <c r="BC231" s="191"/>
      <c r="BD231" s="191"/>
      <c r="BE231" s="191"/>
      <c r="BF231" s="191"/>
      <c r="BG231" s="191"/>
      <c r="BH231" s="191"/>
    </row>
    <row r="232" spans="1:60" outlineLevel="1" x14ac:dyDescent="0.2">
      <c r="A232" s="184">
        <v>89</v>
      </c>
      <c r="B232" s="184" t="s">
        <v>457</v>
      </c>
      <c r="C232" s="185" t="s">
        <v>458</v>
      </c>
      <c r="D232" s="186" t="s">
        <v>207</v>
      </c>
      <c r="E232" s="187">
        <v>134.45135999999999</v>
      </c>
      <c r="F232" s="188">
        <v>0</v>
      </c>
      <c r="G232" s="188">
        <f>E232*F232</f>
        <v>0</v>
      </c>
      <c r="H232" s="188">
        <v>0</v>
      </c>
      <c r="I232" s="188">
        <f>ROUND(E232*H232,2)</f>
        <v>0</v>
      </c>
      <c r="J232" s="188">
        <v>70.900000000000006</v>
      </c>
      <c r="K232" s="188">
        <f>ROUND(E232*J232,2)</f>
        <v>9532.6</v>
      </c>
      <c r="L232" s="188">
        <v>21</v>
      </c>
      <c r="M232" s="188">
        <f>G232*(1+L232/100)</f>
        <v>0</v>
      </c>
      <c r="N232" s="189">
        <v>0</v>
      </c>
      <c r="O232" s="189">
        <f>ROUND(E232*N232,5)</f>
        <v>0</v>
      </c>
      <c r="P232" s="189">
        <v>4.5999999999999999E-2</v>
      </c>
      <c r="Q232" s="189">
        <f>ROUND(E232*P232,5)</f>
        <v>6.1847599999999998</v>
      </c>
      <c r="R232" s="189"/>
      <c r="S232" s="189"/>
      <c r="T232" s="190">
        <v>0.26</v>
      </c>
      <c r="U232" s="189">
        <f>ROUND(E232*T232,2)</f>
        <v>34.96</v>
      </c>
      <c r="V232" s="191"/>
      <c r="W232" s="191"/>
      <c r="X232" s="191"/>
      <c r="Y232" s="191"/>
      <c r="Z232" s="191"/>
      <c r="AA232" s="191"/>
      <c r="AB232" s="191"/>
      <c r="AC232" s="191"/>
      <c r="AD232" s="191"/>
      <c r="AE232" s="191" t="s">
        <v>187</v>
      </c>
      <c r="AF232" s="191"/>
      <c r="AG232" s="191"/>
      <c r="AH232" s="191"/>
      <c r="AI232" s="191"/>
      <c r="AJ232" s="191"/>
      <c r="AK232" s="191"/>
      <c r="AL232" s="191"/>
      <c r="AM232" s="191"/>
      <c r="AN232" s="191"/>
      <c r="AO232" s="191"/>
      <c r="AP232" s="191"/>
      <c r="AQ232" s="191"/>
      <c r="AR232" s="191"/>
      <c r="AS232" s="191"/>
      <c r="AT232" s="191"/>
      <c r="AU232" s="191"/>
      <c r="AV232" s="191"/>
      <c r="AW232" s="191"/>
      <c r="AX232" s="191"/>
      <c r="AY232" s="191"/>
      <c r="AZ232" s="191"/>
      <c r="BA232" s="191"/>
      <c r="BB232" s="191"/>
      <c r="BC232" s="191"/>
      <c r="BD232" s="191"/>
      <c r="BE232" s="191"/>
      <c r="BF232" s="191"/>
      <c r="BG232" s="191"/>
      <c r="BH232" s="191"/>
    </row>
    <row r="233" spans="1:60" outlineLevel="1" x14ac:dyDescent="0.2">
      <c r="A233" s="184"/>
      <c r="B233" s="184"/>
      <c r="C233" s="192" t="s">
        <v>459</v>
      </c>
      <c r="D233" s="193"/>
      <c r="E233" s="194"/>
      <c r="F233" s="188"/>
      <c r="G233" s="188"/>
      <c r="H233" s="188"/>
      <c r="I233" s="188"/>
      <c r="J233" s="188"/>
      <c r="K233" s="188"/>
      <c r="L233" s="188"/>
      <c r="M233" s="188"/>
      <c r="N233" s="189"/>
      <c r="O233" s="189"/>
      <c r="P233" s="189"/>
      <c r="Q233" s="189"/>
      <c r="R233" s="189"/>
      <c r="S233" s="189"/>
      <c r="T233" s="190"/>
      <c r="U233" s="189"/>
      <c r="V233" s="191"/>
      <c r="W233" s="191"/>
      <c r="X233" s="191"/>
      <c r="Y233" s="191"/>
      <c r="Z233" s="191"/>
      <c r="AA233" s="191"/>
      <c r="AB233" s="191"/>
      <c r="AC233" s="191"/>
      <c r="AD233" s="191"/>
      <c r="AE233" s="191" t="s">
        <v>165</v>
      </c>
      <c r="AF233" s="191">
        <v>0</v>
      </c>
      <c r="AG233" s="191"/>
      <c r="AH233" s="191"/>
      <c r="AI233" s="191"/>
      <c r="AJ233" s="191"/>
      <c r="AK233" s="191"/>
      <c r="AL233" s="191"/>
      <c r="AM233" s="191"/>
      <c r="AN233" s="191"/>
      <c r="AO233" s="191"/>
      <c r="AP233" s="191"/>
      <c r="AQ233" s="191"/>
      <c r="AR233" s="191"/>
      <c r="AS233" s="191"/>
      <c r="AT233" s="191"/>
      <c r="AU233" s="191"/>
      <c r="AV233" s="191"/>
      <c r="AW233" s="191"/>
      <c r="AX233" s="191"/>
      <c r="AY233" s="191"/>
      <c r="AZ233" s="191"/>
      <c r="BA233" s="191"/>
      <c r="BB233" s="191"/>
      <c r="BC233" s="191"/>
      <c r="BD233" s="191"/>
      <c r="BE233" s="191"/>
      <c r="BF233" s="191"/>
      <c r="BG233" s="191"/>
      <c r="BH233" s="191"/>
    </row>
    <row r="234" spans="1:60" outlineLevel="1" x14ac:dyDescent="0.2">
      <c r="A234" s="184"/>
      <c r="B234" s="184"/>
      <c r="C234" s="192" t="s">
        <v>460</v>
      </c>
      <c r="D234" s="193"/>
      <c r="E234" s="194">
        <v>2.0939999999999999</v>
      </c>
      <c r="F234" s="188"/>
      <c r="G234" s="188"/>
      <c r="H234" s="188"/>
      <c r="I234" s="188"/>
      <c r="J234" s="188"/>
      <c r="K234" s="188"/>
      <c r="L234" s="188"/>
      <c r="M234" s="188"/>
      <c r="N234" s="189"/>
      <c r="O234" s="189"/>
      <c r="P234" s="189"/>
      <c r="Q234" s="189"/>
      <c r="R234" s="189"/>
      <c r="S234" s="189"/>
      <c r="T234" s="190"/>
      <c r="U234" s="189"/>
      <c r="V234" s="191"/>
      <c r="W234" s="191"/>
      <c r="X234" s="191"/>
      <c r="Y234" s="191"/>
      <c r="Z234" s="191"/>
      <c r="AA234" s="191"/>
      <c r="AB234" s="191"/>
      <c r="AC234" s="191"/>
      <c r="AD234" s="191"/>
      <c r="AE234" s="191" t="s">
        <v>165</v>
      </c>
      <c r="AF234" s="191">
        <v>0</v>
      </c>
      <c r="AG234" s="191"/>
      <c r="AH234" s="191"/>
      <c r="AI234" s="191"/>
      <c r="AJ234" s="191"/>
      <c r="AK234" s="191"/>
      <c r="AL234" s="191"/>
      <c r="AM234" s="191"/>
      <c r="AN234" s="191"/>
      <c r="AO234" s="191"/>
      <c r="AP234" s="191"/>
      <c r="AQ234" s="191"/>
      <c r="AR234" s="191"/>
      <c r="AS234" s="191"/>
      <c r="AT234" s="191"/>
      <c r="AU234" s="191"/>
      <c r="AV234" s="191"/>
      <c r="AW234" s="191"/>
      <c r="AX234" s="191"/>
      <c r="AY234" s="191"/>
      <c r="AZ234" s="191"/>
      <c r="BA234" s="191"/>
      <c r="BB234" s="191"/>
      <c r="BC234" s="191"/>
      <c r="BD234" s="191"/>
      <c r="BE234" s="191"/>
      <c r="BF234" s="191"/>
      <c r="BG234" s="191"/>
      <c r="BH234" s="191"/>
    </row>
    <row r="235" spans="1:60" outlineLevel="1" x14ac:dyDescent="0.2">
      <c r="A235" s="184"/>
      <c r="B235" s="184"/>
      <c r="C235" s="192" t="s">
        <v>461</v>
      </c>
      <c r="D235" s="193"/>
      <c r="E235" s="194">
        <v>14.454359999999999</v>
      </c>
      <c r="F235" s="188"/>
      <c r="G235" s="188"/>
      <c r="H235" s="188"/>
      <c r="I235" s="188"/>
      <c r="J235" s="188"/>
      <c r="K235" s="188"/>
      <c r="L235" s="188"/>
      <c r="M235" s="188"/>
      <c r="N235" s="189"/>
      <c r="O235" s="189"/>
      <c r="P235" s="189"/>
      <c r="Q235" s="189"/>
      <c r="R235" s="189"/>
      <c r="S235" s="189"/>
      <c r="T235" s="190"/>
      <c r="U235" s="189"/>
      <c r="V235" s="191"/>
      <c r="W235" s="191"/>
      <c r="X235" s="191"/>
      <c r="Y235" s="191"/>
      <c r="Z235" s="191"/>
      <c r="AA235" s="191"/>
      <c r="AB235" s="191"/>
      <c r="AC235" s="191"/>
      <c r="AD235" s="191"/>
      <c r="AE235" s="191" t="s">
        <v>165</v>
      </c>
      <c r="AF235" s="191">
        <v>0</v>
      </c>
      <c r="AG235" s="191"/>
      <c r="AH235" s="191"/>
      <c r="AI235" s="191"/>
      <c r="AJ235" s="191"/>
      <c r="AK235" s="191"/>
      <c r="AL235" s="191"/>
      <c r="AM235" s="191"/>
      <c r="AN235" s="191"/>
      <c r="AO235" s="191"/>
      <c r="AP235" s="191"/>
      <c r="AQ235" s="191"/>
      <c r="AR235" s="191"/>
      <c r="AS235" s="191"/>
      <c r="AT235" s="191"/>
      <c r="AU235" s="191"/>
      <c r="AV235" s="191"/>
      <c r="AW235" s="191"/>
      <c r="AX235" s="191"/>
      <c r="AY235" s="191"/>
      <c r="AZ235" s="191"/>
      <c r="BA235" s="191"/>
      <c r="BB235" s="191"/>
      <c r="BC235" s="191"/>
      <c r="BD235" s="191"/>
      <c r="BE235" s="191"/>
      <c r="BF235" s="191"/>
      <c r="BG235" s="191"/>
      <c r="BH235" s="191"/>
    </row>
    <row r="236" spans="1:60" ht="33.75" outlineLevel="1" x14ac:dyDescent="0.2">
      <c r="A236" s="184"/>
      <c r="B236" s="184"/>
      <c r="C236" s="192" t="s">
        <v>462</v>
      </c>
      <c r="D236" s="193"/>
      <c r="E236" s="194">
        <v>82.751999999999995</v>
      </c>
      <c r="F236" s="188"/>
      <c r="G236" s="188"/>
      <c r="H236" s="188"/>
      <c r="I236" s="188"/>
      <c r="J236" s="188"/>
      <c r="K236" s="188"/>
      <c r="L236" s="188"/>
      <c r="M236" s="188"/>
      <c r="N236" s="189"/>
      <c r="O236" s="189"/>
      <c r="P236" s="189"/>
      <c r="Q236" s="189"/>
      <c r="R236" s="189"/>
      <c r="S236" s="189"/>
      <c r="T236" s="190"/>
      <c r="U236" s="189"/>
      <c r="V236" s="191"/>
      <c r="W236" s="191"/>
      <c r="X236" s="191"/>
      <c r="Y236" s="191"/>
      <c r="Z236" s="191"/>
      <c r="AA236" s="191"/>
      <c r="AB236" s="191"/>
      <c r="AC236" s="191"/>
      <c r="AD236" s="191"/>
      <c r="AE236" s="191" t="s">
        <v>165</v>
      </c>
      <c r="AF236" s="191">
        <v>0</v>
      </c>
      <c r="AG236" s="191"/>
      <c r="AH236" s="191"/>
      <c r="AI236" s="191"/>
      <c r="AJ236" s="191"/>
      <c r="AK236" s="191"/>
      <c r="AL236" s="191"/>
      <c r="AM236" s="191"/>
      <c r="AN236" s="191"/>
      <c r="AO236" s="191"/>
      <c r="AP236" s="191"/>
      <c r="AQ236" s="191"/>
      <c r="AR236" s="191"/>
      <c r="AS236" s="191"/>
      <c r="AT236" s="191"/>
      <c r="AU236" s="191"/>
      <c r="AV236" s="191"/>
      <c r="AW236" s="191"/>
      <c r="AX236" s="191"/>
      <c r="AY236" s="191"/>
      <c r="AZ236" s="191"/>
      <c r="BA236" s="191"/>
      <c r="BB236" s="191"/>
      <c r="BC236" s="191"/>
      <c r="BD236" s="191"/>
      <c r="BE236" s="191"/>
      <c r="BF236" s="191"/>
      <c r="BG236" s="191"/>
      <c r="BH236" s="191"/>
    </row>
    <row r="237" spans="1:60" outlineLevel="1" x14ac:dyDescent="0.2">
      <c r="A237" s="184"/>
      <c r="B237" s="184"/>
      <c r="C237" s="192" t="s">
        <v>463</v>
      </c>
      <c r="D237" s="193"/>
      <c r="E237" s="194">
        <v>2.2440000000000002</v>
      </c>
      <c r="F237" s="188"/>
      <c r="G237" s="188"/>
      <c r="H237" s="188"/>
      <c r="I237" s="188"/>
      <c r="J237" s="188"/>
      <c r="K237" s="188"/>
      <c r="L237" s="188"/>
      <c r="M237" s="188"/>
      <c r="N237" s="189"/>
      <c r="O237" s="189"/>
      <c r="P237" s="189"/>
      <c r="Q237" s="189"/>
      <c r="R237" s="189"/>
      <c r="S237" s="189"/>
      <c r="T237" s="190"/>
      <c r="U237" s="189"/>
      <c r="V237" s="191"/>
      <c r="W237" s="191"/>
      <c r="X237" s="191"/>
      <c r="Y237" s="191"/>
      <c r="Z237" s="191"/>
      <c r="AA237" s="191"/>
      <c r="AB237" s="191"/>
      <c r="AC237" s="191"/>
      <c r="AD237" s="191"/>
      <c r="AE237" s="191" t="s">
        <v>165</v>
      </c>
      <c r="AF237" s="191">
        <v>0</v>
      </c>
      <c r="AG237" s="191"/>
      <c r="AH237" s="191"/>
      <c r="AI237" s="191"/>
      <c r="AJ237" s="191"/>
      <c r="AK237" s="191"/>
      <c r="AL237" s="191"/>
      <c r="AM237" s="191"/>
      <c r="AN237" s="191"/>
      <c r="AO237" s="191"/>
      <c r="AP237" s="191"/>
      <c r="AQ237" s="191"/>
      <c r="AR237" s="191"/>
      <c r="AS237" s="191"/>
      <c r="AT237" s="191"/>
      <c r="AU237" s="191"/>
      <c r="AV237" s="191"/>
      <c r="AW237" s="191"/>
      <c r="AX237" s="191"/>
      <c r="AY237" s="191"/>
      <c r="AZ237" s="191"/>
      <c r="BA237" s="191"/>
      <c r="BB237" s="191"/>
      <c r="BC237" s="191"/>
      <c r="BD237" s="191"/>
      <c r="BE237" s="191"/>
      <c r="BF237" s="191"/>
      <c r="BG237" s="191"/>
      <c r="BH237" s="191"/>
    </row>
    <row r="238" spans="1:60" outlineLevel="1" x14ac:dyDescent="0.2">
      <c r="A238" s="184"/>
      <c r="B238" s="184"/>
      <c r="C238" s="192" t="s">
        <v>464</v>
      </c>
      <c r="D238" s="193"/>
      <c r="E238" s="194">
        <v>5.718</v>
      </c>
      <c r="F238" s="188"/>
      <c r="G238" s="188"/>
      <c r="H238" s="188"/>
      <c r="I238" s="188"/>
      <c r="J238" s="188"/>
      <c r="K238" s="188"/>
      <c r="L238" s="188"/>
      <c r="M238" s="188"/>
      <c r="N238" s="189"/>
      <c r="O238" s="189"/>
      <c r="P238" s="189"/>
      <c r="Q238" s="189"/>
      <c r="R238" s="189"/>
      <c r="S238" s="189"/>
      <c r="T238" s="190"/>
      <c r="U238" s="189"/>
      <c r="V238" s="191"/>
      <c r="W238" s="191"/>
      <c r="X238" s="191"/>
      <c r="Y238" s="191"/>
      <c r="Z238" s="191"/>
      <c r="AA238" s="191"/>
      <c r="AB238" s="191"/>
      <c r="AC238" s="191"/>
      <c r="AD238" s="191"/>
      <c r="AE238" s="191" t="s">
        <v>165</v>
      </c>
      <c r="AF238" s="191">
        <v>0</v>
      </c>
      <c r="AG238" s="191"/>
      <c r="AH238" s="191"/>
      <c r="AI238" s="191"/>
      <c r="AJ238" s="191"/>
      <c r="AK238" s="191"/>
      <c r="AL238" s="191"/>
      <c r="AM238" s="191"/>
      <c r="AN238" s="191"/>
      <c r="AO238" s="191"/>
      <c r="AP238" s="191"/>
      <c r="AQ238" s="191"/>
      <c r="AR238" s="191"/>
      <c r="AS238" s="191"/>
      <c r="AT238" s="191"/>
      <c r="AU238" s="191"/>
      <c r="AV238" s="191"/>
      <c r="AW238" s="191"/>
      <c r="AX238" s="191"/>
      <c r="AY238" s="191"/>
      <c r="AZ238" s="191"/>
      <c r="BA238" s="191"/>
      <c r="BB238" s="191"/>
      <c r="BC238" s="191"/>
      <c r="BD238" s="191"/>
      <c r="BE238" s="191"/>
      <c r="BF238" s="191"/>
      <c r="BG238" s="191"/>
      <c r="BH238" s="191"/>
    </row>
    <row r="239" spans="1:60" ht="22.5" outlineLevel="1" x14ac:dyDescent="0.2">
      <c r="A239" s="184"/>
      <c r="B239" s="184"/>
      <c r="C239" s="192" t="s">
        <v>465</v>
      </c>
      <c r="D239" s="193"/>
      <c r="E239" s="194">
        <v>27.189</v>
      </c>
      <c r="F239" s="188"/>
      <c r="G239" s="188"/>
      <c r="H239" s="188"/>
      <c r="I239" s="188"/>
      <c r="J239" s="188"/>
      <c r="K239" s="188"/>
      <c r="L239" s="188"/>
      <c r="M239" s="188"/>
      <c r="N239" s="189"/>
      <c r="O239" s="189"/>
      <c r="P239" s="189"/>
      <c r="Q239" s="189"/>
      <c r="R239" s="189"/>
      <c r="S239" s="189"/>
      <c r="T239" s="190"/>
      <c r="U239" s="189"/>
      <c r="V239" s="191"/>
      <c r="W239" s="191"/>
      <c r="X239" s="191"/>
      <c r="Y239" s="191"/>
      <c r="Z239" s="191"/>
      <c r="AA239" s="191"/>
      <c r="AB239" s="191"/>
      <c r="AC239" s="191"/>
      <c r="AD239" s="191"/>
      <c r="AE239" s="191" t="s">
        <v>165</v>
      </c>
      <c r="AF239" s="191">
        <v>0</v>
      </c>
      <c r="AG239" s="191"/>
      <c r="AH239" s="191"/>
      <c r="AI239" s="191"/>
      <c r="AJ239" s="191"/>
      <c r="AK239" s="191"/>
      <c r="AL239" s="191"/>
      <c r="AM239" s="191"/>
      <c r="AN239" s="191"/>
      <c r="AO239" s="191"/>
      <c r="AP239" s="191"/>
      <c r="AQ239" s="191"/>
      <c r="AR239" s="191"/>
      <c r="AS239" s="191"/>
      <c r="AT239" s="191"/>
      <c r="AU239" s="191"/>
      <c r="AV239" s="191"/>
      <c r="AW239" s="191"/>
      <c r="AX239" s="191"/>
      <c r="AY239" s="191"/>
      <c r="AZ239" s="191"/>
      <c r="BA239" s="191"/>
      <c r="BB239" s="191"/>
      <c r="BC239" s="191"/>
      <c r="BD239" s="191"/>
      <c r="BE239" s="191"/>
      <c r="BF239" s="191"/>
      <c r="BG239" s="191"/>
      <c r="BH239" s="191"/>
    </row>
    <row r="240" spans="1:60" outlineLevel="1" x14ac:dyDescent="0.2">
      <c r="A240" s="184">
        <v>90</v>
      </c>
      <c r="B240" s="184" t="s">
        <v>466</v>
      </c>
      <c r="C240" s="185" t="s">
        <v>467</v>
      </c>
      <c r="D240" s="186" t="s">
        <v>200</v>
      </c>
      <c r="E240" s="187">
        <v>38.934269999999998</v>
      </c>
      <c r="F240" s="188">
        <v>0</v>
      </c>
      <c r="G240" s="188">
        <f>E240*F240</f>
        <v>0</v>
      </c>
      <c r="H240" s="188">
        <v>0</v>
      </c>
      <c r="I240" s="188">
        <f>ROUND(E240*H240,2)</f>
        <v>0</v>
      </c>
      <c r="J240" s="188">
        <v>257</v>
      </c>
      <c r="K240" s="188">
        <f>ROUND(E240*J240,2)</f>
        <v>10006.11</v>
      </c>
      <c r="L240" s="188">
        <v>21</v>
      </c>
      <c r="M240" s="188">
        <f>G240*(1+L240/100)</f>
        <v>0</v>
      </c>
      <c r="N240" s="189">
        <v>0</v>
      </c>
      <c r="O240" s="189">
        <f>ROUND(E240*N240,5)</f>
        <v>0</v>
      </c>
      <c r="P240" s="189">
        <v>0</v>
      </c>
      <c r="Q240" s="189">
        <f>ROUND(E240*P240,5)</f>
        <v>0</v>
      </c>
      <c r="R240" s="189"/>
      <c r="S240" s="189"/>
      <c r="T240" s="190">
        <v>0.94199999999999995</v>
      </c>
      <c r="U240" s="189">
        <f>ROUND(E240*T240,2)</f>
        <v>36.68</v>
      </c>
      <c r="V240" s="191"/>
      <c r="W240" s="191"/>
      <c r="X240" s="191"/>
      <c r="Y240" s="191"/>
      <c r="Z240" s="191"/>
      <c r="AA240" s="191"/>
      <c r="AB240" s="191"/>
      <c r="AC240" s="191"/>
      <c r="AD240" s="191"/>
      <c r="AE240" s="191" t="s">
        <v>187</v>
      </c>
      <c r="AF240" s="191"/>
      <c r="AG240" s="191"/>
      <c r="AH240" s="191"/>
      <c r="AI240" s="191"/>
      <c r="AJ240" s="191"/>
      <c r="AK240" s="191"/>
      <c r="AL240" s="191"/>
      <c r="AM240" s="191"/>
      <c r="AN240" s="191"/>
      <c r="AO240" s="191"/>
      <c r="AP240" s="191"/>
      <c r="AQ240" s="191"/>
      <c r="AR240" s="191"/>
      <c r="AS240" s="191"/>
      <c r="AT240" s="191"/>
      <c r="AU240" s="191"/>
      <c r="AV240" s="191"/>
      <c r="AW240" s="191"/>
      <c r="AX240" s="191"/>
      <c r="AY240" s="191"/>
      <c r="AZ240" s="191"/>
      <c r="BA240" s="191"/>
      <c r="BB240" s="191"/>
      <c r="BC240" s="191"/>
      <c r="BD240" s="191"/>
      <c r="BE240" s="191"/>
      <c r="BF240" s="191"/>
      <c r="BG240" s="191"/>
      <c r="BH240" s="191"/>
    </row>
    <row r="241" spans="1:60" outlineLevel="1" x14ac:dyDescent="0.2">
      <c r="A241" s="184"/>
      <c r="B241" s="184"/>
      <c r="C241" s="192" t="s">
        <v>468</v>
      </c>
      <c r="D241" s="193"/>
      <c r="E241" s="194">
        <v>38.934269999999998</v>
      </c>
      <c r="F241" s="188"/>
      <c r="G241" s="188"/>
      <c r="H241" s="188"/>
      <c r="I241" s="188"/>
      <c r="J241" s="188"/>
      <c r="K241" s="188"/>
      <c r="L241" s="188"/>
      <c r="M241" s="188"/>
      <c r="N241" s="189"/>
      <c r="O241" s="189"/>
      <c r="P241" s="189"/>
      <c r="Q241" s="189"/>
      <c r="R241" s="189"/>
      <c r="S241" s="189"/>
      <c r="T241" s="190"/>
      <c r="U241" s="189"/>
      <c r="V241" s="191"/>
      <c r="W241" s="191"/>
      <c r="X241" s="191"/>
      <c r="Y241" s="191"/>
      <c r="Z241" s="191"/>
      <c r="AA241" s="191"/>
      <c r="AB241" s="191"/>
      <c r="AC241" s="191"/>
      <c r="AD241" s="191"/>
      <c r="AE241" s="191" t="s">
        <v>165</v>
      </c>
      <c r="AF241" s="191">
        <v>0</v>
      </c>
      <c r="AG241" s="191"/>
      <c r="AH241" s="191"/>
      <c r="AI241" s="191"/>
      <c r="AJ241" s="191"/>
      <c r="AK241" s="191"/>
      <c r="AL241" s="191"/>
      <c r="AM241" s="191"/>
      <c r="AN241" s="191"/>
      <c r="AO241" s="191"/>
      <c r="AP241" s="191"/>
      <c r="AQ241" s="191"/>
      <c r="AR241" s="191"/>
      <c r="AS241" s="191"/>
      <c r="AT241" s="191"/>
      <c r="AU241" s="191"/>
      <c r="AV241" s="191"/>
      <c r="AW241" s="191"/>
      <c r="AX241" s="191"/>
      <c r="AY241" s="191"/>
      <c r="AZ241" s="191"/>
      <c r="BA241" s="191"/>
      <c r="BB241" s="191"/>
      <c r="BC241" s="191"/>
      <c r="BD241" s="191"/>
      <c r="BE241" s="191"/>
      <c r="BF241" s="191"/>
      <c r="BG241" s="191"/>
      <c r="BH241" s="191"/>
    </row>
    <row r="242" spans="1:60" outlineLevel="1" x14ac:dyDescent="0.2">
      <c r="A242" s="184">
        <v>91</v>
      </c>
      <c r="B242" s="184" t="s">
        <v>469</v>
      </c>
      <c r="C242" s="185" t="s">
        <v>470</v>
      </c>
      <c r="D242" s="186" t="s">
        <v>200</v>
      </c>
      <c r="E242" s="187">
        <v>38.934269999999998</v>
      </c>
      <c r="F242" s="188">
        <v>0</v>
      </c>
      <c r="G242" s="188">
        <f>E242*F242</f>
        <v>0</v>
      </c>
      <c r="H242" s="188">
        <v>0</v>
      </c>
      <c r="I242" s="188">
        <f>ROUND(E242*H242,2)</f>
        <v>0</v>
      </c>
      <c r="J242" s="188">
        <v>194.5</v>
      </c>
      <c r="K242" s="188">
        <f>ROUND(E242*J242,2)</f>
        <v>7572.72</v>
      </c>
      <c r="L242" s="188">
        <v>21</v>
      </c>
      <c r="M242" s="188">
        <f>G242*(1+L242/100)</f>
        <v>0</v>
      </c>
      <c r="N242" s="189">
        <v>0</v>
      </c>
      <c r="O242" s="189">
        <f>ROUND(E242*N242,5)</f>
        <v>0</v>
      </c>
      <c r="P242" s="189">
        <v>0</v>
      </c>
      <c r="Q242" s="189">
        <f>ROUND(E242*P242,5)</f>
        <v>0</v>
      </c>
      <c r="R242" s="189"/>
      <c r="S242" s="189"/>
      <c r="T242" s="190">
        <v>0.49</v>
      </c>
      <c r="U242" s="189">
        <f>ROUND(E242*T242,2)</f>
        <v>19.079999999999998</v>
      </c>
      <c r="V242" s="191"/>
      <c r="W242" s="191"/>
      <c r="X242" s="191"/>
      <c r="Y242" s="191"/>
      <c r="Z242" s="191"/>
      <c r="AA242" s="191"/>
      <c r="AB242" s="191"/>
      <c r="AC242" s="191"/>
      <c r="AD242" s="191"/>
      <c r="AE242" s="191" t="s">
        <v>187</v>
      </c>
      <c r="AF242" s="191"/>
      <c r="AG242" s="191"/>
      <c r="AH242" s="191"/>
      <c r="AI242" s="191"/>
      <c r="AJ242" s="191"/>
      <c r="AK242" s="191"/>
      <c r="AL242" s="191"/>
      <c r="AM242" s="191"/>
      <c r="AN242" s="191"/>
      <c r="AO242" s="191"/>
      <c r="AP242" s="191"/>
      <c r="AQ242" s="191"/>
      <c r="AR242" s="191"/>
      <c r="AS242" s="191"/>
      <c r="AT242" s="191"/>
      <c r="AU242" s="191"/>
      <c r="AV242" s="191"/>
      <c r="AW242" s="191"/>
      <c r="AX242" s="191"/>
      <c r="AY242" s="191"/>
      <c r="AZ242" s="191"/>
      <c r="BA242" s="191"/>
      <c r="BB242" s="191"/>
      <c r="BC242" s="191"/>
      <c r="BD242" s="191"/>
      <c r="BE242" s="191"/>
      <c r="BF242" s="191"/>
      <c r="BG242" s="191"/>
      <c r="BH242" s="191"/>
    </row>
    <row r="243" spans="1:60" outlineLevel="1" x14ac:dyDescent="0.2">
      <c r="A243" s="184">
        <v>92</v>
      </c>
      <c r="B243" s="184" t="s">
        <v>471</v>
      </c>
      <c r="C243" s="185" t="s">
        <v>472</v>
      </c>
      <c r="D243" s="186" t="s">
        <v>200</v>
      </c>
      <c r="E243" s="187">
        <v>739.75112999999999</v>
      </c>
      <c r="F243" s="188">
        <v>0</v>
      </c>
      <c r="G243" s="188">
        <f>E243*F243</f>
        <v>0</v>
      </c>
      <c r="H243" s="188">
        <v>0</v>
      </c>
      <c r="I243" s="188">
        <f>ROUND(E243*H243,2)</f>
        <v>0</v>
      </c>
      <c r="J243" s="188">
        <v>15.6</v>
      </c>
      <c r="K243" s="188">
        <f>ROUND(E243*J243,2)</f>
        <v>11540.12</v>
      </c>
      <c r="L243" s="188">
        <v>21</v>
      </c>
      <c r="M243" s="188">
        <f>G243*(1+L243/100)</f>
        <v>0</v>
      </c>
      <c r="N243" s="189">
        <v>0</v>
      </c>
      <c r="O243" s="189">
        <f>ROUND(E243*N243,5)</f>
        <v>0</v>
      </c>
      <c r="P243" s="189">
        <v>0</v>
      </c>
      <c r="Q243" s="189">
        <f>ROUND(E243*P243,5)</f>
        <v>0</v>
      </c>
      <c r="R243" s="189"/>
      <c r="S243" s="189"/>
      <c r="T243" s="190">
        <v>0</v>
      </c>
      <c r="U243" s="189">
        <f>ROUND(E243*T243,2)</f>
        <v>0</v>
      </c>
      <c r="V243" s="191"/>
      <c r="W243" s="191"/>
      <c r="X243" s="191"/>
      <c r="Y243" s="191"/>
      <c r="Z243" s="191"/>
      <c r="AA243" s="191"/>
      <c r="AB243" s="191"/>
      <c r="AC243" s="191"/>
      <c r="AD243" s="191"/>
      <c r="AE243" s="191" t="s">
        <v>187</v>
      </c>
      <c r="AF243" s="191"/>
      <c r="AG243" s="191"/>
      <c r="AH243" s="191"/>
      <c r="AI243" s="191"/>
      <c r="AJ243" s="191"/>
      <c r="AK243" s="191"/>
      <c r="AL243" s="191"/>
      <c r="AM243" s="191"/>
      <c r="AN243" s="191"/>
      <c r="AO243" s="191"/>
      <c r="AP243" s="191"/>
      <c r="AQ243" s="191"/>
      <c r="AR243" s="191"/>
      <c r="AS243" s="191"/>
      <c r="AT243" s="191"/>
      <c r="AU243" s="191"/>
      <c r="AV243" s="191"/>
      <c r="AW243" s="191"/>
      <c r="AX243" s="191"/>
      <c r="AY243" s="191"/>
      <c r="AZ243" s="191"/>
      <c r="BA243" s="191"/>
      <c r="BB243" s="191"/>
      <c r="BC243" s="191"/>
      <c r="BD243" s="191"/>
      <c r="BE243" s="191"/>
      <c r="BF243" s="191"/>
      <c r="BG243" s="191"/>
      <c r="BH243" s="191"/>
    </row>
    <row r="244" spans="1:60" outlineLevel="1" x14ac:dyDescent="0.2">
      <c r="A244" s="184"/>
      <c r="B244" s="184"/>
      <c r="C244" s="192" t="s">
        <v>473</v>
      </c>
      <c r="D244" s="193"/>
      <c r="E244" s="194">
        <v>739.75112999999999</v>
      </c>
      <c r="F244" s="188"/>
      <c r="G244" s="188"/>
      <c r="H244" s="188"/>
      <c r="I244" s="188"/>
      <c r="J244" s="188"/>
      <c r="K244" s="188"/>
      <c r="L244" s="188"/>
      <c r="M244" s="188"/>
      <c r="N244" s="189"/>
      <c r="O244" s="189"/>
      <c r="P244" s="189"/>
      <c r="Q244" s="189"/>
      <c r="R244" s="189"/>
      <c r="S244" s="189"/>
      <c r="T244" s="190"/>
      <c r="U244" s="189"/>
      <c r="V244" s="191"/>
      <c r="W244" s="191"/>
      <c r="X244" s="191"/>
      <c r="Y244" s="191"/>
      <c r="Z244" s="191"/>
      <c r="AA244" s="191"/>
      <c r="AB244" s="191"/>
      <c r="AC244" s="191"/>
      <c r="AD244" s="191"/>
      <c r="AE244" s="191" t="s">
        <v>165</v>
      </c>
      <c r="AF244" s="191">
        <v>0</v>
      </c>
      <c r="AG244" s="191"/>
      <c r="AH244" s="191"/>
      <c r="AI244" s="191"/>
      <c r="AJ244" s="191"/>
      <c r="AK244" s="191"/>
      <c r="AL244" s="191"/>
      <c r="AM244" s="191"/>
      <c r="AN244" s="191"/>
      <c r="AO244" s="191"/>
      <c r="AP244" s="191"/>
      <c r="AQ244" s="191"/>
      <c r="AR244" s="191"/>
      <c r="AS244" s="191"/>
      <c r="AT244" s="191"/>
      <c r="AU244" s="191"/>
      <c r="AV244" s="191"/>
      <c r="AW244" s="191"/>
      <c r="AX244" s="191"/>
      <c r="AY244" s="191"/>
      <c r="AZ244" s="191"/>
      <c r="BA244" s="191"/>
      <c r="BB244" s="191"/>
      <c r="BC244" s="191"/>
      <c r="BD244" s="191"/>
      <c r="BE244" s="191"/>
      <c r="BF244" s="191"/>
      <c r="BG244" s="191"/>
      <c r="BH244" s="191"/>
    </row>
    <row r="245" spans="1:60" outlineLevel="1" x14ac:dyDescent="0.2">
      <c r="A245" s="184">
        <v>93</v>
      </c>
      <c r="B245" s="184" t="s">
        <v>474</v>
      </c>
      <c r="C245" s="185" t="s">
        <v>475</v>
      </c>
      <c r="D245" s="186" t="s">
        <v>200</v>
      </c>
      <c r="E245" s="187">
        <v>38.934269999999998</v>
      </c>
      <c r="F245" s="188">
        <v>0</v>
      </c>
      <c r="G245" s="188">
        <f>E245*F245</f>
        <v>0</v>
      </c>
      <c r="H245" s="188">
        <v>0</v>
      </c>
      <c r="I245" s="188">
        <f>ROUND(E245*H245,2)</f>
        <v>0</v>
      </c>
      <c r="J245" s="188">
        <v>300</v>
      </c>
      <c r="K245" s="188">
        <f>ROUND(E245*J245,2)</f>
        <v>11680.28</v>
      </c>
      <c r="L245" s="188">
        <v>21</v>
      </c>
      <c r="M245" s="188">
        <f>G245*(1+L245/100)</f>
        <v>0</v>
      </c>
      <c r="N245" s="189">
        <v>0</v>
      </c>
      <c r="O245" s="189">
        <f>ROUND(E245*N245,5)</f>
        <v>0</v>
      </c>
      <c r="P245" s="189">
        <v>0</v>
      </c>
      <c r="Q245" s="189">
        <f>ROUND(E245*P245,5)</f>
        <v>0</v>
      </c>
      <c r="R245" s="189"/>
      <c r="S245" s="189"/>
      <c r="T245" s="190">
        <v>0</v>
      </c>
      <c r="U245" s="189">
        <f>ROUND(E245*T245,2)</f>
        <v>0</v>
      </c>
      <c r="V245" s="191"/>
      <c r="W245" s="191"/>
      <c r="X245" s="191"/>
      <c r="Y245" s="191"/>
      <c r="Z245" s="191"/>
      <c r="AA245" s="191"/>
      <c r="AB245" s="191"/>
      <c r="AC245" s="191"/>
      <c r="AD245" s="191"/>
      <c r="AE245" s="191" t="s">
        <v>187</v>
      </c>
      <c r="AF245" s="191"/>
      <c r="AG245" s="191"/>
      <c r="AH245" s="191"/>
      <c r="AI245" s="191"/>
      <c r="AJ245" s="191"/>
      <c r="AK245" s="191"/>
      <c r="AL245" s="191"/>
      <c r="AM245" s="191"/>
      <c r="AN245" s="191"/>
      <c r="AO245" s="191"/>
      <c r="AP245" s="191"/>
      <c r="AQ245" s="191"/>
      <c r="AR245" s="191"/>
      <c r="AS245" s="191"/>
      <c r="AT245" s="191"/>
      <c r="AU245" s="191"/>
      <c r="AV245" s="191"/>
      <c r="AW245" s="191"/>
      <c r="AX245" s="191"/>
      <c r="AY245" s="191"/>
      <c r="AZ245" s="191"/>
      <c r="BA245" s="191"/>
      <c r="BB245" s="191"/>
      <c r="BC245" s="191"/>
      <c r="BD245" s="191"/>
      <c r="BE245" s="191"/>
      <c r="BF245" s="191"/>
      <c r="BG245" s="191"/>
      <c r="BH245" s="191"/>
    </row>
    <row r="246" spans="1:60" outlineLevel="1" x14ac:dyDescent="0.2">
      <c r="A246" s="184">
        <v>94</v>
      </c>
      <c r="B246" s="184" t="s">
        <v>476</v>
      </c>
      <c r="C246" s="185" t="s">
        <v>477</v>
      </c>
      <c r="D246" s="186" t="s">
        <v>217</v>
      </c>
      <c r="E246" s="187">
        <v>12</v>
      </c>
      <c r="F246" s="188">
        <v>0</v>
      </c>
      <c r="G246" s="188">
        <f>E246*F246</f>
        <v>0</v>
      </c>
      <c r="H246" s="188">
        <v>0</v>
      </c>
      <c r="I246" s="188">
        <f>ROUND(E246*H246,2)</f>
        <v>0</v>
      </c>
      <c r="J246" s="188">
        <v>73.5</v>
      </c>
      <c r="K246" s="188">
        <f>ROUND(E246*J246,2)</f>
        <v>882</v>
      </c>
      <c r="L246" s="188">
        <v>21</v>
      </c>
      <c r="M246" s="188">
        <f>G246*(1+L246/100)</f>
        <v>0</v>
      </c>
      <c r="N246" s="189">
        <v>0</v>
      </c>
      <c r="O246" s="189">
        <f>ROUND(E246*N246,5)</f>
        <v>0</v>
      </c>
      <c r="P246" s="189">
        <v>5.9999999999999995E-4</v>
      </c>
      <c r="Q246" s="189">
        <f>ROUND(E246*P246,5)</f>
        <v>7.1999999999999998E-3</v>
      </c>
      <c r="R246" s="189"/>
      <c r="S246" s="189"/>
      <c r="T246" s="190">
        <v>0.23400000000000001</v>
      </c>
      <c r="U246" s="189">
        <f>ROUND(E246*T246,2)</f>
        <v>2.81</v>
      </c>
      <c r="V246" s="191"/>
      <c r="W246" s="191"/>
      <c r="X246" s="191"/>
      <c r="Y246" s="191"/>
      <c r="Z246" s="191"/>
      <c r="AA246" s="191"/>
      <c r="AB246" s="191"/>
      <c r="AC246" s="191"/>
      <c r="AD246" s="191"/>
      <c r="AE246" s="191" t="s">
        <v>187</v>
      </c>
      <c r="AF246" s="191"/>
      <c r="AG246" s="191"/>
      <c r="AH246" s="191"/>
      <c r="AI246" s="191"/>
      <c r="AJ246" s="191"/>
      <c r="AK246" s="191"/>
      <c r="AL246" s="191"/>
      <c r="AM246" s="191"/>
      <c r="AN246" s="191"/>
      <c r="AO246" s="191"/>
      <c r="AP246" s="191"/>
      <c r="AQ246" s="191"/>
      <c r="AR246" s="191"/>
      <c r="AS246" s="191"/>
      <c r="AT246" s="191"/>
      <c r="AU246" s="191"/>
      <c r="AV246" s="191"/>
      <c r="AW246" s="191"/>
      <c r="AX246" s="191"/>
      <c r="AY246" s="191"/>
      <c r="AZ246" s="191"/>
      <c r="BA246" s="191"/>
      <c r="BB246" s="191"/>
      <c r="BC246" s="191"/>
      <c r="BD246" s="191"/>
      <c r="BE246" s="191"/>
      <c r="BF246" s="191"/>
      <c r="BG246" s="191"/>
      <c r="BH246" s="191"/>
    </row>
    <row r="247" spans="1:60" outlineLevel="1" x14ac:dyDescent="0.2">
      <c r="A247" s="184"/>
      <c r="B247" s="184"/>
      <c r="C247" s="192" t="s">
        <v>478</v>
      </c>
      <c r="D247" s="193"/>
      <c r="E247" s="194">
        <v>12</v>
      </c>
      <c r="F247" s="188"/>
      <c r="G247" s="188"/>
      <c r="H247" s="188"/>
      <c r="I247" s="188"/>
      <c r="J247" s="188"/>
      <c r="K247" s="188"/>
      <c r="L247" s="188"/>
      <c r="M247" s="188"/>
      <c r="N247" s="189"/>
      <c r="O247" s="189"/>
      <c r="P247" s="189"/>
      <c r="Q247" s="189"/>
      <c r="R247" s="189"/>
      <c r="S247" s="189"/>
      <c r="T247" s="190"/>
      <c r="U247" s="189"/>
      <c r="V247" s="191"/>
      <c r="W247" s="191"/>
      <c r="X247" s="191"/>
      <c r="Y247" s="191"/>
      <c r="Z247" s="191"/>
      <c r="AA247" s="191"/>
      <c r="AB247" s="191"/>
      <c r="AC247" s="191"/>
      <c r="AD247" s="191"/>
      <c r="AE247" s="191" t="s">
        <v>165</v>
      </c>
      <c r="AF247" s="191">
        <v>0</v>
      </c>
      <c r="AG247" s="191"/>
      <c r="AH247" s="191"/>
      <c r="AI247" s="191"/>
      <c r="AJ247" s="191"/>
      <c r="AK247" s="191"/>
      <c r="AL247" s="191"/>
      <c r="AM247" s="191"/>
      <c r="AN247" s="191"/>
      <c r="AO247" s="191"/>
      <c r="AP247" s="191"/>
      <c r="AQ247" s="191"/>
      <c r="AR247" s="191"/>
      <c r="AS247" s="191"/>
      <c r="AT247" s="191"/>
      <c r="AU247" s="191"/>
      <c r="AV247" s="191"/>
      <c r="AW247" s="191"/>
      <c r="AX247" s="191"/>
      <c r="AY247" s="191"/>
      <c r="AZ247" s="191"/>
      <c r="BA247" s="191"/>
      <c r="BB247" s="191"/>
      <c r="BC247" s="191"/>
      <c r="BD247" s="191"/>
      <c r="BE247" s="191"/>
      <c r="BF247" s="191"/>
      <c r="BG247" s="191"/>
      <c r="BH247" s="191"/>
    </row>
    <row r="248" spans="1:60" outlineLevel="1" x14ac:dyDescent="0.2">
      <c r="A248" s="184">
        <v>95</v>
      </c>
      <c r="B248" s="184" t="s">
        <v>479</v>
      </c>
      <c r="C248" s="185" t="s">
        <v>480</v>
      </c>
      <c r="D248" s="186" t="s">
        <v>217</v>
      </c>
      <c r="E248" s="187">
        <v>1</v>
      </c>
      <c r="F248" s="188">
        <v>0</v>
      </c>
      <c r="G248" s="188">
        <f>E248*F248</f>
        <v>0</v>
      </c>
      <c r="H248" s="188">
        <v>21.59</v>
      </c>
      <c r="I248" s="188">
        <f>ROUND(E248*H248,2)</f>
        <v>21.59</v>
      </c>
      <c r="J248" s="188">
        <v>224.91</v>
      </c>
      <c r="K248" s="188">
        <f>ROUND(E248*J248,2)</f>
        <v>224.91</v>
      </c>
      <c r="L248" s="188">
        <v>21</v>
      </c>
      <c r="M248" s="188">
        <f>G248*(1+L248/100)</f>
        <v>0</v>
      </c>
      <c r="N248" s="189">
        <v>9.1E-4</v>
      </c>
      <c r="O248" s="189">
        <f>ROUND(E248*N248,5)</f>
        <v>9.1E-4</v>
      </c>
      <c r="P248" s="189">
        <v>4.9000000000000002E-2</v>
      </c>
      <c r="Q248" s="189">
        <f>ROUND(E248*P248,5)</f>
        <v>4.9000000000000002E-2</v>
      </c>
      <c r="R248" s="189"/>
      <c r="S248" s="189"/>
      <c r="T248" s="190">
        <v>0.80300000000000005</v>
      </c>
      <c r="U248" s="189">
        <f>ROUND(E248*T248,2)</f>
        <v>0.8</v>
      </c>
      <c r="V248" s="191"/>
      <c r="W248" s="191"/>
      <c r="X248" s="191"/>
      <c r="Y248" s="191"/>
      <c r="Z248" s="191"/>
      <c r="AA248" s="191"/>
      <c r="AB248" s="191"/>
      <c r="AC248" s="191"/>
      <c r="AD248" s="191"/>
      <c r="AE248" s="191" t="s">
        <v>187</v>
      </c>
      <c r="AF248" s="191"/>
      <c r="AG248" s="191"/>
      <c r="AH248" s="191"/>
      <c r="AI248" s="191"/>
      <c r="AJ248" s="191"/>
      <c r="AK248" s="191"/>
      <c r="AL248" s="191"/>
      <c r="AM248" s="191"/>
      <c r="AN248" s="191"/>
      <c r="AO248" s="191"/>
      <c r="AP248" s="191"/>
      <c r="AQ248" s="191"/>
      <c r="AR248" s="191"/>
      <c r="AS248" s="191"/>
      <c r="AT248" s="191"/>
      <c r="AU248" s="191"/>
      <c r="AV248" s="191"/>
      <c r="AW248" s="191"/>
      <c r="AX248" s="191"/>
      <c r="AY248" s="191"/>
      <c r="AZ248" s="191"/>
      <c r="BA248" s="191"/>
      <c r="BB248" s="191"/>
      <c r="BC248" s="191"/>
      <c r="BD248" s="191"/>
      <c r="BE248" s="191"/>
      <c r="BF248" s="191"/>
      <c r="BG248" s="191"/>
      <c r="BH248" s="191"/>
    </row>
    <row r="249" spans="1:60" outlineLevel="1" x14ac:dyDescent="0.2">
      <c r="A249" s="184"/>
      <c r="B249" s="184"/>
      <c r="C249" s="192" t="s">
        <v>481</v>
      </c>
      <c r="D249" s="193"/>
      <c r="E249" s="194">
        <v>1</v>
      </c>
      <c r="F249" s="188"/>
      <c r="G249" s="188"/>
      <c r="H249" s="188"/>
      <c r="I249" s="188"/>
      <c r="J249" s="188"/>
      <c r="K249" s="188"/>
      <c r="L249" s="188"/>
      <c r="M249" s="188"/>
      <c r="N249" s="189"/>
      <c r="O249" s="189"/>
      <c r="P249" s="189"/>
      <c r="Q249" s="189"/>
      <c r="R249" s="189"/>
      <c r="S249" s="189"/>
      <c r="T249" s="190"/>
      <c r="U249" s="189"/>
      <c r="V249" s="191"/>
      <c r="W249" s="191"/>
      <c r="X249" s="191"/>
      <c r="Y249" s="191"/>
      <c r="Z249" s="191"/>
      <c r="AA249" s="191"/>
      <c r="AB249" s="191"/>
      <c r="AC249" s="191"/>
      <c r="AD249" s="191"/>
      <c r="AE249" s="191" t="s">
        <v>165</v>
      </c>
      <c r="AF249" s="191">
        <v>0</v>
      </c>
      <c r="AG249" s="191"/>
      <c r="AH249" s="191"/>
      <c r="AI249" s="191"/>
      <c r="AJ249" s="191"/>
      <c r="AK249" s="191"/>
      <c r="AL249" s="191"/>
      <c r="AM249" s="191"/>
      <c r="AN249" s="191"/>
      <c r="AO249" s="191"/>
      <c r="AP249" s="191"/>
      <c r="AQ249" s="191"/>
      <c r="AR249" s="191"/>
      <c r="AS249" s="191"/>
      <c r="AT249" s="191"/>
      <c r="AU249" s="191"/>
      <c r="AV249" s="191"/>
      <c r="AW249" s="191"/>
      <c r="AX249" s="191"/>
      <c r="AY249" s="191"/>
      <c r="AZ249" s="191"/>
      <c r="BA249" s="191"/>
      <c r="BB249" s="191"/>
      <c r="BC249" s="191"/>
      <c r="BD249" s="191"/>
      <c r="BE249" s="191"/>
      <c r="BF249" s="191"/>
      <c r="BG249" s="191"/>
      <c r="BH249" s="191"/>
    </row>
    <row r="250" spans="1:60" outlineLevel="1" x14ac:dyDescent="0.2">
      <c r="A250" s="184">
        <v>96</v>
      </c>
      <c r="B250" s="184" t="s">
        <v>482</v>
      </c>
      <c r="C250" s="185" t="s">
        <v>483</v>
      </c>
      <c r="D250" s="186" t="s">
        <v>217</v>
      </c>
      <c r="E250" s="187">
        <v>26</v>
      </c>
      <c r="F250" s="188">
        <v>0</v>
      </c>
      <c r="G250" s="188">
        <f>E250*F250</f>
        <v>0</v>
      </c>
      <c r="H250" s="188">
        <v>5.0999999999999996</v>
      </c>
      <c r="I250" s="188">
        <f>ROUND(E250*H250,2)</f>
        <v>132.6</v>
      </c>
      <c r="J250" s="188">
        <v>82.100000000000009</v>
      </c>
      <c r="K250" s="188">
        <f>ROUND(E250*J250,2)</f>
        <v>2134.6</v>
      </c>
      <c r="L250" s="188">
        <v>21</v>
      </c>
      <c r="M250" s="188">
        <f>G250*(1+L250/100)</f>
        <v>0</v>
      </c>
      <c r="N250" s="189">
        <v>2.1000000000000001E-4</v>
      </c>
      <c r="O250" s="189">
        <f>ROUND(E250*N250,5)</f>
        <v>5.4599999999999996E-3</v>
      </c>
      <c r="P250" s="189">
        <v>1E-3</v>
      </c>
      <c r="Q250" s="189">
        <f>ROUND(E250*P250,5)</f>
        <v>2.5999999999999999E-2</v>
      </c>
      <c r="R250" s="189"/>
      <c r="S250" s="189"/>
      <c r="T250" s="190">
        <v>0.29199999999999998</v>
      </c>
      <c r="U250" s="189">
        <f>ROUND(E250*T250,2)</f>
        <v>7.59</v>
      </c>
      <c r="V250" s="191"/>
      <c r="W250" s="191"/>
      <c r="X250" s="191"/>
      <c r="Y250" s="191"/>
      <c r="Z250" s="191"/>
      <c r="AA250" s="191"/>
      <c r="AB250" s="191"/>
      <c r="AC250" s="191"/>
      <c r="AD250" s="191"/>
      <c r="AE250" s="191" t="s">
        <v>187</v>
      </c>
      <c r="AF250" s="191"/>
      <c r="AG250" s="191"/>
      <c r="AH250" s="191"/>
      <c r="AI250" s="191"/>
      <c r="AJ250" s="191"/>
      <c r="AK250" s="191"/>
      <c r="AL250" s="191"/>
      <c r="AM250" s="191"/>
      <c r="AN250" s="191"/>
      <c r="AO250" s="191"/>
      <c r="AP250" s="191"/>
      <c r="AQ250" s="191"/>
      <c r="AR250" s="191"/>
      <c r="AS250" s="191"/>
      <c r="AT250" s="191"/>
      <c r="AU250" s="191"/>
      <c r="AV250" s="191"/>
      <c r="AW250" s="191"/>
      <c r="AX250" s="191"/>
      <c r="AY250" s="191"/>
      <c r="AZ250" s="191"/>
      <c r="BA250" s="191"/>
      <c r="BB250" s="191"/>
      <c r="BC250" s="191"/>
      <c r="BD250" s="191"/>
      <c r="BE250" s="191"/>
      <c r="BF250" s="191"/>
      <c r="BG250" s="191"/>
      <c r="BH250" s="191"/>
    </row>
    <row r="251" spans="1:60" outlineLevel="1" x14ac:dyDescent="0.2">
      <c r="A251" s="184"/>
      <c r="B251" s="184"/>
      <c r="C251" s="192" t="s">
        <v>484</v>
      </c>
      <c r="D251" s="193"/>
      <c r="E251" s="194">
        <v>26</v>
      </c>
      <c r="F251" s="188"/>
      <c r="G251" s="188"/>
      <c r="H251" s="188"/>
      <c r="I251" s="188"/>
      <c r="J251" s="188"/>
      <c r="K251" s="188"/>
      <c r="L251" s="188"/>
      <c r="M251" s="188"/>
      <c r="N251" s="189"/>
      <c r="O251" s="189"/>
      <c r="P251" s="189"/>
      <c r="Q251" s="189"/>
      <c r="R251" s="189"/>
      <c r="S251" s="189"/>
      <c r="T251" s="190"/>
      <c r="U251" s="189"/>
      <c r="V251" s="191"/>
      <c r="W251" s="191"/>
      <c r="X251" s="191"/>
      <c r="Y251" s="191"/>
      <c r="Z251" s="191"/>
      <c r="AA251" s="191"/>
      <c r="AB251" s="191"/>
      <c r="AC251" s="191"/>
      <c r="AD251" s="191"/>
      <c r="AE251" s="191" t="s">
        <v>165</v>
      </c>
      <c r="AF251" s="191">
        <v>0</v>
      </c>
      <c r="AG251" s="191"/>
      <c r="AH251" s="191"/>
      <c r="AI251" s="191"/>
      <c r="AJ251" s="191"/>
      <c r="AK251" s="191"/>
      <c r="AL251" s="191"/>
      <c r="AM251" s="191"/>
      <c r="AN251" s="191"/>
      <c r="AO251" s="191"/>
      <c r="AP251" s="191"/>
      <c r="AQ251" s="191"/>
      <c r="AR251" s="191"/>
      <c r="AS251" s="191"/>
      <c r="AT251" s="191"/>
      <c r="AU251" s="191"/>
      <c r="AV251" s="191"/>
      <c r="AW251" s="191"/>
      <c r="AX251" s="191"/>
      <c r="AY251" s="191"/>
      <c r="AZ251" s="191"/>
      <c r="BA251" s="191"/>
      <c r="BB251" s="191"/>
      <c r="BC251" s="191"/>
      <c r="BD251" s="191"/>
      <c r="BE251" s="191"/>
      <c r="BF251" s="191"/>
      <c r="BG251" s="191"/>
      <c r="BH251" s="191"/>
    </row>
    <row r="252" spans="1:60" outlineLevel="1" x14ac:dyDescent="0.2">
      <c r="A252" s="184">
        <v>97</v>
      </c>
      <c r="B252" s="184" t="s">
        <v>485</v>
      </c>
      <c r="C252" s="185" t="s">
        <v>486</v>
      </c>
      <c r="D252" s="186" t="s">
        <v>211</v>
      </c>
      <c r="E252" s="187">
        <v>40</v>
      </c>
      <c r="F252" s="188">
        <v>0</v>
      </c>
      <c r="G252" s="188">
        <f>E252*F252</f>
        <v>0</v>
      </c>
      <c r="H252" s="188">
        <v>11.7</v>
      </c>
      <c r="I252" s="188">
        <f>ROUND(E252*H252,2)</f>
        <v>468</v>
      </c>
      <c r="J252" s="188">
        <v>51.099999999999994</v>
      </c>
      <c r="K252" s="188">
        <f>ROUND(E252*J252,2)</f>
        <v>2044</v>
      </c>
      <c r="L252" s="188">
        <v>21</v>
      </c>
      <c r="M252" s="188">
        <f>G252*(1+L252/100)</f>
        <v>0</v>
      </c>
      <c r="N252" s="189">
        <v>4.8999999999999998E-4</v>
      </c>
      <c r="O252" s="189">
        <f>ROUND(E252*N252,5)</f>
        <v>1.9599999999999999E-2</v>
      </c>
      <c r="P252" s="189">
        <v>2E-3</v>
      </c>
      <c r="Q252" s="189">
        <f>ROUND(E252*P252,5)</f>
        <v>0.08</v>
      </c>
      <c r="R252" s="189"/>
      <c r="S252" s="189"/>
      <c r="T252" s="190">
        <v>0.17599999999999999</v>
      </c>
      <c r="U252" s="189">
        <f>ROUND(E252*T252,2)</f>
        <v>7.04</v>
      </c>
      <c r="V252" s="191"/>
      <c r="W252" s="191"/>
      <c r="X252" s="191"/>
      <c r="Y252" s="191"/>
      <c r="Z252" s="191"/>
      <c r="AA252" s="191"/>
      <c r="AB252" s="191"/>
      <c r="AC252" s="191"/>
      <c r="AD252" s="191"/>
      <c r="AE252" s="191" t="s">
        <v>187</v>
      </c>
      <c r="AF252" s="191"/>
      <c r="AG252" s="191"/>
      <c r="AH252" s="191"/>
      <c r="AI252" s="191"/>
      <c r="AJ252" s="191"/>
      <c r="AK252" s="191"/>
      <c r="AL252" s="191"/>
      <c r="AM252" s="191"/>
      <c r="AN252" s="191"/>
      <c r="AO252" s="191"/>
      <c r="AP252" s="191"/>
      <c r="AQ252" s="191"/>
      <c r="AR252" s="191"/>
      <c r="AS252" s="191"/>
      <c r="AT252" s="191"/>
      <c r="AU252" s="191"/>
      <c r="AV252" s="191"/>
      <c r="AW252" s="191"/>
      <c r="AX252" s="191"/>
      <c r="AY252" s="191"/>
      <c r="AZ252" s="191"/>
      <c r="BA252" s="191"/>
      <c r="BB252" s="191"/>
      <c r="BC252" s="191"/>
      <c r="BD252" s="191"/>
      <c r="BE252" s="191"/>
      <c r="BF252" s="191"/>
      <c r="BG252" s="191"/>
      <c r="BH252" s="191"/>
    </row>
    <row r="253" spans="1:60" outlineLevel="1" x14ac:dyDescent="0.2">
      <c r="A253" s="184"/>
      <c r="B253" s="184"/>
      <c r="C253" s="192" t="s">
        <v>487</v>
      </c>
      <c r="D253" s="193"/>
      <c r="E253" s="194">
        <v>40</v>
      </c>
      <c r="F253" s="188"/>
      <c r="G253" s="188"/>
      <c r="H253" s="188"/>
      <c r="I253" s="188"/>
      <c r="J253" s="188"/>
      <c r="K253" s="188"/>
      <c r="L253" s="188"/>
      <c r="M253" s="188"/>
      <c r="N253" s="189"/>
      <c r="O253" s="189"/>
      <c r="P253" s="189"/>
      <c r="Q253" s="189"/>
      <c r="R253" s="189"/>
      <c r="S253" s="189"/>
      <c r="T253" s="190"/>
      <c r="U253" s="189"/>
      <c r="V253" s="191"/>
      <c r="W253" s="191"/>
      <c r="X253" s="191"/>
      <c r="Y253" s="191"/>
      <c r="Z253" s="191"/>
      <c r="AA253" s="191"/>
      <c r="AB253" s="191"/>
      <c r="AC253" s="191"/>
      <c r="AD253" s="191"/>
      <c r="AE253" s="191" t="s">
        <v>165</v>
      </c>
      <c r="AF253" s="191">
        <v>0</v>
      </c>
      <c r="AG253" s="191"/>
      <c r="AH253" s="191"/>
      <c r="AI253" s="191"/>
      <c r="AJ253" s="191"/>
      <c r="AK253" s="191"/>
      <c r="AL253" s="191"/>
      <c r="AM253" s="191"/>
      <c r="AN253" s="191"/>
      <c r="AO253" s="191"/>
      <c r="AP253" s="191"/>
      <c r="AQ253" s="191"/>
      <c r="AR253" s="191"/>
      <c r="AS253" s="191"/>
      <c r="AT253" s="191"/>
      <c r="AU253" s="191"/>
      <c r="AV253" s="191"/>
      <c r="AW253" s="191"/>
      <c r="AX253" s="191"/>
      <c r="AY253" s="191"/>
      <c r="AZ253" s="191"/>
      <c r="BA253" s="191"/>
      <c r="BB253" s="191"/>
      <c r="BC253" s="191"/>
      <c r="BD253" s="191"/>
      <c r="BE253" s="191"/>
      <c r="BF253" s="191"/>
      <c r="BG253" s="191"/>
      <c r="BH253" s="191"/>
    </row>
    <row r="254" spans="1:60" x14ac:dyDescent="0.2">
      <c r="A254" s="195" t="s">
        <v>158</v>
      </c>
      <c r="B254" s="195" t="s">
        <v>85</v>
      </c>
      <c r="C254" s="196" t="s">
        <v>86</v>
      </c>
      <c r="D254" s="197"/>
      <c r="E254" s="198"/>
      <c r="F254" s="199"/>
      <c r="G254" s="199">
        <f>SUMIF(AE255:AE255,"&lt;&gt;NOR",G255:G255)</f>
        <v>0</v>
      </c>
      <c r="H254" s="199"/>
      <c r="I254" s="199">
        <f>SUM(I255:I255)</f>
        <v>0</v>
      </c>
      <c r="J254" s="199"/>
      <c r="K254" s="199">
        <f>SUM(K255:K255)</f>
        <v>20911.12</v>
      </c>
      <c r="L254" s="199"/>
      <c r="M254" s="199">
        <f>SUM(M255:M255)</f>
        <v>0</v>
      </c>
      <c r="N254" s="200"/>
      <c r="O254" s="200">
        <f>SUM(O255:O255)</f>
        <v>0</v>
      </c>
      <c r="P254" s="200"/>
      <c r="Q254" s="200">
        <f>SUM(Q255:Q255)</f>
        <v>0</v>
      </c>
      <c r="R254" s="200"/>
      <c r="S254" s="200"/>
      <c r="T254" s="201"/>
      <c r="U254" s="200">
        <f>SUM(U255:U255)</f>
        <v>61.81</v>
      </c>
      <c r="W254" s="48"/>
      <c r="AE254" t="s">
        <v>159</v>
      </c>
    </row>
    <row r="255" spans="1:60" outlineLevel="1" x14ac:dyDescent="0.2">
      <c r="A255" s="184">
        <v>98</v>
      </c>
      <c r="B255" s="184" t="s">
        <v>488</v>
      </c>
      <c r="C255" s="185" t="s">
        <v>489</v>
      </c>
      <c r="D255" s="186" t="s">
        <v>200</v>
      </c>
      <c r="E255" s="187">
        <v>65.861779999999996</v>
      </c>
      <c r="F255" s="188">
        <v>0</v>
      </c>
      <c r="G255" s="188">
        <f>E255*F255</f>
        <v>0</v>
      </c>
      <c r="H255" s="188">
        <v>0</v>
      </c>
      <c r="I255" s="188">
        <f>ROUND(E255*H255,2)</f>
        <v>0</v>
      </c>
      <c r="J255" s="188">
        <v>317.5</v>
      </c>
      <c r="K255" s="188">
        <f>ROUND(E255*J255,2)</f>
        <v>20911.12</v>
      </c>
      <c r="L255" s="188">
        <v>21</v>
      </c>
      <c r="M255" s="188">
        <f>G255*(1+L255/100)</f>
        <v>0</v>
      </c>
      <c r="N255" s="189">
        <v>0</v>
      </c>
      <c r="O255" s="189">
        <f>ROUND(E255*N255,5)</f>
        <v>0</v>
      </c>
      <c r="P255" s="189">
        <v>0</v>
      </c>
      <c r="Q255" s="189">
        <f>ROUND(E255*P255,5)</f>
        <v>0</v>
      </c>
      <c r="R255" s="189"/>
      <c r="S255" s="189"/>
      <c r="T255" s="190">
        <v>0.9385</v>
      </c>
      <c r="U255" s="189">
        <f>ROUND(E255*T255,2)</f>
        <v>61.81</v>
      </c>
      <c r="V255" s="191"/>
      <c r="W255" s="191"/>
      <c r="X255" s="191"/>
      <c r="Y255" s="191"/>
      <c r="Z255" s="191"/>
      <c r="AA255" s="191"/>
      <c r="AB255" s="191"/>
      <c r="AC255" s="191"/>
      <c r="AD255" s="191"/>
      <c r="AE255" s="191" t="s">
        <v>187</v>
      </c>
      <c r="AF255" s="191"/>
      <c r="AG255" s="191"/>
      <c r="AH255" s="191"/>
      <c r="AI255" s="191"/>
      <c r="AJ255" s="191"/>
      <c r="AK255" s="191"/>
      <c r="AL255" s="191"/>
      <c r="AM255" s="191"/>
      <c r="AN255" s="191"/>
      <c r="AO255" s="191"/>
      <c r="AP255" s="191"/>
      <c r="AQ255" s="191"/>
      <c r="AR255" s="191"/>
      <c r="AS255" s="191"/>
      <c r="AT255" s="191"/>
      <c r="AU255" s="191"/>
      <c r="AV255" s="191"/>
      <c r="AW255" s="191"/>
      <c r="AX255" s="191"/>
      <c r="AY255" s="191"/>
      <c r="AZ255" s="191"/>
      <c r="BA255" s="191"/>
      <c r="BB255" s="191"/>
      <c r="BC255" s="191"/>
      <c r="BD255" s="191"/>
      <c r="BE255" s="191"/>
      <c r="BF255" s="191"/>
      <c r="BG255" s="191"/>
      <c r="BH255" s="191"/>
    </row>
    <row r="256" spans="1:60" x14ac:dyDescent="0.2">
      <c r="A256" s="195" t="s">
        <v>158</v>
      </c>
      <c r="B256" s="195" t="s">
        <v>87</v>
      </c>
      <c r="C256" s="196" t="s">
        <v>88</v>
      </c>
      <c r="D256" s="197"/>
      <c r="E256" s="198"/>
      <c r="F256" s="199"/>
      <c r="G256" s="199">
        <f>SUMIF(AE257:AE270,"&lt;&gt;NOR",G257:G270)</f>
        <v>0</v>
      </c>
      <c r="H256" s="199"/>
      <c r="I256" s="199">
        <f>SUM(I257:I270)</f>
        <v>13509.14</v>
      </c>
      <c r="J256" s="199"/>
      <c r="K256" s="199">
        <f>SUM(K257:K270)</f>
        <v>15609.8</v>
      </c>
      <c r="L256" s="199"/>
      <c r="M256" s="199">
        <f>SUM(M257:M270)</f>
        <v>0</v>
      </c>
      <c r="N256" s="200"/>
      <c r="O256" s="200">
        <f>SUM(O257:O270)</f>
        <v>0.64437999999999995</v>
      </c>
      <c r="P256" s="200"/>
      <c r="Q256" s="200">
        <f>SUM(Q257:Q270)</f>
        <v>0</v>
      </c>
      <c r="R256" s="200"/>
      <c r="S256" s="200"/>
      <c r="T256" s="201"/>
      <c r="U256" s="200">
        <f>SUM(U257:U270)</f>
        <v>36.340000000000003</v>
      </c>
      <c r="W256" s="48"/>
      <c r="X256" s="48"/>
      <c r="AE256" t="s">
        <v>159</v>
      </c>
    </row>
    <row r="257" spans="1:60" outlineLevel="1" x14ac:dyDescent="0.2">
      <c r="A257" s="184">
        <v>99</v>
      </c>
      <c r="B257" s="184" t="s">
        <v>490</v>
      </c>
      <c r="C257" s="185" t="s">
        <v>491</v>
      </c>
      <c r="D257" s="186" t="s">
        <v>207</v>
      </c>
      <c r="E257" s="187">
        <v>5.4580000000000002</v>
      </c>
      <c r="F257" s="188">
        <v>0</v>
      </c>
      <c r="G257" s="188">
        <f>E257*F257</f>
        <v>0</v>
      </c>
      <c r="H257" s="188">
        <v>0</v>
      </c>
      <c r="I257" s="188">
        <f>ROUND(E257*H257,2)</f>
        <v>0</v>
      </c>
      <c r="J257" s="188">
        <v>8.1999999999999993</v>
      </c>
      <c r="K257" s="188">
        <f>ROUND(E257*J257,2)</f>
        <v>44.76</v>
      </c>
      <c r="L257" s="188">
        <v>21</v>
      </c>
      <c r="M257" s="188">
        <f>G257*(1+L257/100)</f>
        <v>0</v>
      </c>
      <c r="N257" s="189">
        <v>0</v>
      </c>
      <c r="O257" s="189">
        <f>ROUND(E257*N257,5)</f>
        <v>0</v>
      </c>
      <c r="P257" s="189">
        <v>0</v>
      </c>
      <c r="Q257" s="189">
        <f>ROUND(E257*P257,5)</f>
        <v>0</v>
      </c>
      <c r="R257" s="189"/>
      <c r="S257" s="189"/>
      <c r="T257" s="190">
        <v>2.1000000000000001E-2</v>
      </c>
      <c r="U257" s="189">
        <f>ROUND(E257*T257,2)</f>
        <v>0.11</v>
      </c>
      <c r="V257" s="191"/>
      <c r="W257" s="191"/>
      <c r="X257" s="191"/>
      <c r="Y257" s="191"/>
      <c r="Z257" s="191"/>
      <c r="AA257" s="191"/>
      <c r="AB257" s="191"/>
      <c r="AC257" s="191"/>
      <c r="AD257" s="191"/>
      <c r="AE257" s="191" t="s">
        <v>187</v>
      </c>
      <c r="AF257" s="191"/>
      <c r="AG257" s="191"/>
      <c r="AH257" s="191"/>
      <c r="AI257" s="191"/>
      <c r="AJ257" s="191"/>
      <c r="AK257" s="191"/>
      <c r="AL257" s="191"/>
      <c r="AM257" s="191"/>
      <c r="AN257" s="191"/>
      <c r="AO257" s="191"/>
      <c r="AP257" s="191"/>
      <c r="AQ257" s="191"/>
      <c r="AR257" s="191"/>
      <c r="AS257" s="191"/>
      <c r="AT257" s="191"/>
      <c r="AU257" s="191"/>
      <c r="AV257" s="191"/>
      <c r="AW257" s="191"/>
      <c r="AX257" s="191"/>
      <c r="AY257" s="191"/>
      <c r="AZ257" s="191"/>
      <c r="BA257" s="191"/>
      <c r="BB257" s="191"/>
      <c r="BC257" s="191"/>
      <c r="BD257" s="191"/>
      <c r="BE257" s="191"/>
      <c r="BF257" s="191"/>
      <c r="BG257" s="191"/>
      <c r="BH257" s="191"/>
    </row>
    <row r="258" spans="1:60" outlineLevel="1" x14ac:dyDescent="0.2">
      <c r="A258" s="184"/>
      <c r="B258" s="184"/>
      <c r="C258" s="192" t="s">
        <v>492</v>
      </c>
      <c r="D258" s="193"/>
      <c r="E258" s="194"/>
      <c r="F258" s="188"/>
      <c r="G258" s="188"/>
      <c r="H258" s="188"/>
      <c r="I258" s="188"/>
      <c r="J258" s="188"/>
      <c r="K258" s="188"/>
      <c r="L258" s="188"/>
      <c r="M258" s="188"/>
      <c r="N258" s="189"/>
      <c r="O258" s="189"/>
      <c r="P258" s="189"/>
      <c r="Q258" s="189"/>
      <c r="R258" s="189"/>
      <c r="S258" s="189"/>
      <c r="T258" s="190"/>
      <c r="U258" s="189"/>
      <c r="V258" s="191"/>
      <c r="W258" s="191"/>
      <c r="X258" s="191"/>
      <c r="Y258" s="191"/>
      <c r="Z258" s="191"/>
      <c r="AA258" s="191"/>
      <c r="AB258" s="191"/>
      <c r="AC258" s="191"/>
      <c r="AD258" s="191"/>
      <c r="AE258" s="191" t="s">
        <v>165</v>
      </c>
      <c r="AF258" s="191">
        <v>0</v>
      </c>
      <c r="AG258" s="191"/>
      <c r="AH258" s="191"/>
      <c r="AI258" s="191"/>
      <c r="AJ258" s="191"/>
      <c r="AK258" s="191"/>
      <c r="AL258" s="191"/>
      <c r="AM258" s="191"/>
      <c r="AN258" s="191"/>
      <c r="AO258" s="191"/>
      <c r="AP258" s="191"/>
      <c r="AQ258" s="191"/>
      <c r="AR258" s="191"/>
      <c r="AS258" s="191"/>
      <c r="AT258" s="191"/>
      <c r="AU258" s="191"/>
      <c r="AV258" s="191"/>
      <c r="AW258" s="191"/>
      <c r="AX258" s="191"/>
      <c r="AY258" s="191"/>
      <c r="AZ258" s="191"/>
      <c r="BA258" s="191"/>
      <c r="BB258" s="191"/>
      <c r="BC258" s="191"/>
      <c r="BD258" s="191"/>
      <c r="BE258" s="191"/>
      <c r="BF258" s="191"/>
      <c r="BG258" s="191"/>
      <c r="BH258" s="191"/>
    </row>
    <row r="259" spans="1:60" outlineLevel="1" x14ac:dyDescent="0.2">
      <c r="A259" s="184"/>
      <c r="B259" s="184"/>
      <c r="C259" s="192" t="s">
        <v>493</v>
      </c>
      <c r="D259" s="193"/>
      <c r="E259" s="194">
        <v>2.0419999999999998</v>
      </c>
      <c r="F259" s="188"/>
      <c r="G259" s="188"/>
      <c r="H259" s="188"/>
      <c r="I259" s="188"/>
      <c r="J259" s="188"/>
      <c r="K259" s="188"/>
      <c r="L259" s="188"/>
      <c r="M259" s="188"/>
      <c r="N259" s="189"/>
      <c r="O259" s="189"/>
      <c r="P259" s="189"/>
      <c r="Q259" s="189"/>
      <c r="R259" s="189"/>
      <c r="S259" s="189"/>
      <c r="T259" s="190"/>
      <c r="U259" s="189"/>
      <c r="V259" s="191"/>
      <c r="W259" s="191"/>
      <c r="X259" s="191"/>
      <c r="Y259" s="191"/>
      <c r="Z259" s="191"/>
      <c r="AA259" s="191"/>
      <c r="AB259" s="191"/>
      <c r="AC259" s="191"/>
      <c r="AD259" s="191"/>
      <c r="AE259" s="191" t="s">
        <v>165</v>
      </c>
      <c r="AF259" s="191">
        <v>0</v>
      </c>
      <c r="AG259" s="191"/>
      <c r="AH259" s="191"/>
      <c r="AI259" s="191"/>
      <c r="AJ259" s="191"/>
      <c r="AK259" s="191"/>
      <c r="AL259" s="191"/>
      <c r="AM259" s="191"/>
      <c r="AN259" s="191"/>
      <c r="AO259" s="191"/>
      <c r="AP259" s="191"/>
      <c r="AQ259" s="191"/>
      <c r="AR259" s="191"/>
      <c r="AS259" s="191"/>
      <c r="AT259" s="191"/>
      <c r="AU259" s="191"/>
      <c r="AV259" s="191"/>
      <c r="AW259" s="191"/>
      <c r="AX259" s="191"/>
      <c r="AY259" s="191"/>
      <c r="AZ259" s="191"/>
      <c r="BA259" s="191"/>
      <c r="BB259" s="191"/>
      <c r="BC259" s="191"/>
      <c r="BD259" s="191"/>
      <c r="BE259" s="191"/>
      <c r="BF259" s="191"/>
      <c r="BG259" s="191"/>
      <c r="BH259" s="191"/>
    </row>
    <row r="260" spans="1:60" outlineLevel="1" x14ac:dyDescent="0.2">
      <c r="A260" s="184"/>
      <c r="B260" s="184"/>
      <c r="C260" s="192" t="s">
        <v>494</v>
      </c>
      <c r="D260" s="193"/>
      <c r="E260" s="194">
        <v>3.4159999999999999</v>
      </c>
      <c r="F260" s="188"/>
      <c r="G260" s="188"/>
      <c r="H260" s="188"/>
      <c r="I260" s="188"/>
      <c r="J260" s="188"/>
      <c r="K260" s="188"/>
      <c r="L260" s="188"/>
      <c r="M260" s="188"/>
      <c r="N260" s="189"/>
      <c r="O260" s="189"/>
      <c r="P260" s="189"/>
      <c r="Q260" s="189"/>
      <c r="R260" s="189"/>
      <c r="S260" s="189"/>
      <c r="T260" s="190"/>
      <c r="U260" s="189"/>
      <c r="V260" s="191"/>
      <c r="W260" s="191"/>
      <c r="X260" s="191"/>
      <c r="Y260" s="191"/>
      <c r="Z260" s="191"/>
      <c r="AA260" s="191"/>
      <c r="AB260" s="191"/>
      <c r="AC260" s="191"/>
      <c r="AD260" s="191"/>
      <c r="AE260" s="191" t="s">
        <v>165</v>
      </c>
      <c r="AF260" s="191">
        <v>0</v>
      </c>
      <c r="AG260" s="191"/>
      <c r="AH260" s="191"/>
      <c r="AI260" s="191"/>
      <c r="AJ260" s="191"/>
      <c r="AK260" s="191"/>
      <c r="AL260" s="191"/>
      <c r="AM260" s="191"/>
      <c r="AN260" s="191"/>
      <c r="AO260" s="191"/>
      <c r="AP260" s="191"/>
      <c r="AQ260" s="191"/>
      <c r="AR260" s="191"/>
      <c r="AS260" s="191"/>
      <c r="AT260" s="191"/>
      <c r="AU260" s="191"/>
      <c r="AV260" s="191"/>
      <c r="AW260" s="191"/>
      <c r="AX260" s="191"/>
      <c r="AY260" s="191"/>
      <c r="AZ260" s="191"/>
      <c r="BA260" s="191"/>
      <c r="BB260" s="191"/>
      <c r="BC260" s="191"/>
      <c r="BD260" s="191"/>
      <c r="BE260" s="191"/>
      <c r="BF260" s="191"/>
      <c r="BG260" s="191"/>
      <c r="BH260" s="191"/>
    </row>
    <row r="261" spans="1:60" outlineLevel="1" x14ac:dyDescent="0.2">
      <c r="A261" s="184">
        <v>100</v>
      </c>
      <c r="B261" s="184" t="s">
        <v>495</v>
      </c>
      <c r="C261" s="185" t="s">
        <v>496</v>
      </c>
      <c r="D261" s="186" t="s">
        <v>207</v>
      </c>
      <c r="E261" s="187">
        <v>6.1129600000000002</v>
      </c>
      <c r="F261" s="188">
        <v>0</v>
      </c>
      <c r="G261" s="188">
        <f>E261*F261</f>
        <v>0</v>
      </c>
      <c r="H261" s="188">
        <v>20.100000000000001</v>
      </c>
      <c r="I261" s="188">
        <f>ROUND(E261*H261,2)</f>
        <v>122.87</v>
      </c>
      <c r="J261" s="188">
        <v>0</v>
      </c>
      <c r="K261" s="188">
        <f>ROUND(E261*J261,2)</f>
        <v>0</v>
      </c>
      <c r="L261" s="188">
        <v>21</v>
      </c>
      <c r="M261" s="188">
        <f>G261*(1+L261/100)</f>
        <v>0</v>
      </c>
      <c r="N261" s="189">
        <v>1E-3</v>
      </c>
      <c r="O261" s="189">
        <f>ROUND(E261*N261,5)</f>
        <v>6.11E-3</v>
      </c>
      <c r="P261" s="189">
        <v>0</v>
      </c>
      <c r="Q261" s="189">
        <f>ROUND(E261*P261,5)</f>
        <v>0</v>
      </c>
      <c r="R261" s="189"/>
      <c r="S261" s="189"/>
      <c r="T261" s="190">
        <v>0</v>
      </c>
      <c r="U261" s="189">
        <f>ROUND(E261*T261,2)</f>
        <v>0</v>
      </c>
      <c r="V261" s="191"/>
      <c r="W261" s="191"/>
      <c r="X261" s="191"/>
      <c r="Y261" s="191"/>
      <c r="Z261" s="191"/>
      <c r="AA261" s="191"/>
      <c r="AB261" s="191"/>
      <c r="AC261" s="191"/>
      <c r="AD261" s="191"/>
      <c r="AE261" s="191" t="s">
        <v>236</v>
      </c>
      <c r="AF261" s="191"/>
      <c r="AG261" s="191"/>
      <c r="AH261" s="191"/>
      <c r="AI261" s="191"/>
      <c r="AJ261" s="191"/>
      <c r="AK261" s="191"/>
      <c r="AL261" s="191"/>
      <c r="AM261" s="191"/>
      <c r="AN261" s="191"/>
      <c r="AO261" s="191"/>
      <c r="AP261" s="191"/>
      <c r="AQ261" s="191"/>
      <c r="AR261" s="191"/>
      <c r="AS261" s="191"/>
      <c r="AT261" s="191"/>
      <c r="AU261" s="191"/>
      <c r="AV261" s="191"/>
      <c r="AW261" s="191"/>
      <c r="AX261" s="191"/>
      <c r="AY261" s="191"/>
      <c r="AZ261" s="191"/>
      <c r="BA261" s="191"/>
      <c r="BB261" s="191"/>
      <c r="BC261" s="191"/>
      <c r="BD261" s="191"/>
      <c r="BE261" s="191"/>
      <c r="BF261" s="191"/>
      <c r="BG261" s="191"/>
      <c r="BH261" s="191"/>
    </row>
    <row r="262" spans="1:60" outlineLevel="1" x14ac:dyDescent="0.2">
      <c r="A262" s="184"/>
      <c r="B262" s="184"/>
      <c r="C262" s="192" t="s">
        <v>497</v>
      </c>
      <c r="D262" s="193"/>
      <c r="E262" s="194">
        <v>6.1129600000000002</v>
      </c>
      <c r="F262" s="188"/>
      <c r="G262" s="188"/>
      <c r="H262" s="188"/>
      <c r="I262" s="188"/>
      <c r="J262" s="188"/>
      <c r="K262" s="188"/>
      <c r="L262" s="188"/>
      <c r="M262" s="188"/>
      <c r="N262" s="189"/>
      <c r="O262" s="189"/>
      <c r="P262" s="189"/>
      <c r="Q262" s="189"/>
      <c r="R262" s="189"/>
      <c r="S262" s="189"/>
      <c r="T262" s="190"/>
      <c r="U262" s="189"/>
      <c r="V262" s="191"/>
      <c r="W262" s="191"/>
      <c r="X262" s="191"/>
      <c r="Y262" s="191"/>
      <c r="Z262" s="191"/>
      <c r="AA262" s="191"/>
      <c r="AB262" s="191"/>
      <c r="AC262" s="191"/>
      <c r="AD262" s="191"/>
      <c r="AE262" s="191" t="s">
        <v>165</v>
      </c>
      <c r="AF262" s="191">
        <v>0</v>
      </c>
      <c r="AG262" s="191"/>
      <c r="AH262" s="191"/>
      <c r="AI262" s="191"/>
      <c r="AJ262" s="191"/>
      <c r="AK262" s="191"/>
      <c r="AL262" s="191"/>
      <c r="AM262" s="191"/>
      <c r="AN262" s="191"/>
      <c r="AO262" s="191"/>
      <c r="AP262" s="191"/>
      <c r="AQ262" s="191"/>
      <c r="AR262" s="191"/>
      <c r="AS262" s="191"/>
      <c r="AT262" s="191"/>
      <c r="AU262" s="191"/>
      <c r="AV262" s="191"/>
      <c r="AW262" s="191"/>
      <c r="AX262" s="191"/>
      <c r="AY262" s="191"/>
      <c r="AZ262" s="191"/>
      <c r="BA262" s="191"/>
      <c r="BB262" s="191"/>
      <c r="BC262" s="191"/>
      <c r="BD262" s="191"/>
      <c r="BE262" s="191"/>
      <c r="BF262" s="191"/>
      <c r="BG262" s="191"/>
      <c r="BH262" s="191"/>
    </row>
    <row r="263" spans="1:60" ht="22.5" outlineLevel="1" x14ac:dyDescent="0.2">
      <c r="A263" s="184">
        <v>101</v>
      </c>
      <c r="B263" s="184" t="s">
        <v>498</v>
      </c>
      <c r="C263" s="185" t="s">
        <v>499</v>
      </c>
      <c r="D263" s="186" t="s">
        <v>207</v>
      </c>
      <c r="E263" s="187">
        <v>107.2495</v>
      </c>
      <c r="F263" s="188">
        <v>0</v>
      </c>
      <c r="G263" s="188">
        <f>E263*F263</f>
        <v>0</v>
      </c>
      <c r="H263" s="188">
        <v>101.94</v>
      </c>
      <c r="I263" s="188">
        <f>ROUND(E263*H263,2)</f>
        <v>10933.01</v>
      </c>
      <c r="J263" s="188">
        <v>105.56</v>
      </c>
      <c r="K263" s="188">
        <f>ROUND(E263*J263,2)</f>
        <v>11321.26</v>
      </c>
      <c r="L263" s="188">
        <v>21</v>
      </c>
      <c r="M263" s="188">
        <f>G263*(1+L263/100)</f>
        <v>0</v>
      </c>
      <c r="N263" s="189">
        <v>5.7999999999999996E-3</v>
      </c>
      <c r="O263" s="189">
        <f>ROUND(E263*N263,5)</f>
        <v>0.62204999999999999</v>
      </c>
      <c r="P263" s="189">
        <v>0</v>
      </c>
      <c r="Q263" s="189">
        <f>ROUND(E263*P263,5)</f>
        <v>0</v>
      </c>
      <c r="R263" s="189"/>
      <c r="S263" s="189"/>
      <c r="T263" s="190">
        <v>0.26668999999999998</v>
      </c>
      <c r="U263" s="189">
        <f>ROUND(E263*T263,2)</f>
        <v>28.6</v>
      </c>
      <c r="V263" s="191"/>
      <c r="W263" s="191"/>
      <c r="X263" s="191"/>
      <c r="Y263" s="191"/>
      <c r="Z263" s="191"/>
      <c r="AA263" s="191"/>
      <c r="AB263" s="191"/>
      <c r="AC263" s="191"/>
      <c r="AD263" s="191"/>
      <c r="AE263" s="191" t="s">
        <v>163</v>
      </c>
      <c r="AF263" s="191"/>
      <c r="AG263" s="191"/>
      <c r="AH263" s="191"/>
      <c r="AI263" s="191"/>
      <c r="AJ263" s="191"/>
      <c r="AK263" s="191"/>
      <c r="AL263" s="191"/>
      <c r="AM263" s="191"/>
      <c r="AN263" s="191"/>
      <c r="AO263" s="191"/>
      <c r="AP263" s="191"/>
      <c r="AQ263" s="191"/>
      <c r="AR263" s="191"/>
      <c r="AS263" s="191"/>
      <c r="AT263" s="191"/>
      <c r="AU263" s="191"/>
      <c r="AV263" s="191"/>
      <c r="AW263" s="191"/>
      <c r="AX263" s="191"/>
      <c r="AY263" s="191"/>
      <c r="AZ263" s="191"/>
      <c r="BA263" s="191"/>
      <c r="BB263" s="191"/>
      <c r="BC263" s="191"/>
      <c r="BD263" s="191"/>
      <c r="BE263" s="191"/>
      <c r="BF263" s="191"/>
      <c r="BG263" s="191"/>
      <c r="BH263" s="191"/>
    </row>
    <row r="264" spans="1:60" outlineLevel="1" x14ac:dyDescent="0.2">
      <c r="A264" s="184"/>
      <c r="B264" s="184"/>
      <c r="C264" s="192" t="s">
        <v>500</v>
      </c>
      <c r="D264" s="193"/>
      <c r="E264" s="194">
        <v>99.07</v>
      </c>
      <c r="F264" s="188"/>
      <c r="G264" s="188"/>
      <c r="H264" s="188"/>
      <c r="I264" s="188"/>
      <c r="J264" s="188"/>
      <c r="K264" s="188"/>
      <c r="L264" s="188"/>
      <c r="M264" s="188"/>
      <c r="N264" s="189"/>
      <c r="O264" s="189"/>
      <c r="P264" s="189"/>
      <c r="Q264" s="189"/>
      <c r="R264" s="189"/>
      <c r="S264" s="189"/>
      <c r="T264" s="190"/>
      <c r="U264" s="189"/>
      <c r="V264" s="191"/>
      <c r="W264" s="191"/>
      <c r="X264" s="191"/>
      <c r="Y264" s="191"/>
      <c r="Z264" s="191"/>
      <c r="AA264" s="191"/>
      <c r="AB264" s="191"/>
      <c r="AC264" s="191"/>
      <c r="AD264" s="191"/>
      <c r="AE264" s="191" t="s">
        <v>165</v>
      </c>
      <c r="AF264" s="191">
        <v>0</v>
      </c>
      <c r="AG264" s="191"/>
      <c r="AH264" s="191"/>
      <c r="AI264" s="191"/>
      <c r="AJ264" s="191"/>
      <c r="AK264" s="191"/>
      <c r="AL264" s="191"/>
      <c r="AM264" s="191"/>
      <c r="AN264" s="191"/>
      <c r="AO264" s="191"/>
      <c r="AP264" s="191"/>
      <c r="AQ264" s="191"/>
      <c r="AR264" s="191"/>
      <c r="AS264" s="191"/>
      <c r="AT264" s="191"/>
      <c r="AU264" s="191"/>
      <c r="AV264" s="191"/>
      <c r="AW264" s="191"/>
      <c r="AX264" s="191"/>
      <c r="AY264" s="191"/>
      <c r="AZ264" s="191"/>
      <c r="BA264" s="191"/>
      <c r="BB264" s="191"/>
      <c r="BC264" s="191"/>
      <c r="BD264" s="191"/>
      <c r="BE264" s="191"/>
      <c r="BF264" s="191"/>
      <c r="BG264" s="191"/>
      <c r="BH264" s="191"/>
    </row>
    <row r="265" spans="1:60" outlineLevel="1" x14ac:dyDescent="0.2">
      <c r="A265" s="184"/>
      <c r="B265" s="184"/>
      <c r="C265" s="192" t="s">
        <v>245</v>
      </c>
      <c r="D265" s="193"/>
      <c r="E265" s="194">
        <v>8.1795000000000009</v>
      </c>
      <c r="F265" s="188"/>
      <c r="G265" s="188"/>
      <c r="H265" s="188"/>
      <c r="I265" s="188"/>
      <c r="J265" s="188"/>
      <c r="K265" s="188"/>
      <c r="L265" s="188"/>
      <c r="M265" s="188"/>
      <c r="N265" s="189"/>
      <c r="O265" s="189"/>
      <c r="P265" s="189"/>
      <c r="Q265" s="189"/>
      <c r="R265" s="189"/>
      <c r="S265" s="189"/>
      <c r="T265" s="190"/>
      <c r="U265" s="189"/>
      <c r="V265" s="191"/>
      <c r="W265" s="191"/>
      <c r="X265" s="191"/>
      <c r="Y265" s="191"/>
      <c r="Z265" s="191"/>
      <c r="AA265" s="191"/>
      <c r="AB265" s="191"/>
      <c r="AC265" s="191"/>
      <c r="AD265" s="191"/>
      <c r="AE265" s="191" t="s">
        <v>165</v>
      </c>
      <c r="AF265" s="191">
        <v>0</v>
      </c>
      <c r="AG265" s="191"/>
      <c r="AH265" s="191"/>
      <c r="AI265" s="191"/>
      <c r="AJ265" s="191"/>
      <c r="AK265" s="191"/>
      <c r="AL265" s="191"/>
      <c r="AM265" s="191"/>
      <c r="AN265" s="191"/>
      <c r="AO265" s="191"/>
      <c r="AP265" s="191"/>
      <c r="AQ265" s="191"/>
      <c r="AR265" s="191"/>
      <c r="AS265" s="191"/>
      <c r="AT265" s="191"/>
      <c r="AU265" s="191"/>
      <c r="AV265" s="191"/>
      <c r="AW265" s="191"/>
      <c r="AX265" s="191"/>
      <c r="AY265" s="191"/>
      <c r="AZ265" s="191"/>
      <c r="BA265" s="191"/>
      <c r="BB265" s="191"/>
      <c r="BC265" s="191"/>
      <c r="BD265" s="191"/>
      <c r="BE265" s="191"/>
      <c r="BF265" s="191"/>
      <c r="BG265" s="191"/>
      <c r="BH265" s="191"/>
    </row>
    <row r="266" spans="1:60" outlineLevel="1" x14ac:dyDescent="0.2">
      <c r="A266" s="184">
        <v>102</v>
      </c>
      <c r="B266" s="184" t="s">
        <v>501</v>
      </c>
      <c r="C266" s="185" t="s">
        <v>502</v>
      </c>
      <c r="D266" s="186" t="s">
        <v>207</v>
      </c>
      <c r="E266" s="187">
        <v>11.14</v>
      </c>
      <c r="F266" s="188">
        <v>0</v>
      </c>
      <c r="G266" s="188">
        <f>E266*F266</f>
        <v>0</v>
      </c>
      <c r="H266" s="188">
        <v>138.11000000000001</v>
      </c>
      <c r="I266" s="188">
        <f>ROUND(E266*H266,2)</f>
        <v>1538.55</v>
      </c>
      <c r="J266" s="188">
        <v>114.38999999999999</v>
      </c>
      <c r="K266" s="188">
        <f>ROUND(E266*J266,2)</f>
        <v>1274.3</v>
      </c>
      <c r="L266" s="188">
        <v>21</v>
      </c>
      <c r="M266" s="188">
        <f>G266*(1+L266/100)</f>
        <v>0</v>
      </c>
      <c r="N266" s="189">
        <v>1.3600000000000001E-3</v>
      </c>
      <c r="O266" s="189">
        <f>ROUND(E266*N266,5)</f>
        <v>1.515E-2</v>
      </c>
      <c r="P266" s="189">
        <v>0</v>
      </c>
      <c r="Q266" s="189">
        <f>ROUND(E266*P266,5)</f>
        <v>0</v>
      </c>
      <c r="R266" s="189"/>
      <c r="S266" s="189"/>
      <c r="T266" s="190">
        <v>0.27517000000000003</v>
      </c>
      <c r="U266" s="189">
        <f>ROUND(E266*T266,2)</f>
        <v>3.07</v>
      </c>
      <c r="V266" s="191"/>
      <c r="W266" s="191"/>
      <c r="X266" s="191"/>
      <c r="Y266" s="191"/>
      <c r="Z266" s="191"/>
      <c r="AA266" s="191"/>
      <c r="AB266" s="191"/>
      <c r="AC266" s="191"/>
      <c r="AD266" s="191"/>
      <c r="AE266" s="191" t="s">
        <v>163</v>
      </c>
      <c r="AF266" s="191"/>
      <c r="AG266" s="191"/>
      <c r="AH266" s="191"/>
      <c r="AI266" s="191"/>
      <c r="AJ266" s="191"/>
      <c r="AK266" s="191"/>
      <c r="AL266" s="191"/>
      <c r="AM266" s="191"/>
      <c r="AN266" s="191"/>
      <c r="AO266" s="191"/>
      <c r="AP266" s="191"/>
      <c r="AQ266" s="191"/>
      <c r="AR266" s="191"/>
      <c r="AS266" s="191"/>
      <c r="AT266" s="191"/>
      <c r="AU266" s="191"/>
      <c r="AV266" s="191"/>
      <c r="AW266" s="191"/>
      <c r="AX266" s="191"/>
      <c r="AY266" s="191"/>
      <c r="AZ266" s="191"/>
      <c r="BA266" s="191"/>
      <c r="BB266" s="191"/>
      <c r="BC266" s="191"/>
      <c r="BD266" s="191"/>
      <c r="BE266" s="191"/>
      <c r="BF266" s="191"/>
      <c r="BG266" s="191"/>
      <c r="BH266" s="191"/>
    </row>
    <row r="267" spans="1:60" ht="22.5" outlineLevel="1" x14ac:dyDescent="0.2">
      <c r="A267" s="184"/>
      <c r="B267" s="184"/>
      <c r="C267" s="192" t="s">
        <v>503</v>
      </c>
      <c r="D267" s="193"/>
      <c r="E267" s="194">
        <v>11.14</v>
      </c>
      <c r="F267" s="188"/>
      <c r="G267" s="188"/>
      <c r="H267" s="188"/>
      <c r="I267" s="188"/>
      <c r="J267" s="188"/>
      <c r="K267" s="188"/>
      <c r="L267" s="188"/>
      <c r="M267" s="188"/>
      <c r="N267" s="189"/>
      <c r="O267" s="189"/>
      <c r="P267" s="189"/>
      <c r="Q267" s="189"/>
      <c r="R267" s="189"/>
      <c r="S267" s="189"/>
      <c r="T267" s="190"/>
      <c r="U267" s="189"/>
      <c r="V267" s="191"/>
      <c r="W267" s="191"/>
      <c r="X267" s="191"/>
      <c r="Y267" s="191"/>
      <c r="Z267" s="191"/>
      <c r="AA267" s="191"/>
      <c r="AB267" s="191"/>
      <c r="AC267" s="191"/>
      <c r="AD267" s="191"/>
      <c r="AE267" s="191" t="s">
        <v>165</v>
      </c>
      <c r="AF267" s="191">
        <v>0</v>
      </c>
      <c r="AG267" s="191"/>
      <c r="AH267" s="191"/>
      <c r="AI267" s="191"/>
      <c r="AJ267" s="191"/>
      <c r="AK267" s="191"/>
      <c r="AL267" s="191"/>
      <c r="AM267" s="191"/>
      <c r="AN267" s="191"/>
      <c r="AO267" s="191"/>
      <c r="AP267" s="191"/>
      <c r="AQ267" s="191"/>
      <c r="AR267" s="191"/>
      <c r="AS267" s="191"/>
      <c r="AT267" s="191"/>
      <c r="AU267" s="191"/>
      <c r="AV267" s="191"/>
      <c r="AW267" s="191"/>
      <c r="AX267" s="191"/>
      <c r="AY267" s="191"/>
      <c r="AZ267" s="191"/>
      <c r="BA267" s="191"/>
      <c r="BB267" s="191"/>
      <c r="BC267" s="191"/>
      <c r="BD267" s="191"/>
      <c r="BE267" s="191"/>
      <c r="BF267" s="191"/>
      <c r="BG267" s="191"/>
      <c r="BH267" s="191"/>
    </row>
    <row r="268" spans="1:60" outlineLevel="1" x14ac:dyDescent="0.2">
      <c r="A268" s="184">
        <v>103</v>
      </c>
      <c r="B268" s="184" t="s">
        <v>504</v>
      </c>
      <c r="C268" s="185" t="s">
        <v>505</v>
      </c>
      <c r="D268" s="186" t="s">
        <v>207</v>
      </c>
      <c r="E268" s="187">
        <v>13.426</v>
      </c>
      <c r="F268" s="188">
        <v>0</v>
      </c>
      <c r="G268" s="188">
        <f>E268*F268</f>
        <v>0</v>
      </c>
      <c r="H268" s="188">
        <v>68.13</v>
      </c>
      <c r="I268" s="188">
        <f>ROUND(E268*H268,2)</f>
        <v>914.71</v>
      </c>
      <c r="J268" s="188">
        <v>140.87</v>
      </c>
      <c r="K268" s="188">
        <f>ROUND(E268*J268,2)</f>
        <v>1891.32</v>
      </c>
      <c r="L268" s="188">
        <v>21</v>
      </c>
      <c r="M268" s="188">
        <f>G268*(1+L268/100)</f>
        <v>0</v>
      </c>
      <c r="N268" s="189">
        <v>8.0000000000000007E-5</v>
      </c>
      <c r="O268" s="189">
        <f>ROUND(E268*N268,5)</f>
        <v>1.07E-3</v>
      </c>
      <c r="P268" s="189">
        <v>0</v>
      </c>
      <c r="Q268" s="189">
        <f>ROUND(E268*P268,5)</f>
        <v>0</v>
      </c>
      <c r="R268" s="189"/>
      <c r="S268" s="189"/>
      <c r="T268" s="190">
        <v>0.34</v>
      </c>
      <c r="U268" s="189">
        <f>ROUND(E268*T268,2)</f>
        <v>4.5599999999999996</v>
      </c>
      <c r="V268" s="191"/>
      <c r="W268" s="191"/>
      <c r="X268" s="191"/>
      <c r="Y268" s="191"/>
      <c r="Z268" s="191"/>
      <c r="AA268" s="191"/>
      <c r="AB268" s="191"/>
      <c r="AC268" s="191"/>
      <c r="AD268" s="191"/>
      <c r="AE268" s="191" t="s">
        <v>187</v>
      </c>
      <c r="AF268" s="191"/>
      <c r="AG268" s="191"/>
      <c r="AH268" s="191"/>
      <c r="AI268" s="191"/>
      <c r="AJ268" s="191"/>
      <c r="AK268" s="191"/>
      <c r="AL268" s="191"/>
      <c r="AM268" s="191"/>
      <c r="AN268" s="191"/>
      <c r="AO268" s="191"/>
      <c r="AP268" s="191"/>
      <c r="AQ268" s="191"/>
      <c r="AR268" s="191"/>
      <c r="AS268" s="191"/>
      <c r="AT268" s="191"/>
      <c r="AU268" s="191"/>
      <c r="AV268" s="191"/>
      <c r="AW268" s="191"/>
      <c r="AX268" s="191"/>
      <c r="AY268" s="191"/>
      <c r="AZ268" s="191"/>
      <c r="BA268" s="191"/>
      <c r="BB268" s="191"/>
      <c r="BC268" s="191"/>
      <c r="BD268" s="191"/>
      <c r="BE268" s="191"/>
      <c r="BF268" s="191"/>
      <c r="BG268" s="191"/>
      <c r="BH268" s="191"/>
    </row>
    <row r="269" spans="1:60" outlineLevel="1" x14ac:dyDescent="0.2">
      <c r="A269" s="184"/>
      <c r="B269" s="184"/>
      <c r="C269" s="192" t="s">
        <v>506</v>
      </c>
      <c r="D269" s="193"/>
      <c r="E269" s="194">
        <v>13.426</v>
      </c>
      <c r="F269" s="188"/>
      <c r="G269" s="188"/>
      <c r="H269" s="188"/>
      <c r="I269" s="188"/>
      <c r="J269" s="188"/>
      <c r="K269" s="188"/>
      <c r="L269" s="188"/>
      <c r="M269" s="188"/>
      <c r="N269" s="189"/>
      <c r="O269" s="189"/>
      <c r="P269" s="189"/>
      <c r="Q269" s="189"/>
      <c r="R269" s="189"/>
      <c r="S269" s="189"/>
      <c r="T269" s="190"/>
      <c r="U269" s="189"/>
      <c r="V269" s="191"/>
      <c r="W269" s="191"/>
      <c r="X269" s="191"/>
      <c r="Y269" s="191"/>
      <c r="Z269" s="191"/>
      <c r="AA269" s="191"/>
      <c r="AB269" s="191"/>
      <c r="AC269" s="191"/>
      <c r="AD269" s="191"/>
      <c r="AE269" s="191" t="s">
        <v>165</v>
      </c>
      <c r="AF269" s="191">
        <v>0</v>
      </c>
      <c r="AG269" s="191"/>
      <c r="AH269" s="191"/>
      <c r="AI269" s="191"/>
      <c r="AJ269" s="191"/>
      <c r="AK269" s="191"/>
      <c r="AL269" s="191"/>
      <c r="AM269" s="191"/>
      <c r="AN269" s="191"/>
      <c r="AO269" s="191"/>
      <c r="AP269" s="191"/>
      <c r="AQ269" s="191"/>
      <c r="AR269" s="191"/>
      <c r="AS269" s="191"/>
      <c r="AT269" s="191"/>
      <c r="AU269" s="191"/>
      <c r="AV269" s="191"/>
      <c r="AW269" s="191"/>
      <c r="AX269" s="191"/>
      <c r="AY269" s="191"/>
      <c r="AZ269" s="191"/>
      <c r="BA269" s="191"/>
      <c r="BB269" s="191"/>
      <c r="BC269" s="191"/>
      <c r="BD269" s="191"/>
      <c r="BE269" s="191"/>
      <c r="BF269" s="191"/>
      <c r="BG269" s="191"/>
      <c r="BH269" s="191"/>
    </row>
    <row r="270" spans="1:60" outlineLevel="1" x14ac:dyDescent="0.2">
      <c r="A270" s="184">
        <v>104</v>
      </c>
      <c r="B270" s="184" t="s">
        <v>507</v>
      </c>
      <c r="C270" s="185" t="s">
        <v>508</v>
      </c>
      <c r="D270" s="186" t="s">
        <v>35</v>
      </c>
      <c r="E270" s="187">
        <v>280.04077999999998</v>
      </c>
      <c r="F270" s="188">
        <v>0</v>
      </c>
      <c r="G270" s="188">
        <f>E270*F270</f>
        <v>0</v>
      </c>
      <c r="H270" s="188">
        <v>0</v>
      </c>
      <c r="I270" s="188">
        <f>ROUND(E270*H270,2)</f>
        <v>0</v>
      </c>
      <c r="J270" s="188">
        <v>3.85</v>
      </c>
      <c r="K270" s="188">
        <f>ROUND(E270*J270,2)</f>
        <v>1078.1600000000001</v>
      </c>
      <c r="L270" s="188">
        <v>21</v>
      </c>
      <c r="M270" s="188">
        <f>G270*(1+L270/100)</f>
        <v>0</v>
      </c>
      <c r="N270" s="189">
        <v>0</v>
      </c>
      <c r="O270" s="189">
        <f>ROUND(E270*N270,5)</f>
        <v>0</v>
      </c>
      <c r="P270" s="189">
        <v>0</v>
      </c>
      <c r="Q270" s="189">
        <f>ROUND(E270*P270,5)</f>
        <v>0</v>
      </c>
      <c r="R270" s="189"/>
      <c r="S270" s="189"/>
      <c r="T270" s="190">
        <v>0</v>
      </c>
      <c r="U270" s="189">
        <f>ROUND(E270*T270,2)</f>
        <v>0</v>
      </c>
      <c r="V270" s="191"/>
      <c r="W270" s="191"/>
      <c r="X270" s="191"/>
      <c r="Y270" s="191"/>
      <c r="Z270" s="191"/>
      <c r="AA270" s="191"/>
      <c r="AB270" s="191"/>
      <c r="AC270" s="191"/>
      <c r="AD270" s="191"/>
      <c r="AE270" s="191" t="s">
        <v>187</v>
      </c>
      <c r="AF270" s="191"/>
      <c r="AG270" s="191"/>
      <c r="AH270" s="191"/>
      <c r="AI270" s="191"/>
      <c r="AJ270" s="191"/>
      <c r="AK270" s="191"/>
      <c r="AL270" s="191"/>
      <c r="AM270" s="191"/>
      <c r="AN270" s="191"/>
      <c r="AO270" s="191"/>
      <c r="AP270" s="191"/>
      <c r="AQ270" s="191"/>
      <c r="AR270" s="191"/>
      <c r="AS270" s="191"/>
      <c r="AT270" s="191"/>
      <c r="AU270" s="191"/>
      <c r="AV270" s="191"/>
      <c r="AW270" s="191"/>
      <c r="AX270" s="191"/>
      <c r="AY270" s="191"/>
      <c r="AZ270" s="191"/>
      <c r="BA270" s="191"/>
      <c r="BB270" s="191"/>
      <c r="BC270" s="191"/>
      <c r="BD270" s="191"/>
      <c r="BE270" s="191"/>
      <c r="BF270" s="191"/>
      <c r="BG270" s="191"/>
      <c r="BH270" s="191"/>
    </row>
    <row r="271" spans="1:60" x14ac:dyDescent="0.2">
      <c r="A271" s="195" t="s">
        <v>158</v>
      </c>
      <c r="B271" s="195" t="s">
        <v>89</v>
      </c>
      <c r="C271" s="196" t="s">
        <v>90</v>
      </c>
      <c r="D271" s="197"/>
      <c r="E271" s="198"/>
      <c r="F271" s="199"/>
      <c r="G271" s="199">
        <f>SUMIF(AE272:AE278,"&lt;&gt;NOR",G272:G278)</f>
        <v>0</v>
      </c>
      <c r="H271" s="199"/>
      <c r="I271" s="199">
        <f>SUM(I272:I278)</f>
        <v>5441.6399999999994</v>
      </c>
      <c r="J271" s="199"/>
      <c r="K271" s="199">
        <f>SUM(K272:K278)</f>
        <v>1785.8200000000002</v>
      </c>
      <c r="L271" s="199"/>
      <c r="M271" s="199">
        <f>SUM(M272:M278)</f>
        <v>0</v>
      </c>
      <c r="N271" s="200"/>
      <c r="O271" s="200">
        <f>SUM(O272:O278)</f>
        <v>0.1948</v>
      </c>
      <c r="P271" s="200"/>
      <c r="Q271" s="200">
        <f>SUM(Q272:Q278)</f>
        <v>0</v>
      </c>
      <c r="R271" s="200"/>
      <c r="S271" s="200"/>
      <c r="T271" s="201"/>
      <c r="U271" s="200">
        <f>SUM(U272:U278)</f>
        <v>3.65</v>
      </c>
      <c r="W271" s="48"/>
      <c r="AE271" t="s">
        <v>159</v>
      </c>
    </row>
    <row r="272" spans="1:60" outlineLevel="1" x14ac:dyDescent="0.2">
      <c r="A272" s="184">
        <v>105</v>
      </c>
      <c r="B272" s="184" t="s">
        <v>509</v>
      </c>
      <c r="C272" s="185" t="s">
        <v>510</v>
      </c>
      <c r="D272" s="186" t="s">
        <v>207</v>
      </c>
      <c r="E272" s="187">
        <v>8.1854999999999993</v>
      </c>
      <c r="F272" s="188">
        <v>0</v>
      </c>
      <c r="G272" s="188">
        <f>E272*F272</f>
        <v>0</v>
      </c>
      <c r="H272" s="188">
        <v>194.19</v>
      </c>
      <c r="I272" s="188">
        <f>ROUND(E272*H272,2)</f>
        <v>1589.54</v>
      </c>
      <c r="J272" s="188">
        <v>188.31</v>
      </c>
      <c r="K272" s="188">
        <f>ROUND(E272*J272,2)</f>
        <v>1541.41</v>
      </c>
      <c r="L272" s="188">
        <v>21</v>
      </c>
      <c r="M272" s="188">
        <f>G272*(1+L272/100)</f>
        <v>0</v>
      </c>
      <c r="N272" s="189">
        <v>1.115E-2</v>
      </c>
      <c r="O272" s="189">
        <f>ROUND(E272*N272,5)</f>
        <v>9.1270000000000004E-2</v>
      </c>
      <c r="P272" s="189">
        <v>0</v>
      </c>
      <c r="Q272" s="189">
        <f>ROUND(E272*P272,5)</f>
        <v>0</v>
      </c>
      <c r="R272" s="189"/>
      <c r="S272" s="189"/>
      <c r="T272" s="190">
        <v>0.44542999999999999</v>
      </c>
      <c r="U272" s="189">
        <f>ROUND(E272*T272,2)</f>
        <v>3.65</v>
      </c>
      <c r="V272" s="191"/>
      <c r="W272" s="191"/>
      <c r="X272" s="191"/>
      <c r="Y272" s="191"/>
      <c r="Z272" s="191"/>
      <c r="AA272" s="191"/>
      <c r="AB272" s="191"/>
      <c r="AC272" s="191"/>
      <c r="AD272" s="191"/>
      <c r="AE272" s="191" t="s">
        <v>163</v>
      </c>
      <c r="AF272" s="191"/>
      <c r="AG272" s="191"/>
      <c r="AH272" s="191"/>
      <c r="AI272" s="191"/>
      <c r="AJ272" s="191"/>
      <c r="AK272" s="191"/>
      <c r="AL272" s="191"/>
      <c r="AM272" s="191"/>
      <c r="AN272" s="191"/>
      <c r="AO272" s="191"/>
      <c r="AP272" s="191"/>
      <c r="AQ272" s="191"/>
      <c r="AR272" s="191"/>
      <c r="AS272" s="191"/>
      <c r="AT272" s="191"/>
      <c r="AU272" s="191"/>
      <c r="AV272" s="191"/>
      <c r="AW272" s="191"/>
      <c r="AX272" s="191"/>
      <c r="AY272" s="191"/>
      <c r="AZ272" s="191"/>
      <c r="BA272" s="191"/>
      <c r="BB272" s="191"/>
      <c r="BC272" s="191"/>
      <c r="BD272" s="191"/>
      <c r="BE272" s="191"/>
      <c r="BF272" s="191"/>
      <c r="BG272" s="191"/>
      <c r="BH272" s="191"/>
    </row>
    <row r="273" spans="1:60" outlineLevel="1" x14ac:dyDescent="0.2">
      <c r="A273" s="184"/>
      <c r="B273" s="184"/>
      <c r="C273" s="192" t="s">
        <v>511</v>
      </c>
      <c r="D273" s="193"/>
      <c r="E273" s="194">
        <v>8.1854999999999993</v>
      </c>
      <c r="F273" s="188"/>
      <c r="G273" s="188"/>
      <c r="H273" s="188"/>
      <c r="I273" s="188"/>
      <c r="J273" s="188"/>
      <c r="K273" s="188"/>
      <c r="L273" s="188"/>
      <c r="M273" s="188"/>
      <c r="N273" s="189"/>
      <c r="O273" s="189"/>
      <c r="P273" s="189"/>
      <c r="Q273" s="189"/>
      <c r="R273" s="189"/>
      <c r="S273" s="189"/>
      <c r="T273" s="190"/>
      <c r="U273" s="189"/>
      <c r="V273" s="191"/>
      <c r="W273" s="191"/>
      <c r="X273" s="191"/>
      <c r="Y273" s="191"/>
      <c r="Z273" s="191"/>
      <c r="AA273" s="191"/>
      <c r="AB273" s="191"/>
      <c r="AC273" s="191"/>
      <c r="AD273" s="191"/>
      <c r="AE273" s="191" t="s">
        <v>165</v>
      </c>
      <c r="AF273" s="191">
        <v>0</v>
      </c>
      <c r="AG273" s="191"/>
      <c r="AH273" s="191"/>
      <c r="AI273" s="191"/>
      <c r="AJ273" s="191"/>
      <c r="AK273" s="191"/>
      <c r="AL273" s="191"/>
      <c r="AM273" s="191"/>
      <c r="AN273" s="191"/>
      <c r="AO273" s="191"/>
      <c r="AP273" s="191"/>
      <c r="AQ273" s="191"/>
      <c r="AR273" s="191"/>
      <c r="AS273" s="191"/>
      <c r="AT273" s="191"/>
      <c r="AU273" s="191"/>
      <c r="AV273" s="191"/>
      <c r="AW273" s="191"/>
      <c r="AX273" s="191"/>
      <c r="AY273" s="191"/>
      <c r="AZ273" s="191"/>
      <c r="BA273" s="191"/>
      <c r="BB273" s="191"/>
      <c r="BC273" s="191"/>
      <c r="BD273" s="191"/>
      <c r="BE273" s="191"/>
      <c r="BF273" s="191"/>
      <c r="BG273" s="191"/>
      <c r="BH273" s="191"/>
    </row>
    <row r="274" spans="1:60" ht="22.5" outlineLevel="1" x14ac:dyDescent="0.2">
      <c r="A274" s="184">
        <v>106</v>
      </c>
      <c r="B274" s="184" t="s">
        <v>512</v>
      </c>
      <c r="C274" s="185" t="s">
        <v>513</v>
      </c>
      <c r="D274" s="186" t="s">
        <v>207</v>
      </c>
      <c r="E274" s="187">
        <v>9.1677599999999995</v>
      </c>
      <c r="F274" s="188">
        <v>0</v>
      </c>
      <c r="G274" s="188">
        <f>E274*F274</f>
        <v>0</v>
      </c>
      <c r="H274" s="188">
        <v>218.5</v>
      </c>
      <c r="I274" s="188">
        <f>ROUND(E274*H274,2)</f>
        <v>2003.16</v>
      </c>
      <c r="J274" s="188">
        <v>0</v>
      </c>
      <c r="K274" s="188">
        <f>ROUND(E274*J274,2)</f>
        <v>0</v>
      </c>
      <c r="L274" s="188">
        <v>21</v>
      </c>
      <c r="M274" s="188">
        <f>G274*(1+L274/100)</f>
        <v>0</v>
      </c>
      <c r="N274" s="189">
        <v>5.1999999999999998E-3</v>
      </c>
      <c r="O274" s="189">
        <f>ROUND(E274*N274,5)</f>
        <v>4.7669999999999997E-2</v>
      </c>
      <c r="P274" s="189">
        <v>0</v>
      </c>
      <c r="Q274" s="189">
        <f>ROUND(E274*P274,5)</f>
        <v>0</v>
      </c>
      <c r="R274" s="189"/>
      <c r="S274" s="189"/>
      <c r="T274" s="190">
        <v>0</v>
      </c>
      <c r="U274" s="189">
        <f>ROUND(E274*T274,2)</f>
        <v>0</v>
      </c>
      <c r="V274" s="191"/>
      <c r="W274" s="191"/>
      <c r="X274" s="191"/>
      <c r="Y274" s="191"/>
      <c r="Z274" s="191"/>
      <c r="AA274" s="191"/>
      <c r="AB274" s="191"/>
      <c r="AC274" s="191"/>
      <c r="AD274" s="191"/>
      <c r="AE274" s="191" t="s">
        <v>236</v>
      </c>
      <c r="AF274" s="191"/>
      <c r="AG274" s="191"/>
      <c r="AH274" s="191"/>
      <c r="AI274" s="191"/>
      <c r="AJ274" s="191"/>
      <c r="AK274" s="191"/>
      <c r="AL274" s="191"/>
      <c r="AM274" s="191"/>
      <c r="AN274" s="191"/>
      <c r="AO274" s="191"/>
      <c r="AP274" s="191"/>
      <c r="AQ274" s="191"/>
      <c r="AR274" s="191"/>
      <c r="AS274" s="191"/>
      <c r="AT274" s="191"/>
      <c r="AU274" s="191"/>
      <c r="AV274" s="191"/>
      <c r="AW274" s="191"/>
      <c r="AX274" s="191"/>
      <c r="AY274" s="191"/>
      <c r="AZ274" s="191"/>
      <c r="BA274" s="191"/>
      <c r="BB274" s="191"/>
      <c r="BC274" s="191"/>
      <c r="BD274" s="191"/>
      <c r="BE274" s="191"/>
      <c r="BF274" s="191"/>
      <c r="BG274" s="191"/>
      <c r="BH274" s="191"/>
    </row>
    <row r="275" spans="1:60" outlineLevel="1" x14ac:dyDescent="0.2">
      <c r="A275" s="184"/>
      <c r="B275" s="184"/>
      <c r="C275" s="192" t="s">
        <v>514</v>
      </c>
      <c r="D275" s="193"/>
      <c r="E275" s="194">
        <v>9.1677599999999995</v>
      </c>
      <c r="F275" s="188"/>
      <c r="G275" s="188"/>
      <c r="H275" s="188"/>
      <c r="I275" s="188"/>
      <c r="J275" s="188"/>
      <c r="K275" s="188"/>
      <c r="L275" s="188"/>
      <c r="M275" s="188"/>
      <c r="N275" s="189"/>
      <c r="O275" s="189"/>
      <c r="P275" s="189"/>
      <c r="Q275" s="189"/>
      <c r="R275" s="189"/>
      <c r="S275" s="189"/>
      <c r="T275" s="190"/>
      <c r="U275" s="189"/>
      <c r="V275" s="191"/>
      <c r="W275" s="191"/>
      <c r="X275" s="191"/>
      <c r="Y275" s="191"/>
      <c r="Z275" s="191"/>
      <c r="AA275" s="191"/>
      <c r="AB275" s="191"/>
      <c r="AC275" s="191"/>
      <c r="AD275" s="191"/>
      <c r="AE275" s="191" t="s">
        <v>165</v>
      </c>
      <c r="AF275" s="191">
        <v>0</v>
      </c>
      <c r="AG275" s="191"/>
      <c r="AH275" s="191"/>
      <c r="AI275" s="191"/>
      <c r="AJ275" s="191"/>
      <c r="AK275" s="191"/>
      <c r="AL275" s="191"/>
      <c r="AM275" s="191"/>
      <c r="AN275" s="191"/>
      <c r="AO275" s="191"/>
      <c r="AP275" s="191"/>
      <c r="AQ275" s="191"/>
      <c r="AR275" s="191"/>
      <c r="AS275" s="191"/>
      <c r="AT275" s="191"/>
      <c r="AU275" s="191"/>
      <c r="AV275" s="191"/>
      <c r="AW275" s="191"/>
      <c r="AX275" s="191"/>
      <c r="AY275" s="191"/>
      <c r="AZ275" s="191"/>
      <c r="BA275" s="191"/>
      <c r="BB275" s="191"/>
      <c r="BC275" s="191"/>
      <c r="BD275" s="191"/>
      <c r="BE275" s="191"/>
      <c r="BF275" s="191"/>
      <c r="BG275" s="191"/>
      <c r="BH275" s="191"/>
    </row>
    <row r="276" spans="1:60" outlineLevel="1" x14ac:dyDescent="0.2">
      <c r="A276" s="184">
        <v>107</v>
      </c>
      <c r="B276" s="184" t="s">
        <v>515</v>
      </c>
      <c r="C276" s="185" t="s">
        <v>516</v>
      </c>
      <c r="D276" s="186" t="s">
        <v>207</v>
      </c>
      <c r="E276" s="187">
        <v>9.1677599999999995</v>
      </c>
      <c r="F276" s="188">
        <v>0</v>
      </c>
      <c r="G276" s="188">
        <f>E276*F276</f>
        <v>0</v>
      </c>
      <c r="H276" s="188">
        <v>169</v>
      </c>
      <c r="I276" s="188">
        <f>ROUND(E276*H276,2)</f>
        <v>1549.35</v>
      </c>
      <c r="J276" s="188">
        <v>0</v>
      </c>
      <c r="K276" s="188">
        <f>ROUND(E276*J276,2)</f>
        <v>0</v>
      </c>
      <c r="L276" s="188">
        <v>21</v>
      </c>
      <c r="M276" s="188">
        <f>G276*(1+L276/100)</f>
        <v>0</v>
      </c>
      <c r="N276" s="189">
        <v>5.1999999999999998E-3</v>
      </c>
      <c r="O276" s="189">
        <f>ROUND(E276*N276,5)</f>
        <v>4.7669999999999997E-2</v>
      </c>
      <c r="P276" s="189">
        <v>0</v>
      </c>
      <c r="Q276" s="189">
        <f>ROUND(E276*P276,5)</f>
        <v>0</v>
      </c>
      <c r="R276" s="189"/>
      <c r="S276" s="189"/>
      <c r="T276" s="190">
        <v>0</v>
      </c>
      <c r="U276" s="189">
        <f>ROUND(E276*T276,2)</f>
        <v>0</v>
      </c>
      <c r="V276" s="191"/>
      <c r="W276" s="191"/>
      <c r="X276" s="191"/>
      <c r="Y276" s="191"/>
      <c r="Z276" s="191"/>
      <c r="AA276" s="191"/>
      <c r="AB276" s="191"/>
      <c r="AC276" s="191"/>
      <c r="AD276" s="191"/>
      <c r="AE276" s="191" t="s">
        <v>236</v>
      </c>
      <c r="AF276" s="191"/>
      <c r="AG276" s="191"/>
      <c r="AH276" s="191"/>
      <c r="AI276" s="191"/>
      <c r="AJ276" s="191"/>
      <c r="AK276" s="191"/>
      <c r="AL276" s="191"/>
      <c r="AM276" s="191"/>
      <c r="AN276" s="191"/>
      <c r="AO276" s="191"/>
      <c r="AP276" s="191"/>
      <c r="AQ276" s="191"/>
      <c r="AR276" s="191"/>
      <c r="AS276" s="191"/>
      <c r="AT276" s="191"/>
      <c r="AU276" s="191"/>
      <c r="AV276" s="191"/>
      <c r="AW276" s="191"/>
      <c r="AX276" s="191"/>
      <c r="AY276" s="191"/>
      <c r="AZ276" s="191"/>
      <c r="BA276" s="191"/>
      <c r="BB276" s="191"/>
      <c r="BC276" s="191"/>
      <c r="BD276" s="191"/>
      <c r="BE276" s="191"/>
      <c r="BF276" s="191"/>
      <c r="BG276" s="191"/>
      <c r="BH276" s="191"/>
    </row>
    <row r="277" spans="1:60" outlineLevel="1" x14ac:dyDescent="0.2">
      <c r="A277" s="184">
        <v>108</v>
      </c>
      <c r="B277" s="184" t="s">
        <v>517</v>
      </c>
      <c r="C277" s="185" t="s">
        <v>518</v>
      </c>
      <c r="D277" s="186" t="s">
        <v>519</v>
      </c>
      <c r="E277" s="187">
        <v>8.1854999999999993</v>
      </c>
      <c r="F277" s="188">
        <v>0</v>
      </c>
      <c r="G277" s="188">
        <f>E277*F277</f>
        <v>0</v>
      </c>
      <c r="H277" s="188">
        <v>36.6</v>
      </c>
      <c r="I277" s="188">
        <f>ROUND(E277*H277,2)</f>
        <v>299.58999999999997</v>
      </c>
      <c r="J277" s="188">
        <v>0</v>
      </c>
      <c r="K277" s="188">
        <f>ROUND(E277*J277,2)</f>
        <v>0</v>
      </c>
      <c r="L277" s="188">
        <v>21</v>
      </c>
      <c r="M277" s="188">
        <f>G277*(1+L277/100)</f>
        <v>0</v>
      </c>
      <c r="N277" s="189">
        <v>1E-3</v>
      </c>
      <c r="O277" s="189">
        <f>ROUND(E277*N277,5)</f>
        <v>8.1899999999999994E-3</v>
      </c>
      <c r="P277" s="189">
        <v>0</v>
      </c>
      <c r="Q277" s="189">
        <f>ROUND(E277*P277,5)</f>
        <v>0</v>
      </c>
      <c r="R277" s="189"/>
      <c r="S277" s="189"/>
      <c r="T277" s="190">
        <v>0</v>
      </c>
      <c r="U277" s="189">
        <f>ROUND(E277*T277,2)</f>
        <v>0</v>
      </c>
      <c r="V277" s="191"/>
      <c r="W277" s="191"/>
      <c r="X277" s="191"/>
      <c r="Y277" s="191"/>
      <c r="Z277" s="191"/>
      <c r="AA277" s="191"/>
      <c r="AB277" s="191"/>
      <c r="AC277" s="191"/>
      <c r="AD277" s="191"/>
      <c r="AE277" s="191" t="s">
        <v>236</v>
      </c>
      <c r="AF277" s="191"/>
      <c r="AG277" s="191"/>
      <c r="AH277" s="191"/>
      <c r="AI277" s="191"/>
      <c r="AJ277" s="191"/>
      <c r="AK277" s="191"/>
      <c r="AL277" s="191"/>
      <c r="AM277" s="191"/>
      <c r="AN277" s="191"/>
      <c r="AO277" s="191"/>
      <c r="AP277" s="191"/>
      <c r="AQ277" s="191"/>
      <c r="AR277" s="191"/>
      <c r="AS277" s="191"/>
      <c r="AT277" s="191"/>
      <c r="AU277" s="191"/>
      <c r="AV277" s="191"/>
      <c r="AW277" s="191"/>
      <c r="AX277" s="191"/>
      <c r="AY277" s="191"/>
      <c r="AZ277" s="191"/>
      <c r="BA277" s="191"/>
      <c r="BB277" s="191"/>
      <c r="BC277" s="191"/>
      <c r="BD277" s="191"/>
      <c r="BE277" s="191"/>
      <c r="BF277" s="191"/>
      <c r="BG277" s="191"/>
      <c r="BH277" s="191"/>
    </row>
    <row r="278" spans="1:60" outlineLevel="1" x14ac:dyDescent="0.2">
      <c r="A278" s="184">
        <v>109</v>
      </c>
      <c r="B278" s="184" t="s">
        <v>520</v>
      </c>
      <c r="C278" s="185" t="s">
        <v>521</v>
      </c>
      <c r="D278" s="186" t="s">
        <v>35</v>
      </c>
      <c r="E278" s="187">
        <v>69.830500000000001</v>
      </c>
      <c r="F278" s="188">
        <v>0</v>
      </c>
      <c r="G278" s="188">
        <f>E278*F278</f>
        <v>0</v>
      </c>
      <c r="H278" s="188">
        <v>0</v>
      </c>
      <c r="I278" s="188">
        <f>ROUND(E278*H278,2)</f>
        <v>0</v>
      </c>
      <c r="J278" s="188">
        <v>3.5</v>
      </c>
      <c r="K278" s="188">
        <f>ROUND(E278*J278,2)</f>
        <v>244.41</v>
      </c>
      <c r="L278" s="188">
        <v>21</v>
      </c>
      <c r="M278" s="188">
        <f>G278*(1+L278/100)</f>
        <v>0</v>
      </c>
      <c r="N278" s="189">
        <v>0</v>
      </c>
      <c r="O278" s="189">
        <f>ROUND(E278*N278,5)</f>
        <v>0</v>
      </c>
      <c r="P278" s="189">
        <v>0</v>
      </c>
      <c r="Q278" s="189">
        <f>ROUND(E278*P278,5)</f>
        <v>0</v>
      </c>
      <c r="R278" s="189"/>
      <c r="S278" s="189"/>
      <c r="T278" s="190">
        <v>0</v>
      </c>
      <c r="U278" s="189">
        <f>ROUND(E278*T278,2)</f>
        <v>0</v>
      </c>
      <c r="V278" s="191"/>
      <c r="W278" s="191"/>
      <c r="X278" s="191"/>
      <c r="Y278" s="191"/>
      <c r="Z278" s="191"/>
      <c r="AA278" s="191"/>
      <c r="AB278" s="191"/>
      <c r="AC278" s="191"/>
      <c r="AD278" s="191"/>
      <c r="AE278" s="191" t="s">
        <v>187</v>
      </c>
      <c r="AF278" s="191"/>
      <c r="AG278" s="191"/>
      <c r="AH278" s="191"/>
      <c r="AI278" s="191"/>
      <c r="AJ278" s="191"/>
      <c r="AK278" s="191"/>
      <c r="AL278" s="191"/>
      <c r="AM278" s="191"/>
      <c r="AN278" s="191"/>
      <c r="AO278" s="191"/>
      <c r="AP278" s="191"/>
      <c r="AQ278" s="191"/>
      <c r="AR278" s="191"/>
      <c r="AS278" s="191"/>
      <c r="AT278" s="191"/>
      <c r="AU278" s="191"/>
      <c r="AV278" s="191"/>
      <c r="AW278" s="191"/>
      <c r="AX278" s="191"/>
      <c r="AY278" s="191"/>
      <c r="AZ278" s="191"/>
      <c r="BA278" s="191"/>
      <c r="BB278" s="191"/>
      <c r="BC278" s="191"/>
      <c r="BD278" s="191"/>
      <c r="BE278" s="191"/>
      <c r="BF278" s="191"/>
      <c r="BG278" s="191"/>
      <c r="BH278" s="191"/>
    </row>
    <row r="279" spans="1:60" x14ac:dyDescent="0.2">
      <c r="A279" s="195" t="s">
        <v>158</v>
      </c>
      <c r="B279" s="195" t="s">
        <v>91</v>
      </c>
      <c r="C279" s="196" t="s">
        <v>92</v>
      </c>
      <c r="D279" s="197"/>
      <c r="E279" s="198"/>
      <c r="F279" s="199"/>
      <c r="G279" s="199">
        <f>SUMIF(AE280:AE295,"&lt;&gt;NOR",G280:G295)</f>
        <v>0</v>
      </c>
      <c r="H279" s="199"/>
      <c r="I279" s="199">
        <f>SUM(I280:I295)</f>
        <v>46114.02</v>
      </c>
      <c r="J279" s="199"/>
      <c r="K279" s="199">
        <f>SUM(K280:K295)</f>
        <v>18154.739999999998</v>
      </c>
      <c r="L279" s="199"/>
      <c r="M279" s="199">
        <f>SUM(M280:M295)</f>
        <v>0</v>
      </c>
      <c r="N279" s="200"/>
      <c r="O279" s="200">
        <f>SUM(O280:O295)</f>
        <v>0.67517999999999989</v>
      </c>
      <c r="P279" s="200"/>
      <c r="Q279" s="200">
        <f>SUM(Q280:Q295)</f>
        <v>0</v>
      </c>
      <c r="R279" s="200"/>
      <c r="S279" s="200"/>
      <c r="T279" s="201"/>
      <c r="U279" s="200">
        <f>SUM(U280:U295)</f>
        <v>41</v>
      </c>
      <c r="W279" s="48"/>
      <c r="AE279" t="s">
        <v>159</v>
      </c>
    </row>
    <row r="280" spans="1:60" ht="22.5" outlineLevel="1" x14ac:dyDescent="0.2">
      <c r="A280" s="184">
        <v>110</v>
      </c>
      <c r="B280" s="184" t="s">
        <v>522</v>
      </c>
      <c r="C280" s="185" t="s">
        <v>523</v>
      </c>
      <c r="D280" s="186" t="s">
        <v>207</v>
      </c>
      <c r="E280" s="187">
        <v>95.52</v>
      </c>
      <c r="F280" s="188">
        <v>0</v>
      </c>
      <c r="G280" s="188">
        <f>E280*F280</f>
        <v>0</v>
      </c>
      <c r="H280" s="188">
        <v>196.35</v>
      </c>
      <c r="I280" s="188">
        <f>ROUND(E280*H280,2)</f>
        <v>18755.349999999999</v>
      </c>
      <c r="J280" s="188">
        <v>33.150000000000006</v>
      </c>
      <c r="K280" s="188">
        <f>ROUND(E280*J280,2)</f>
        <v>3166.49</v>
      </c>
      <c r="L280" s="188">
        <v>21</v>
      </c>
      <c r="M280" s="188">
        <f>G280*(1+L280/100)</f>
        <v>0</v>
      </c>
      <c r="N280" s="189">
        <v>2.0400000000000001E-3</v>
      </c>
      <c r="O280" s="189">
        <f>ROUND(E280*N280,5)</f>
        <v>0.19486000000000001</v>
      </c>
      <c r="P280" s="189">
        <v>0</v>
      </c>
      <c r="Q280" s="189">
        <f>ROUND(E280*P280,5)</f>
        <v>0</v>
      </c>
      <c r="R280" s="189"/>
      <c r="S280" s="189"/>
      <c r="T280" s="190">
        <v>0.08</v>
      </c>
      <c r="U280" s="189">
        <f>ROUND(E280*T280,2)</f>
        <v>7.64</v>
      </c>
      <c r="V280" s="191"/>
      <c r="W280" s="191"/>
      <c r="X280" s="191"/>
      <c r="Y280" s="191"/>
      <c r="Z280" s="191"/>
      <c r="AA280" s="191"/>
      <c r="AB280" s="191"/>
      <c r="AC280" s="191"/>
      <c r="AD280" s="191"/>
      <c r="AE280" s="191" t="s">
        <v>187</v>
      </c>
      <c r="AF280" s="191"/>
      <c r="AG280" s="191"/>
      <c r="AH280" s="191"/>
      <c r="AI280" s="191"/>
      <c r="AJ280" s="191"/>
      <c r="AK280" s="191"/>
      <c r="AL280" s="191"/>
      <c r="AM280" s="191"/>
      <c r="AN280" s="191"/>
      <c r="AO280" s="191"/>
      <c r="AP280" s="191"/>
      <c r="AQ280" s="191"/>
      <c r="AR280" s="191"/>
      <c r="AS280" s="191"/>
      <c r="AT280" s="191"/>
      <c r="AU280" s="191"/>
      <c r="AV280" s="191"/>
      <c r="AW280" s="191"/>
      <c r="AX280" s="191"/>
      <c r="AY280" s="191"/>
      <c r="AZ280" s="191"/>
      <c r="BA280" s="191"/>
      <c r="BB280" s="191"/>
      <c r="BC280" s="191"/>
      <c r="BD280" s="191"/>
      <c r="BE280" s="191"/>
      <c r="BF280" s="191"/>
      <c r="BG280" s="191"/>
      <c r="BH280" s="191"/>
    </row>
    <row r="281" spans="1:60" ht="33.75" outlineLevel="1" x14ac:dyDescent="0.2">
      <c r="A281" s="184"/>
      <c r="B281" s="184"/>
      <c r="C281" s="192" t="s">
        <v>524</v>
      </c>
      <c r="D281" s="193"/>
      <c r="E281" s="194">
        <v>95.52</v>
      </c>
      <c r="F281" s="188"/>
      <c r="G281" s="188"/>
      <c r="H281" s="188"/>
      <c r="I281" s="188"/>
      <c r="J281" s="188"/>
      <c r="K281" s="188"/>
      <c r="L281" s="188"/>
      <c r="M281" s="188"/>
      <c r="N281" s="189"/>
      <c r="O281" s="189"/>
      <c r="P281" s="189"/>
      <c r="Q281" s="189"/>
      <c r="R281" s="189"/>
      <c r="S281" s="189"/>
      <c r="T281" s="190"/>
      <c r="U281" s="189"/>
      <c r="V281" s="191"/>
      <c r="W281" s="191"/>
      <c r="X281" s="191"/>
      <c r="Y281" s="191"/>
      <c r="Z281" s="191"/>
      <c r="AA281" s="191"/>
      <c r="AB281" s="191"/>
      <c r="AC281" s="191"/>
      <c r="AD281" s="191"/>
      <c r="AE281" s="191" t="s">
        <v>165</v>
      </c>
      <c r="AF281" s="191">
        <v>0</v>
      </c>
      <c r="AG281" s="191"/>
      <c r="AH281" s="191"/>
      <c r="AI281" s="191"/>
      <c r="AJ281" s="191"/>
      <c r="AK281" s="191"/>
      <c r="AL281" s="191"/>
      <c r="AM281" s="191"/>
      <c r="AN281" s="191"/>
      <c r="AO281" s="191"/>
      <c r="AP281" s="191"/>
      <c r="AQ281" s="191"/>
      <c r="AR281" s="191"/>
      <c r="AS281" s="191"/>
      <c r="AT281" s="191"/>
      <c r="AU281" s="191"/>
      <c r="AV281" s="191"/>
      <c r="AW281" s="191"/>
      <c r="AX281" s="191"/>
      <c r="AY281" s="191"/>
      <c r="AZ281" s="191"/>
      <c r="BA281" s="191"/>
      <c r="BB281" s="191"/>
      <c r="BC281" s="191"/>
      <c r="BD281" s="191"/>
      <c r="BE281" s="191"/>
      <c r="BF281" s="191"/>
      <c r="BG281" s="191"/>
      <c r="BH281" s="191"/>
    </row>
    <row r="282" spans="1:60" outlineLevel="1" x14ac:dyDescent="0.2">
      <c r="A282" s="184">
        <v>111</v>
      </c>
      <c r="B282" s="184" t="s">
        <v>525</v>
      </c>
      <c r="C282" s="185" t="s">
        <v>526</v>
      </c>
      <c r="D282" s="186" t="s">
        <v>207</v>
      </c>
      <c r="E282" s="187">
        <v>95.52</v>
      </c>
      <c r="F282" s="188">
        <v>0</v>
      </c>
      <c r="G282" s="188">
        <f>E282*F282</f>
        <v>0</v>
      </c>
      <c r="H282" s="188">
        <v>6.04</v>
      </c>
      <c r="I282" s="188">
        <f>ROUND(E282*H282,2)</f>
        <v>576.94000000000005</v>
      </c>
      <c r="J282" s="188">
        <v>28.96</v>
      </c>
      <c r="K282" s="188">
        <f>ROUND(E282*J282,2)</f>
        <v>2766.26</v>
      </c>
      <c r="L282" s="188">
        <v>21</v>
      </c>
      <c r="M282" s="188">
        <f>G282*(1+L282/100)</f>
        <v>0</v>
      </c>
      <c r="N282" s="189">
        <v>1.0000000000000001E-5</v>
      </c>
      <c r="O282" s="189">
        <f>ROUND(E282*N282,5)</f>
        <v>9.6000000000000002E-4</v>
      </c>
      <c r="P282" s="189">
        <v>0</v>
      </c>
      <c r="Q282" s="189">
        <f>ROUND(E282*P282,5)</f>
        <v>0</v>
      </c>
      <c r="R282" s="189"/>
      <c r="S282" s="189"/>
      <c r="T282" s="190">
        <v>7.0000000000000007E-2</v>
      </c>
      <c r="U282" s="189">
        <f>ROUND(E282*T282,2)</f>
        <v>6.69</v>
      </c>
      <c r="V282" s="191"/>
      <c r="W282" s="191"/>
      <c r="X282" s="191"/>
      <c r="Y282" s="191"/>
      <c r="Z282" s="191"/>
      <c r="AA282" s="191"/>
      <c r="AB282" s="191"/>
      <c r="AC282" s="191"/>
      <c r="AD282" s="191"/>
      <c r="AE282" s="191" t="s">
        <v>187</v>
      </c>
      <c r="AF282" s="191"/>
      <c r="AG282" s="191"/>
      <c r="AH282" s="191"/>
      <c r="AI282" s="191"/>
      <c r="AJ282" s="191"/>
      <c r="AK282" s="191"/>
      <c r="AL282" s="191"/>
      <c r="AM282" s="191"/>
      <c r="AN282" s="191"/>
      <c r="AO282" s="191"/>
      <c r="AP282" s="191"/>
      <c r="AQ282" s="191"/>
      <c r="AR282" s="191"/>
      <c r="AS282" s="191"/>
      <c r="AT282" s="191"/>
      <c r="AU282" s="191"/>
      <c r="AV282" s="191"/>
      <c r="AW282" s="191"/>
      <c r="AX282" s="191"/>
      <c r="AY282" s="191"/>
      <c r="AZ282" s="191"/>
      <c r="BA282" s="191"/>
      <c r="BB282" s="191"/>
      <c r="BC282" s="191"/>
      <c r="BD282" s="191"/>
      <c r="BE282" s="191"/>
      <c r="BF282" s="191"/>
      <c r="BG282" s="191"/>
      <c r="BH282" s="191"/>
    </row>
    <row r="283" spans="1:60" ht="22.5" outlineLevel="1" x14ac:dyDescent="0.2">
      <c r="A283" s="184">
        <v>112</v>
      </c>
      <c r="B283" s="184" t="s">
        <v>527</v>
      </c>
      <c r="C283" s="185" t="s">
        <v>528</v>
      </c>
      <c r="D283" s="186" t="s">
        <v>211</v>
      </c>
      <c r="E283" s="187">
        <v>92.06</v>
      </c>
      <c r="F283" s="188">
        <v>0</v>
      </c>
      <c r="G283" s="188">
        <f>E283*F283</f>
        <v>0</v>
      </c>
      <c r="H283" s="188">
        <v>24.48</v>
      </c>
      <c r="I283" s="188">
        <f>ROUND(E283*H283,2)</f>
        <v>2253.63</v>
      </c>
      <c r="J283" s="188">
        <v>20.720000000000002</v>
      </c>
      <c r="K283" s="188">
        <f>ROUND(E283*J283,2)</f>
        <v>1907.48</v>
      </c>
      <c r="L283" s="188">
        <v>21</v>
      </c>
      <c r="M283" s="188">
        <f>G283*(1+L283/100)</f>
        <v>0</v>
      </c>
      <c r="N283" s="189">
        <v>3.2000000000000003E-4</v>
      </c>
      <c r="O283" s="189">
        <f>ROUND(E283*N283,5)</f>
        <v>2.946E-2</v>
      </c>
      <c r="P283" s="189">
        <v>0</v>
      </c>
      <c r="Q283" s="189">
        <f>ROUND(E283*P283,5)</f>
        <v>0</v>
      </c>
      <c r="R283" s="189"/>
      <c r="S283" s="189"/>
      <c r="T283" s="190">
        <v>0.05</v>
      </c>
      <c r="U283" s="189">
        <f>ROUND(E283*T283,2)</f>
        <v>4.5999999999999996</v>
      </c>
      <c r="V283" s="191"/>
      <c r="W283" s="191"/>
      <c r="X283" s="191"/>
      <c r="Y283" s="191"/>
      <c r="Z283" s="191"/>
      <c r="AA283" s="191"/>
      <c r="AB283" s="191"/>
      <c r="AC283" s="191"/>
      <c r="AD283" s="191"/>
      <c r="AE283" s="191" t="s">
        <v>187</v>
      </c>
      <c r="AF283" s="191"/>
      <c r="AG283" s="191"/>
      <c r="AH283" s="191"/>
      <c r="AI283" s="191"/>
      <c r="AJ283" s="191"/>
      <c r="AK283" s="191"/>
      <c r="AL283" s="191"/>
      <c r="AM283" s="191"/>
      <c r="AN283" s="191"/>
      <c r="AO283" s="191"/>
      <c r="AP283" s="191"/>
      <c r="AQ283" s="191"/>
      <c r="AR283" s="191"/>
      <c r="AS283" s="191"/>
      <c r="AT283" s="191"/>
      <c r="AU283" s="191"/>
      <c r="AV283" s="191"/>
      <c r="AW283" s="191"/>
      <c r="AX283" s="191"/>
      <c r="AY283" s="191"/>
      <c r="AZ283" s="191"/>
      <c r="BA283" s="191"/>
      <c r="BB283" s="191"/>
      <c r="BC283" s="191"/>
      <c r="BD283" s="191"/>
      <c r="BE283" s="191"/>
      <c r="BF283" s="191"/>
      <c r="BG283" s="191"/>
      <c r="BH283" s="191"/>
    </row>
    <row r="284" spans="1:60" outlineLevel="1" x14ac:dyDescent="0.2">
      <c r="A284" s="184"/>
      <c r="B284" s="184"/>
      <c r="C284" s="192" t="s">
        <v>529</v>
      </c>
      <c r="D284" s="193"/>
      <c r="E284" s="194">
        <v>15.44</v>
      </c>
      <c r="F284" s="188"/>
      <c r="G284" s="188"/>
      <c r="H284" s="188"/>
      <c r="I284" s="188"/>
      <c r="J284" s="188"/>
      <c r="K284" s="188"/>
      <c r="L284" s="188"/>
      <c r="M284" s="188"/>
      <c r="N284" s="189"/>
      <c r="O284" s="189"/>
      <c r="P284" s="189"/>
      <c r="Q284" s="189"/>
      <c r="R284" s="189"/>
      <c r="S284" s="189"/>
      <c r="T284" s="190"/>
      <c r="U284" s="189"/>
      <c r="V284" s="191"/>
      <c r="W284" s="191"/>
      <c r="X284" s="191"/>
      <c r="Y284" s="191"/>
      <c r="Z284" s="191"/>
      <c r="AA284" s="191"/>
      <c r="AB284" s="191"/>
      <c r="AC284" s="191"/>
      <c r="AD284" s="191"/>
      <c r="AE284" s="191" t="s">
        <v>165</v>
      </c>
      <c r="AF284" s="191">
        <v>0</v>
      </c>
      <c r="AG284" s="191"/>
      <c r="AH284" s="191"/>
      <c r="AI284" s="191"/>
      <c r="AJ284" s="191"/>
      <c r="AK284" s="191"/>
      <c r="AL284" s="191"/>
      <c r="AM284" s="191"/>
      <c r="AN284" s="191"/>
      <c r="AO284" s="191"/>
      <c r="AP284" s="191"/>
      <c r="AQ284" s="191"/>
      <c r="AR284" s="191"/>
      <c r="AS284" s="191"/>
      <c r="AT284" s="191"/>
      <c r="AU284" s="191"/>
      <c r="AV284" s="191"/>
      <c r="AW284" s="191"/>
      <c r="AX284" s="191"/>
      <c r="AY284" s="191"/>
      <c r="AZ284" s="191"/>
      <c r="BA284" s="191"/>
      <c r="BB284" s="191"/>
      <c r="BC284" s="191"/>
      <c r="BD284" s="191"/>
      <c r="BE284" s="191"/>
      <c r="BF284" s="191"/>
      <c r="BG284" s="191"/>
      <c r="BH284" s="191"/>
    </row>
    <row r="285" spans="1:60" outlineLevel="1" x14ac:dyDescent="0.2">
      <c r="A285" s="184"/>
      <c r="B285" s="184"/>
      <c r="C285" s="192" t="s">
        <v>530</v>
      </c>
      <c r="D285" s="193"/>
      <c r="E285" s="194">
        <v>13.12</v>
      </c>
      <c r="F285" s="188"/>
      <c r="G285" s="188"/>
      <c r="H285" s="188"/>
      <c r="I285" s="188"/>
      <c r="J285" s="188"/>
      <c r="K285" s="188"/>
      <c r="L285" s="188"/>
      <c r="M285" s="188"/>
      <c r="N285" s="189"/>
      <c r="O285" s="189"/>
      <c r="P285" s="189"/>
      <c r="Q285" s="189"/>
      <c r="R285" s="189"/>
      <c r="S285" s="189"/>
      <c r="T285" s="190"/>
      <c r="U285" s="189"/>
      <c r="V285" s="191"/>
      <c r="W285" s="191"/>
      <c r="X285" s="191"/>
      <c r="Y285" s="191"/>
      <c r="Z285" s="191"/>
      <c r="AA285" s="191"/>
      <c r="AB285" s="191"/>
      <c r="AC285" s="191"/>
      <c r="AD285" s="191"/>
      <c r="AE285" s="191" t="s">
        <v>165</v>
      </c>
      <c r="AF285" s="191">
        <v>0</v>
      </c>
      <c r="AG285" s="191"/>
      <c r="AH285" s="191"/>
      <c r="AI285" s="191"/>
      <c r="AJ285" s="191"/>
      <c r="AK285" s="191"/>
      <c r="AL285" s="191"/>
      <c r="AM285" s="191"/>
      <c r="AN285" s="191"/>
      <c r="AO285" s="191"/>
      <c r="AP285" s="191"/>
      <c r="AQ285" s="191"/>
      <c r="AR285" s="191"/>
      <c r="AS285" s="191"/>
      <c r="AT285" s="191"/>
      <c r="AU285" s="191"/>
      <c r="AV285" s="191"/>
      <c r="AW285" s="191"/>
      <c r="AX285" s="191"/>
      <c r="AY285" s="191"/>
      <c r="AZ285" s="191"/>
      <c r="BA285" s="191"/>
      <c r="BB285" s="191"/>
      <c r="BC285" s="191"/>
      <c r="BD285" s="191"/>
      <c r="BE285" s="191"/>
      <c r="BF285" s="191"/>
      <c r="BG285" s="191"/>
      <c r="BH285" s="191"/>
    </row>
    <row r="286" spans="1:60" outlineLevel="1" x14ac:dyDescent="0.2">
      <c r="A286" s="184"/>
      <c r="B286" s="184"/>
      <c r="C286" s="192" t="s">
        <v>531</v>
      </c>
      <c r="D286" s="193"/>
      <c r="E286" s="194">
        <v>4.08</v>
      </c>
      <c r="F286" s="188"/>
      <c r="G286" s="188"/>
      <c r="H286" s="188"/>
      <c r="I286" s="188"/>
      <c r="J286" s="188"/>
      <c r="K286" s="188"/>
      <c r="L286" s="188"/>
      <c r="M286" s="188"/>
      <c r="N286" s="189"/>
      <c r="O286" s="189"/>
      <c r="P286" s="189"/>
      <c r="Q286" s="189"/>
      <c r="R286" s="189"/>
      <c r="S286" s="189"/>
      <c r="T286" s="190"/>
      <c r="U286" s="189"/>
      <c r="V286" s="191"/>
      <c r="W286" s="191"/>
      <c r="X286" s="191"/>
      <c r="Y286" s="191"/>
      <c r="Z286" s="191"/>
      <c r="AA286" s="191"/>
      <c r="AB286" s="191"/>
      <c r="AC286" s="191"/>
      <c r="AD286" s="191"/>
      <c r="AE286" s="191" t="s">
        <v>165</v>
      </c>
      <c r="AF286" s="191">
        <v>0</v>
      </c>
      <c r="AG286" s="191"/>
      <c r="AH286" s="191"/>
      <c r="AI286" s="191"/>
      <c r="AJ286" s="191"/>
      <c r="AK286" s="191"/>
      <c r="AL286" s="191"/>
      <c r="AM286" s="191"/>
      <c r="AN286" s="191"/>
      <c r="AO286" s="191"/>
      <c r="AP286" s="191"/>
      <c r="AQ286" s="191"/>
      <c r="AR286" s="191"/>
      <c r="AS286" s="191"/>
      <c r="AT286" s="191"/>
      <c r="AU286" s="191"/>
      <c r="AV286" s="191"/>
      <c r="AW286" s="191"/>
      <c r="AX286" s="191"/>
      <c r="AY286" s="191"/>
      <c r="AZ286" s="191"/>
      <c r="BA286" s="191"/>
      <c r="BB286" s="191"/>
      <c r="BC286" s="191"/>
      <c r="BD286" s="191"/>
      <c r="BE286" s="191"/>
      <c r="BF286" s="191"/>
      <c r="BG286" s="191"/>
      <c r="BH286" s="191"/>
    </row>
    <row r="287" spans="1:60" outlineLevel="1" x14ac:dyDescent="0.2">
      <c r="A287" s="184"/>
      <c r="B287" s="184"/>
      <c r="C287" s="192" t="s">
        <v>532</v>
      </c>
      <c r="D287" s="193"/>
      <c r="E287" s="194">
        <v>4.08</v>
      </c>
      <c r="F287" s="188"/>
      <c r="G287" s="188"/>
      <c r="H287" s="188"/>
      <c r="I287" s="188"/>
      <c r="J287" s="188"/>
      <c r="K287" s="188"/>
      <c r="L287" s="188"/>
      <c r="M287" s="188"/>
      <c r="N287" s="189"/>
      <c r="O287" s="189"/>
      <c r="P287" s="189"/>
      <c r="Q287" s="189"/>
      <c r="R287" s="189"/>
      <c r="S287" s="189"/>
      <c r="T287" s="190"/>
      <c r="U287" s="189"/>
      <c r="V287" s="191"/>
      <c r="W287" s="191"/>
      <c r="X287" s="191"/>
      <c r="Y287" s="191"/>
      <c r="Z287" s="191"/>
      <c r="AA287" s="191"/>
      <c r="AB287" s="191"/>
      <c r="AC287" s="191"/>
      <c r="AD287" s="191"/>
      <c r="AE287" s="191" t="s">
        <v>165</v>
      </c>
      <c r="AF287" s="191">
        <v>0</v>
      </c>
      <c r="AG287" s="191"/>
      <c r="AH287" s="191"/>
      <c r="AI287" s="191"/>
      <c r="AJ287" s="191"/>
      <c r="AK287" s="191"/>
      <c r="AL287" s="191"/>
      <c r="AM287" s="191"/>
      <c r="AN287" s="191"/>
      <c r="AO287" s="191"/>
      <c r="AP287" s="191"/>
      <c r="AQ287" s="191"/>
      <c r="AR287" s="191"/>
      <c r="AS287" s="191"/>
      <c r="AT287" s="191"/>
      <c r="AU287" s="191"/>
      <c r="AV287" s="191"/>
      <c r="AW287" s="191"/>
      <c r="AX287" s="191"/>
      <c r="AY287" s="191"/>
      <c r="AZ287" s="191"/>
      <c r="BA287" s="191"/>
      <c r="BB287" s="191"/>
      <c r="BC287" s="191"/>
      <c r="BD287" s="191"/>
      <c r="BE287" s="191"/>
      <c r="BF287" s="191"/>
      <c r="BG287" s="191"/>
      <c r="BH287" s="191"/>
    </row>
    <row r="288" spans="1:60" outlineLevel="1" x14ac:dyDescent="0.2">
      <c r="A288" s="184"/>
      <c r="B288" s="184"/>
      <c r="C288" s="192" t="s">
        <v>533</v>
      </c>
      <c r="D288" s="193"/>
      <c r="E288" s="194">
        <v>6.22</v>
      </c>
      <c r="F288" s="188"/>
      <c r="G288" s="188"/>
      <c r="H288" s="188"/>
      <c r="I288" s="188"/>
      <c r="J288" s="188"/>
      <c r="K288" s="188"/>
      <c r="L288" s="188"/>
      <c r="M288" s="188"/>
      <c r="N288" s="189"/>
      <c r="O288" s="189"/>
      <c r="P288" s="189"/>
      <c r="Q288" s="189"/>
      <c r="R288" s="189"/>
      <c r="S288" s="189"/>
      <c r="T288" s="190"/>
      <c r="U288" s="189"/>
      <c r="V288" s="191"/>
      <c r="W288" s="191"/>
      <c r="X288" s="191"/>
      <c r="Y288" s="191"/>
      <c r="Z288" s="191"/>
      <c r="AA288" s="191"/>
      <c r="AB288" s="191"/>
      <c r="AC288" s="191"/>
      <c r="AD288" s="191"/>
      <c r="AE288" s="191" t="s">
        <v>165</v>
      </c>
      <c r="AF288" s="191">
        <v>0</v>
      </c>
      <c r="AG288" s="191"/>
      <c r="AH288" s="191"/>
      <c r="AI288" s="191"/>
      <c r="AJ288" s="191"/>
      <c r="AK288" s="191"/>
      <c r="AL288" s="191"/>
      <c r="AM288" s="191"/>
      <c r="AN288" s="191"/>
      <c r="AO288" s="191"/>
      <c r="AP288" s="191"/>
      <c r="AQ288" s="191"/>
      <c r="AR288" s="191"/>
      <c r="AS288" s="191"/>
      <c r="AT288" s="191"/>
      <c r="AU288" s="191"/>
      <c r="AV288" s="191"/>
      <c r="AW288" s="191"/>
      <c r="AX288" s="191"/>
      <c r="AY288" s="191"/>
      <c r="AZ288" s="191"/>
      <c r="BA288" s="191"/>
      <c r="BB288" s="191"/>
      <c r="BC288" s="191"/>
      <c r="BD288" s="191"/>
      <c r="BE288" s="191"/>
      <c r="BF288" s="191"/>
      <c r="BG288" s="191"/>
      <c r="BH288" s="191"/>
    </row>
    <row r="289" spans="1:60" outlineLevel="1" x14ac:dyDescent="0.2">
      <c r="A289" s="184"/>
      <c r="B289" s="184"/>
      <c r="C289" s="192" t="s">
        <v>534</v>
      </c>
      <c r="D289" s="193"/>
      <c r="E289" s="194">
        <v>4.5599999999999996</v>
      </c>
      <c r="F289" s="188"/>
      <c r="G289" s="188"/>
      <c r="H289" s="188"/>
      <c r="I289" s="188"/>
      <c r="J289" s="188"/>
      <c r="K289" s="188"/>
      <c r="L289" s="188"/>
      <c r="M289" s="188"/>
      <c r="N289" s="189"/>
      <c r="O289" s="189"/>
      <c r="P289" s="189"/>
      <c r="Q289" s="189"/>
      <c r="R289" s="189"/>
      <c r="S289" s="189"/>
      <c r="T289" s="190"/>
      <c r="U289" s="189"/>
      <c r="V289" s="191"/>
      <c r="W289" s="191"/>
      <c r="X289" s="191"/>
      <c r="Y289" s="191"/>
      <c r="Z289" s="191"/>
      <c r="AA289" s="191"/>
      <c r="AB289" s="191"/>
      <c r="AC289" s="191"/>
      <c r="AD289" s="191"/>
      <c r="AE289" s="191" t="s">
        <v>165</v>
      </c>
      <c r="AF289" s="191">
        <v>0</v>
      </c>
      <c r="AG289" s="191"/>
      <c r="AH289" s="191"/>
      <c r="AI289" s="191"/>
      <c r="AJ289" s="191"/>
      <c r="AK289" s="191"/>
      <c r="AL289" s="191"/>
      <c r="AM289" s="191"/>
      <c r="AN289" s="191"/>
      <c r="AO289" s="191"/>
      <c r="AP289" s="191"/>
      <c r="AQ289" s="191"/>
      <c r="AR289" s="191"/>
      <c r="AS289" s="191"/>
      <c r="AT289" s="191"/>
      <c r="AU289" s="191"/>
      <c r="AV289" s="191"/>
      <c r="AW289" s="191"/>
      <c r="AX289" s="191"/>
      <c r="AY289" s="191"/>
      <c r="AZ289" s="191"/>
      <c r="BA289" s="191"/>
      <c r="BB289" s="191"/>
      <c r="BC289" s="191"/>
      <c r="BD289" s="191"/>
      <c r="BE289" s="191"/>
      <c r="BF289" s="191"/>
      <c r="BG289" s="191"/>
      <c r="BH289" s="191"/>
    </row>
    <row r="290" spans="1:60" outlineLevel="1" x14ac:dyDescent="0.2">
      <c r="A290" s="184"/>
      <c r="B290" s="184"/>
      <c r="C290" s="192" t="s">
        <v>535</v>
      </c>
      <c r="D290" s="193"/>
      <c r="E290" s="194">
        <v>44.56</v>
      </c>
      <c r="F290" s="188"/>
      <c r="G290" s="188"/>
      <c r="H290" s="188"/>
      <c r="I290" s="188"/>
      <c r="J290" s="188"/>
      <c r="K290" s="188"/>
      <c r="L290" s="188"/>
      <c r="M290" s="188"/>
      <c r="N290" s="189"/>
      <c r="O290" s="189"/>
      <c r="P290" s="189"/>
      <c r="Q290" s="189"/>
      <c r="R290" s="189"/>
      <c r="S290" s="189"/>
      <c r="T290" s="190"/>
      <c r="U290" s="189"/>
      <c r="V290" s="191"/>
      <c r="W290" s="191"/>
      <c r="X290" s="191"/>
      <c r="Y290" s="191"/>
      <c r="Z290" s="191"/>
      <c r="AA290" s="191"/>
      <c r="AB290" s="191"/>
      <c r="AC290" s="191"/>
      <c r="AD290" s="191"/>
      <c r="AE290" s="191" t="s">
        <v>165</v>
      </c>
      <c r="AF290" s="191">
        <v>0</v>
      </c>
      <c r="AG290" s="191"/>
      <c r="AH290" s="191"/>
      <c r="AI290" s="191"/>
      <c r="AJ290" s="191"/>
      <c r="AK290" s="191"/>
      <c r="AL290" s="191"/>
      <c r="AM290" s="191"/>
      <c r="AN290" s="191"/>
      <c r="AO290" s="191"/>
      <c r="AP290" s="191"/>
      <c r="AQ290" s="191"/>
      <c r="AR290" s="191"/>
      <c r="AS290" s="191"/>
      <c r="AT290" s="191"/>
      <c r="AU290" s="191"/>
      <c r="AV290" s="191"/>
      <c r="AW290" s="191"/>
      <c r="AX290" s="191"/>
      <c r="AY290" s="191"/>
      <c r="AZ290" s="191"/>
      <c r="BA290" s="191"/>
      <c r="BB290" s="191"/>
      <c r="BC290" s="191"/>
      <c r="BD290" s="191"/>
      <c r="BE290" s="191"/>
      <c r="BF290" s="191"/>
      <c r="BG290" s="191"/>
      <c r="BH290" s="191"/>
    </row>
    <row r="291" spans="1:60" outlineLevel="1" x14ac:dyDescent="0.2">
      <c r="A291" s="184">
        <v>113</v>
      </c>
      <c r="B291" s="184" t="s">
        <v>536</v>
      </c>
      <c r="C291" s="185" t="s">
        <v>537</v>
      </c>
      <c r="D291" s="186" t="s">
        <v>207</v>
      </c>
      <c r="E291" s="187">
        <v>95.52</v>
      </c>
      <c r="F291" s="188">
        <v>0</v>
      </c>
      <c r="G291" s="188">
        <f>E291*F291</f>
        <v>0</v>
      </c>
      <c r="H291" s="188">
        <v>45.21</v>
      </c>
      <c r="I291" s="188">
        <f>ROUND(E291*H291,2)</f>
        <v>4318.46</v>
      </c>
      <c r="J291" s="188">
        <v>94.789999999999992</v>
      </c>
      <c r="K291" s="188">
        <f>ROUND(E291*J291,2)</f>
        <v>9054.34</v>
      </c>
      <c r="L291" s="188">
        <v>21</v>
      </c>
      <c r="M291" s="188">
        <f>G291*(1+L291/100)</f>
        <v>0</v>
      </c>
      <c r="N291" s="189">
        <v>5.1000000000000004E-4</v>
      </c>
      <c r="O291" s="189">
        <f>ROUND(E291*N291,5)</f>
        <v>4.8719999999999999E-2</v>
      </c>
      <c r="P291" s="189">
        <v>0</v>
      </c>
      <c r="Q291" s="189">
        <f>ROUND(E291*P291,5)</f>
        <v>0</v>
      </c>
      <c r="R291" s="189"/>
      <c r="S291" s="189"/>
      <c r="T291" s="190">
        <v>0.23100000000000001</v>
      </c>
      <c r="U291" s="189">
        <f>ROUND(E291*T291,2)</f>
        <v>22.07</v>
      </c>
      <c r="V291" s="191"/>
      <c r="W291" s="191"/>
      <c r="X291" s="191"/>
      <c r="Y291" s="191"/>
      <c r="Z291" s="191"/>
      <c r="AA291" s="191"/>
      <c r="AB291" s="191"/>
      <c r="AC291" s="191"/>
      <c r="AD291" s="191"/>
      <c r="AE291" s="191" t="s">
        <v>187</v>
      </c>
      <c r="AF291" s="191"/>
      <c r="AG291" s="191"/>
      <c r="AH291" s="191"/>
      <c r="AI291" s="191"/>
      <c r="AJ291" s="191"/>
      <c r="AK291" s="191"/>
      <c r="AL291" s="191"/>
      <c r="AM291" s="191"/>
      <c r="AN291" s="191"/>
      <c r="AO291" s="191"/>
      <c r="AP291" s="191"/>
      <c r="AQ291" s="191"/>
      <c r="AR291" s="191"/>
      <c r="AS291" s="191"/>
      <c r="AT291" s="191"/>
      <c r="AU291" s="191"/>
      <c r="AV291" s="191"/>
      <c r="AW291" s="191"/>
      <c r="AX291" s="191"/>
      <c r="AY291" s="191"/>
      <c r="AZ291" s="191"/>
      <c r="BA291" s="191"/>
      <c r="BB291" s="191"/>
      <c r="BC291" s="191"/>
      <c r="BD291" s="191"/>
      <c r="BE291" s="191"/>
      <c r="BF291" s="191"/>
      <c r="BG291" s="191"/>
      <c r="BH291" s="191"/>
    </row>
    <row r="292" spans="1:60" ht="33.75" outlineLevel="1" x14ac:dyDescent="0.2">
      <c r="A292" s="184"/>
      <c r="B292" s="184"/>
      <c r="C292" s="192" t="s">
        <v>230</v>
      </c>
      <c r="D292" s="193"/>
      <c r="E292" s="194">
        <v>95.52</v>
      </c>
      <c r="F292" s="188"/>
      <c r="G292" s="188"/>
      <c r="H292" s="188"/>
      <c r="I292" s="188"/>
      <c r="J292" s="188"/>
      <c r="K292" s="188"/>
      <c r="L292" s="188"/>
      <c r="M292" s="188"/>
      <c r="N292" s="189"/>
      <c r="O292" s="189"/>
      <c r="P292" s="189"/>
      <c r="Q292" s="189"/>
      <c r="R292" s="189"/>
      <c r="S292" s="189"/>
      <c r="T292" s="190"/>
      <c r="U292" s="189"/>
      <c r="V292" s="191"/>
      <c r="W292" s="191"/>
      <c r="X292" s="191"/>
      <c r="Y292" s="191"/>
      <c r="Z292" s="191"/>
      <c r="AA292" s="191"/>
      <c r="AB292" s="191"/>
      <c r="AC292" s="191"/>
      <c r="AD292" s="191"/>
      <c r="AE292" s="191" t="s">
        <v>165</v>
      </c>
      <c r="AF292" s="191">
        <v>0</v>
      </c>
      <c r="AG292" s="191"/>
      <c r="AH292" s="191"/>
      <c r="AI292" s="191"/>
      <c r="AJ292" s="191"/>
      <c r="AK292" s="191"/>
      <c r="AL292" s="191"/>
      <c r="AM292" s="191"/>
      <c r="AN292" s="191"/>
      <c r="AO292" s="191"/>
      <c r="AP292" s="191"/>
      <c r="AQ292" s="191"/>
      <c r="AR292" s="191"/>
      <c r="AS292" s="191"/>
      <c r="AT292" s="191"/>
      <c r="AU292" s="191"/>
      <c r="AV292" s="191"/>
      <c r="AW292" s="191"/>
      <c r="AX292" s="191"/>
      <c r="AY292" s="191"/>
      <c r="AZ292" s="191"/>
      <c r="BA292" s="191"/>
      <c r="BB292" s="191"/>
      <c r="BC292" s="191"/>
      <c r="BD292" s="191"/>
      <c r="BE292" s="191"/>
      <c r="BF292" s="191"/>
      <c r="BG292" s="191"/>
      <c r="BH292" s="191"/>
    </row>
    <row r="293" spans="1:60" ht="22.5" outlineLevel="1" x14ac:dyDescent="0.2">
      <c r="A293" s="184">
        <v>114</v>
      </c>
      <c r="B293" s="184" t="s">
        <v>538</v>
      </c>
      <c r="C293" s="185" t="s">
        <v>539</v>
      </c>
      <c r="D293" s="186" t="s">
        <v>207</v>
      </c>
      <c r="E293" s="187">
        <v>100.29600000000001</v>
      </c>
      <c r="F293" s="188">
        <v>0</v>
      </c>
      <c r="G293" s="188">
        <f>E293*F293</f>
        <v>0</v>
      </c>
      <c r="H293" s="188">
        <v>201.5</v>
      </c>
      <c r="I293" s="188">
        <f>ROUND(E293*H293,2)</f>
        <v>20209.64</v>
      </c>
      <c r="J293" s="188">
        <v>0</v>
      </c>
      <c r="K293" s="188">
        <f>ROUND(E293*J293,2)</f>
        <v>0</v>
      </c>
      <c r="L293" s="188">
        <v>21</v>
      </c>
      <c r="M293" s="188">
        <f>G293*(1+L293/100)</f>
        <v>0</v>
      </c>
      <c r="N293" s="189">
        <v>4.0000000000000001E-3</v>
      </c>
      <c r="O293" s="189">
        <f>ROUND(E293*N293,5)</f>
        <v>0.40117999999999998</v>
      </c>
      <c r="P293" s="189">
        <v>0</v>
      </c>
      <c r="Q293" s="189">
        <f>ROUND(E293*P293,5)</f>
        <v>0</v>
      </c>
      <c r="R293" s="189"/>
      <c r="S293" s="189"/>
      <c r="T293" s="190">
        <v>0</v>
      </c>
      <c r="U293" s="189">
        <f>ROUND(E293*T293,2)</f>
        <v>0</v>
      </c>
      <c r="V293" s="191"/>
      <c r="W293" s="191"/>
      <c r="X293" s="191"/>
      <c r="Y293" s="191"/>
      <c r="Z293" s="191"/>
      <c r="AA293" s="191"/>
      <c r="AB293" s="191"/>
      <c r="AC293" s="191"/>
      <c r="AD293" s="191"/>
      <c r="AE293" s="191" t="s">
        <v>236</v>
      </c>
      <c r="AF293" s="191"/>
      <c r="AG293" s="191"/>
      <c r="AH293" s="191"/>
      <c r="AI293" s="191"/>
      <c r="AJ293" s="191"/>
      <c r="AK293" s="191"/>
      <c r="AL293" s="191"/>
      <c r="AM293" s="191"/>
      <c r="AN293" s="191"/>
      <c r="AO293" s="191"/>
      <c r="AP293" s="191"/>
      <c r="AQ293" s="191"/>
      <c r="AR293" s="191"/>
      <c r="AS293" s="191"/>
      <c r="AT293" s="191"/>
      <c r="AU293" s="191"/>
      <c r="AV293" s="191"/>
      <c r="AW293" s="191"/>
      <c r="AX293" s="191"/>
      <c r="AY293" s="191"/>
      <c r="AZ293" s="191"/>
      <c r="BA293" s="191"/>
      <c r="BB293" s="191"/>
      <c r="BC293" s="191"/>
      <c r="BD293" s="191"/>
      <c r="BE293" s="191"/>
      <c r="BF293" s="191"/>
      <c r="BG293" s="191"/>
      <c r="BH293" s="191"/>
    </row>
    <row r="294" spans="1:60" outlineLevel="1" x14ac:dyDescent="0.2">
      <c r="A294" s="184"/>
      <c r="B294" s="184"/>
      <c r="C294" s="192" t="s">
        <v>540</v>
      </c>
      <c r="D294" s="193"/>
      <c r="E294" s="194">
        <v>100.29600000000001</v>
      </c>
      <c r="F294" s="188"/>
      <c r="G294" s="188"/>
      <c r="H294" s="188"/>
      <c r="I294" s="188"/>
      <c r="J294" s="188"/>
      <c r="K294" s="188"/>
      <c r="L294" s="188"/>
      <c r="M294" s="188"/>
      <c r="N294" s="189"/>
      <c r="O294" s="189"/>
      <c r="P294" s="189"/>
      <c r="Q294" s="189"/>
      <c r="R294" s="189"/>
      <c r="S294" s="189"/>
      <c r="T294" s="190"/>
      <c r="U294" s="189"/>
      <c r="V294" s="191"/>
      <c r="W294" s="191"/>
      <c r="X294" s="191"/>
      <c r="Y294" s="191"/>
      <c r="Z294" s="191"/>
      <c r="AA294" s="191"/>
      <c r="AB294" s="191"/>
      <c r="AC294" s="191"/>
      <c r="AD294" s="191"/>
      <c r="AE294" s="191" t="s">
        <v>165</v>
      </c>
      <c r="AF294" s="191">
        <v>0</v>
      </c>
      <c r="AG294" s="191"/>
      <c r="AH294" s="191"/>
      <c r="AI294" s="191"/>
      <c r="AJ294" s="191"/>
      <c r="AK294" s="191"/>
      <c r="AL294" s="191"/>
      <c r="AM294" s="191"/>
      <c r="AN294" s="191"/>
      <c r="AO294" s="191"/>
      <c r="AP294" s="191"/>
      <c r="AQ294" s="191"/>
      <c r="AR294" s="191"/>
      <c r="AS294" s="191"/>
      <c r="AT294" s="191"/>
      <c r="AU294" s="191"/>
      <c r="AV294" s="191"/>
      <c r="AW294" s="191"/>
      <c r="AX294" s="191"/>
      <c r="AY294" s="191"/>
      <c r="AZ294" s="191"/>
      <c r="BA294" s="191"/>
      <c r="BB294" s="191"/>
      <c r="BC294" s="191"/>
      <c r="BD294" s="191"/>
      <c r="BE294" s="191"/>
      <c r="BF294" s="191"/>
      <c r="BG294" s="191"/>
      <c r="BH294" s="191"/>
    </row>
    <row r="295" spans="1:60" outlineLevel="1" x14ac:dyDescent="0.2">
      <c r="A295" s="184">
        <v>115</v>
      </c>
      <c r="B295" s="184" t="s">
        <v>541</v>
      </c>
      <c r="C295" s="185" t="s">
        <v>542</v>
      </c>
      <c r="D295" s="186" t="s">
        <v>35</v>
      </c>
      <c r="E295" s="187">
        <v>630.08590000000004</v>
      </c>
      <c r="F295" s="188">
        <v>0</v>
      </c>
      <c r="G295" s="188">
        <f>E295*F295</f>
        <v>0</v>
      </c>
      <c r="H295" s="188">
        <v>0</v>
      </c>
      <c r="I295" s="188">
        <f>ROUND(E295*H295,2)</f>
        <v>0</v>
      </c>
      <c r="J295" s="188">
        <v>2</v>
      </c>
      <c r="K295" s="188">
        <f>ROUND(E295*J295,2)</f>
        <v>1260.17</v>
      </c>
      <c r="L295" s="188">
        <v>21</v>
      </c>
      <c r="M295" s="188">
        <f>G295*(1+L295/100)</f>
        <v>0</v>
      </c>
      <c r="N295" s="189">
        <v>0</v>
      </c>
      <c r="O295" s="189">
        <f>ROUND(E295*N295,5)</f>
        <v>0</v>
      </c>
      <c r="P295" s="189">
        <v>0</v>
      </c>
      <c r="Q295" s="189">
        <f>ROUND(E295*P295,5)</f>
        <v>0</v>
      </c>
      <c r="R295" s="189"/>
      <c r="S295" s="189"/>
      <c r="T295" s="190">
        <v>0</v>
      </c>
      <c r="U295" s="189">
        <f>ROUND(E295*T295,2)</f>
        <v>0</v>
      </c>
      <c r="V295" s="191"/>
      <c r="W295" s="191"/>
      <c r="X295" s="191"/>
      <c r="Y295" s="191"/>
      <c r="Z295" s="191"/>
      <c r="AA295" s="191"/>
      <c r="AB295" s="191"/>
      <c r="AC295" s="191"/>
      <c r="AD295" s="191"/>
      <c r="AE295" s="191" t="s">
        <v>187</v>
      </c>
      <c r="AF295" s="191"/>
      <c r="AG295" s="191"/>
      <c r="AH295" s="191"/>
      <c r="AI295" s="191"/>
      <c r="AJ295" s="191"/>
      <c r="AK295" s="191"/>
      <c r="AL295" s="191"/>
      <c r="AM295" s="191"/>
      <c r="AN295" s="191"/>
      <c r="AO295" s="191"/>
      <c r="AP295" s="191"/>
      <c r="AQ295" s="191"/>
      <c r="AR295" s="191"/>
      <c r="AS295" s="191"/>
      <c r="AT295" s="191"/>
      <c r="AU295" s="191"/>
      <c r="AV295" s="191"/>
      <c r="AW295" s="191"/>
      <c r="AX295" s="191"/>
      <c r="AY295" s="191"/>
      <c r="AZ295" s="191"/>
      <c r="BA295" s="191"/>
      <c r="BB295" s="191"/>
      <c r="BC295" s="191"/>
      <c r="BD295" s="191"/>
      <c r="BE295" s="191"/>
      <c r="BF295" s="191"/>
      <c r="BG295" s="191"/>
      <c r="BH295" s="191"/>
    </row>
    <row r="296" spans="1:60" x14ac:dyDescent="0.2">
      <c r="A296" s="195" t="s">
        <v>158</v>
      </c>
      <c r="B296" s="195" t="s">
        <v>93</v>
      </c>
      <c r="C296" s="196" t="s">
        <v>94</v>
      </c>
      <c r="D296" s="197"/>
      <c r="E296" s="198"/>
      <c r="F296" s="199"/>
      <c r="G296" s="199">
        <f>SUMIF(AE297:AE311,"&lt;&gt;NOR",G297:G311)</f>
        <v>0</v>
      </c>
      <c r="H296" s="199"/>
      <c r="I296" s="199">
        <f>SUM(I297:I311)</f>
        <v>7009.0299999999988</v>
      </c>
      <c r="J296" s="199"/>
      <c r="K296" s="199">
        <f>SUM(K297:K311)</f>
        <v>7619.5999999999995</v>
      </c>
      <c r="L296" s="199"/>
      <c r="M296" s="199">
        <f>SUM(M297:M311)</f>
        <v>0</v>
      </c>
      <c r="N296" s="200"/>
      <c r="O296" s="200">
        <f>SUM(O297:O311)</f>
        <v>5.4329999999999996E-2</v>
      </c>
      <c r="P296" s="200"/>
      <c r="Q296" s="200">
        <f>SUM(Q297:Q311)</f>
        <v>0</v>
      </c>
      <c r="R296" s="200"/>
      <c r="S296" s="200"/>
      <c r="T296" s="201"/>
      <c r="U296" s="200">
        <f>SUM(U297:U311)</f>
        <v>17.790000000000003</v>
      </c>
      <c r="W296" s="48"/>
      <c r="AE296" t="s">
        <v>159</v>
      </c>
    </row>
    <row r="297" spans="1:60" outlineLevel="1" x14ac:dyDescent="0.2">
      <c r="A297" s="184">
        <v>116</v>
      </c>
      <c r="B297" s="184" t="s">
        <v>543</v>
      </c>
      <c r="C297" s="185" t="s">
        <v>544</v>
      </c>
      <c r="D297" s="186" t="s">
        <v>211</v>
      </c>
      <c r="E297" s="187">
        <v>9.1999999999999993</v>
      </c>
      <c r="F297" s="188">
        <v>0</v>
      </c>
      <c r="G297" s="188">
        <f>E297*F297</f>
        <v>0</v>
      </c>
      <c r="H297" s="188">
        <v>378.12</v>
      </c>
      <c r="I297" s="188">
        <f>ROUND(E297*H297,2)</f>
        <v>3478.7</v>
      </c>
      <c r="J297" s="188">
        <v>227.88</v>
      </c>
      <c r="K297" s="188">
        <f>ROUND(E297*J297,2)</f>
        <v>2096.5</v>
      </c>
      <c r="L297" s="188">
        <v>21</v>
      </c>
      <c r="M297" s="188">
        <f>G297*(1+L297/100)</f>
        <v>0</v>
      </c>
      <c r="N297" s="189">
        <v>3.5699999999999998E-3</v>
      </c>
      <c r="O297" s="189">
        <f>ROUND(E297*N297,5)</f>
        <v>3.2840000000000001E-2</v>
      </c>
      <c r="P297" s="189">
        <v>0</v>
      </c>
      <c r="Q297" s="189">
        <f>ROUND(E297*P297,5)</f>
        <v>0</v>
      </c>
      <c r="R297" s="189"/>
      <c r="S297" s="189"/>
      <c r="T297" s="190">
        <v>0.55000000000000004</v>
      </c>
      <c r="U297" s="189">
        <f>ROUND(E297*T297,2)</f>
        <v>5.0599999999999996</v>
      </c>
      <c r="V297" s="191"/>
      <c r="W297" s="191"/>
      <c r="X297" s="191"/>
      <c r="Y297" s="191"/>
      <c r="Z297" s="191"/>
      <c r="AA297" s="191"/>
      <c r="AB297" s="191"/>
      <c r="AC297" s="191"/>
      <c r="AD297" s="191"/>
      <c r="AE297" s="191" t="s">
        <v>187</v>
      </c>
      <c r="AF297" s="191"/>
      <c r="AG297" s="191"/>
      <c r="AH297" s="191"/>
      <c r="AI297" s="191"/>
      <c r="AJ297" s="191"/>
      <c r="AK297" s="191"/>
      <c r="AL297" s="191"/>
      <c r="AM297" s="191"/>
      <c r="AN297" s="191"/>
      <c r="AO297" s="191"/>
      <c r="AP297" s="191"/>
      <c r="AQ297" s="191"/>
      <c r="AR297" s="191"/>
      <c r="AS297" s="191"/>
      <c r="AT297" s="191"/>
      <c r="AU297" s="191"/>
      <c r="AV297" s="191"/>
      <c r="AW297" s="191"/>
      <c r="AX297" s="191"/>
      <c r="AY297" s="191"/>
      <c r="AZ297" s="191"/>
      <c r="BA297" s="191"/>
      <c r="BB297" s="191"/>
      <c r="BC297" s="191"/>
      <c r="BD297" s="191"/>
      <c r="BE297" s="191"/>
      <c r="BF297" s="191"/>
      <c r="BG297" s="191"/>
      <c r="BH297" s="191"/>
    </row>
    <row r="298" spans="1:60" outlineLevel="1" x14ac:dyDescent="0.2">
      <c r="A298" s="184"/>
      <c r="B298" s="184"/>
      <c r="C298" s="192" t="s">
        <v>545</v>
      </c>
      <c r="D298" s="193"/>
      <c r="E298" s="194">
        <v>9.1999999999999993</v>
      </c>
      <c r="F298" s="188"/>
      <c r="G298" s="188"/>
      <c r="H298" s="188"/>
      <c r="I298" s="188"/>
      <c r="J298" s="188"/>
      <c r="K298" s="188"/>
      <c r="L298" s="188"/>
      <c r="M298" s="188"/>
      <c r="N298" s="189"/>
      <c r="O298" s="189"/>
      <c r="P298" s="189"/>
      <c r="Q298" s="189"/>
      <c r="R298" s="189"/>
      <c r="S298" s="189"/>
      <c r="T298" s="190"/>
      <c r="U298" s="189"/>
      <c r="V298" s="191"/>
      <c r="W298" s="191"/>
      <c r="X298" s="191"/>
      <c r="Y298" s="191"/>
      <c r="Z298" s="191"/>
      <c r="AA298" s="191"/>
      <c r="AB298" s="191"/>
      <c r="AC298" s="191"/>
      <c r="AD298" s="191"/>
      <c r="AE298" s="191" t="s">
        <v>165</v>
      </c>
      <c r="AF298" s="191">
        <v>0</v>
      </c>
      <c r="AG298" s="191"/>
      <c r="AH298" s="191"/>
      <c r="AI298" s="191"/>
      <c r="AJ298" s="191"/>
      <c r="AK298" s="191"/>
      <c r="AL298" s="191"/>
      <c r="AM298" s="191"/>
      <c r="AN298" s="191"/>
      <c r="AO298" s="191"/>
      <c r="AP298" s="191"/>
      <c r="AQ298" s="191"/>
      <c r="AR298" s="191"/>
      <c r="AS298" s="191"/>
      <c r="AT298" s="191"/>
      <c r="AU298" s="191"/>
      <c r="AV298" s="191"/>
      <c r="AW298" s="191"/>
      <c r="AX298" s="191"/>
      <c r="AY298" s="191"/>
      <c r="AZ298" s="191"/>
      <c r="BA298" s="191"/>
      <c r="BB298" s="191"/>
      <c r="BC298" s="191"/>
      <c r="BD298" s="191"/>
      <c r="BE298" s="191"/>
      <c r="BF298" s="191"/>
      <c r="BG298" s="191"/>
      <c r="BH298" s="191"/>
    </row>
    <row r="299" spans="1:60" outlineLevel="1" x14ac:dyDescent="0.2">
      <c r="A299" s="184">
        <v>117</v>
      </c>
      <c r="B299" s="184" t="s">
        <v>546</v>
      </c>
      <c r="C299" s="185" t="s">
        <v>547</v>
      </c>
      <c r="D299" s="186" t="s">
        <v>211</v>
      </c>
      <c r="E299" s="187">
        <v>10.25</v>
      </c>
      <c r="F299" s="188">
        <v>0</v>
      </c>
      <c r="G299" s="188">
        <f>E299*F299</f>
        <v>0</v>
      </c>
      <c r="H299" s="188">
        <v>202.18</v>
      </c>
      <c r="I299" s="188">
        <f>ROUND(E299*H299,2)</f>
        <v>2072.35</v>
      </c>
      <c r="J299" s="188">
        <v>329.82</v>
      </c>
      <c r="K299" s="188">
        <f>ROUND(E299*J299,2)</f>
        <v>3380.66</v>
      </c>
      <c r="L299" s="188">
        <v>21</v>
      </c>
      <c r="M299" s="188">
        <f>G299*(1+L299/100)</f>
        <v>0</v>
      </c>
      <c r="N299" s="189">
        <v>1.7099999999999999E-3</v>
      </c>
      <c r="O299" s="189">
        <f>ROUND(E299*N299,5)</f>
        <v>1.753E-2</v>
      </c>
      <c r="P299" s="189">
        <v>0</v>
      </c>
      <c r="Q299" s="189">
        <f>ROUND(E299*P299,5)</f>
        <v>0</v>
      </c>
      <c r="R299" s="189"/>
      <c r="S299" s="189"/>
      <c r="T299" s="190">
        <v>0.79700000000000004</v>
      </c>
      <c r="U299" s="189">
        <f>ROUND(E299*T299,2)</f>
        <v>8.17</v>
      </c>
      <c r="V299" s="191"/>
      <c r="W299" s="191"/>
      <c r="X299" s="191"/>
      <c r="Y299" s="191"/>
      <c r="Z299" s="191"/>
      <c r="AA299" s="191"/>
      <c r="AB299" s="191"/>
      <c r="AC299" s="191"/>
      <c r="AD299" s="191"/>
      <c r="AE299" s="191" t="s">
        <v>187</v>
      </c>
      <c r="AF299" s="191"/>
      <c r="AG299" s="191"/>
      <c r="AH299" s="191"/>
      <c r="AI299" s="191"/>
      <c r="AJ299" s="191"/>
      <c r="AK299" s="191"/>
      <c r="AL299" s="191"/>
      <c r="AM299" s="191"/>
      <c r="AN299" s="191"/>
      <c r="AO299" s="191"/>
      <c r="AP299" s="191"/>
      <c r="AQ299" s="191"/>
      <c r="AR299" s="191"/>
      <c r="AS299" s="191"/>
      <c r="AT299" s="191"/>
      <c r="AU299" s="191"/>
      <c r="AV299" s="191"/>
      <c r="AW299" s="191"/>
      <c r="AX299" s="191"/>
      <c r="AY299" s="191"/>
      <c r="AZ299" s="191"/>
      <c r="BA299" s="191"/>
      <c r="BB299" s="191"/>
      <c r="BC299" s="191"/>
      <c r="BD299" s="191"/>
      <c r="BE299" s="191"/>
      <c r="BF299" s="191"/>
      <c r="BG299" s="191"/>
      <c r="BH299" s="191"/>
    </row>
    <row r="300" spans="1:60" outlineLevel="1" x14ac:dyDescent="0.2">
      <c r="A300" s="184"/>
      <c r="B300" s="184"/>
      <c r="C300" s="192" t="s">
        <v>548</v>
      </c>
      <c r="D300" s="193"/>
      <c r="E300" s="194">
        <v>10.25</v>
      </c>
      <c r="F300" s="188"/>
      <c r="G300" s="188"/>
      <c r="H300" s="188"/>
      <c r="I300" s="188"/>
      <c r="J300" s="188"/>
      <c r="K300" s="188"/>
      <c r="L300" s="188"/>
      <c r="M300" s="188"/>
      <c r="N300" s="189"/>
      <c r="O300" s="189"/>
      <c r="P300" s="189"/>
      <c r="Q300" s="189"/>
      <c r="R300" s="189"/>
      <c r="S300" s="189"/>
      <c r="T300" s="190"/>
      <c r="U300" s="189"/>
      <c r="V300" s="191"/>
      <c r="W300" s="191"/>
      <c r="X300" s="191"/>
      <c r="Y300" s="191"/>
      <c r="Z300" s="191"/>
      <c r="AA300" s="191"/>
      <c r="AB300" s="191"/>
      <c r="AC300" s="191"/>
      <c r="AD300" s="191"/>
      <c r="AE300" s="191" t="s">
        <v>165</v>
      </c>
      <c r="AF300" s="191">
        <v>0</v>
      </c>
      <c r="AG300" s="191"/>
      <c r="AH300" s="191"/>
      <c r="AI300" s="191"/>
      <c r="AJ300" s="191"/>
      <c r="AK300" s="191"/>
      <c r="AL300" s="191"/>
      <c r="AM300" s="191"/>
      <c r="AN300" s="191"/>
      <c r="AO300" s="191"/>
      <c r="AP300" s="191"/>
      <c r="AQ300" s="191"/>
      <c r="AR300" s="191"/>
      <c r="AS300" s="191"/>
      <c r="AT300" s="191"/>
      <c r="AU300" s="191"/>
      <c r="AV300" s="191"/>
      <c r="AW300" s="191"/>
      <c r="AX300" s="191"/>
      <c r="AY300" s="191"/>
      <c r="AZ300" s="191"/>
      <c r="BA300" s="191"/>
      <c r="BB300" s="191"/>
      <c r="BC300" s="191"/>
      <c r="BD300" s="191"/>
      <c r="BE300" s="191"/>
      <c r="BF300" s="191"/>
      <c r="BG300" s="191"/>
      <c r="BH300" s="191"/>
    </row>
    <row r="301" spans="1:60" outlineLevel="1" x14ac:dyDescent="0.2">
      <c r="A301" s="184">
        <v>118</v>
      </c>
      <c r="B301" s="184" t="s">
        <v>549</v>
      </c>
      <c r="C301" s="185" t="s">
        <v>550</v>
      </c>
      <c r="D301" s="186" t="s">
        <v>211</v>
      </c>
      <c r="E301" s="187">
        <v>1.3</v>
      </c>
      <c r="F301" s="188">
        <v>0</v>
      </c>
      <c r="G301" s="188">
        <f>E301*F301</f>
        <v>0</v>
      </c>
      <c r="H301" s="188">
        <v>69.760000000000005</v>
      </c>
      <c r="I301" s="188">
        <f>ROUND(E301*H301,2)</f>
        <v>90.69</v>
      </c>
      <c r="J301" s="188">
        <v>148.74</v>
      </c>
      <c r="K301" s="188">
        <f>ROUND(E301*J301,2)</f>
        <v>193.36</v>
      </c>
      <c r="L301" s="188">
        <v>21</v>
      </c>
      <c r="M301" s="188">
        <f>G301*(1+L301/100)</f>
        <v>0</v>
      </c>
      <c r="N301" s="189">
        <v>4.6999999999999999E-4</v>
      </c>
      <c r="O301" s="189">
        <f>ROUND(E301*N301,5)</f>
        <v>6.0999999999999997E-4</v>
      </c>
      <c r="P301" s="189">
        <v>0</v>
      </c>
      <c r="Q301" s="189">
        <f>ROUND(E301*P301,5)</f>
        <v>0</v>
      </c>
      <c r="R301" s="189"/>
      <c r="S301" s="189"/>
      <c r="T301" s="190">
        <v>0.35899999999999999</v>
      </c>
      <c r="U301" s="189">
        <f>ROUND(E301*T301,2)</f>
        <v>0.47</v>
      </c>
      <c r="V301" s="191"/>
      <c r="W301" s="191"/>
      <c r="X301" s="191"/>
      <c r="Y301" s="191"/>
      <c r="Z301" s="191"/>
      <c r="AA301" s="191"/>
      <c r="AB301" s="191"/>
      <c r="AC301" s="191"/>
      <c r="AD301" s="191"/>
      <c r="AE301" s="191" t="s">
        <v>187</v>
      </c>
      <c r="AF301" s="191"/>
      <c r="AG301" s="191"/>
      <c r="AH301" s="191"/>
      <c r="AI301" s="191"/>
      <c r="AJ301" s="191"/>
      <c r="AK301" s="191"/>
      <c r="AL301" s="191"/>
      <c r="AM301" s="191"/>
      <c r="AN301" s="191"/>
      <c r="AO301" s="191"/>
      <c r="AP301" s="191"/>
      <c r="AQ301" s="191"/>
      <c r="AR301" s="191"/>
      <c r="AS301" s="191"/>
      <c r="AT301" s="191"/>
      <c r="AU301" s="191"/>
      <c r="AV301" s="191"/>
      <c r="AW301" s="191"/>
      <c r="AX301" s="191"/>
      <c r="AY301" s="191"/>
      <c r="AZ301" s="191"/>
      <c r="BA301" s="191"/>
      <c r="BB301" s="191"/>
      <c r="BC301" s="191"/>
      <c r="BD301" s="191"/>
      <c r="BE301" s="191"/>
      <c r="BF301" s="191"/>
      <c r="BG301" s="191"/>
      <c r="BH301" s="191"/>
    </row>
    <row r="302" spans="1:60" outlineLevel="1" x14ac:dyDescent="0.2">
      <c r="A302" s="184"/>
      <c r="B302" s="184"/>
      <c r="C302" s="192" t="s">
        <v>551</v>
      </c>
      <c r="D302" s="193"/>
      <c r="E302" s="194">
        <v>1.3</v>
      </c>
      <c r="F302" s="188"/>
      <c r="G302" s="188"/>
      <c r="H302" s="188"/>
      <c r="I302" s="188"/>
      <c r="J302" s="188"/>
      <c r="K302" s="188"/>
      <c r="L302" s="188"/>
      <c r="M302" s="188"/>
      <c r="N302" s="189"/>
      <c r="O302" s="189"/>
      <c r="P302" s="189"/>
      <c r="Q302" s="189"/>
      <c r="R302" s="189"/>
      <c r="S302" s="189"/>
      <c r="T302" s="190"/>
      <c r="U302" s="189"/>
      <c r="V302" s="191"/>
      <c r="W302" s="191"/>
      <c r="X302" s="191"/>
      <c r="Y302" s="191"/>
      <c r="Z302" s="191"/>
      <c r="AA302" s="191"/>
      <c r="AB302" s="191"/>
      <c r="AC302" s="191"/>
      <c r="AD302" s="191"/>
      <c r="AE302" s="191" t="s">
        <v>165</v>
      </c>
      <c r="AF302" s="191">
        <v>0</v>
      </c>
      <c r="AG302" s="191"/>
      <c r="AH302" s="191"/>
      <c r="AI302" s="191"/>
      <c r="AJ302" s="191"/>
      <c r="AK302" s="191"/>
      <c r="AL302" s="191"/>
      <c r="AM302" s="191"/>
      <c r="AN302" s="191"/>
      <c r="AO302" s="191"/>
      <c r="AP302" s="191"/>
      <c r="AQ302" s="191"/>
      <c r="AR302" s="191"/>
      <c r="AS302" s="191"/>
      <c r="AT302" s="191"/>
      <c r="AU302" s="191"/>
      <c r="AV302" s="191"/>
      <c r="AW302" s="191"/>
      <c r="AX302" s="191"/>
      <c r="AY302" s="191"/>
      <c r="AZ302" s="191"/>
      <c r="BA302" s="191"/>
      <c r="BB302" s="191"/>
      <c r="BC302" s="191"/>
      <c r="BD302" s="191"/>
      <c r="BE302" s="191"/>
      <c r="BF302" s="191"/>
      <c r="BG302" s="191"/>
      <c r="BH302" s="191"/>
    </row>
    <row r="303" spans="1:60" outlineLevel="1" x14ac:dyDescent="0.2">
      <c r="A303" s="184">
        <v>119</v>
      </c>
      <c r="B303" s="184" t="s">
        <v>552</v>
      </c>
      <c r="C303" s="185" t="s">
        <v>553</v>
      </c>
      <c r="D303" s="186" t="s">
        <v>211</v>
      </c>
      <c r="E303" s="187">
        <v>3.76</v>
      </c>
      <c r="F303" s="188">
        <v>0</v>
      </c>
      <c r="G303" s="188">
        <f>E303*F303</f>
        <v>0</v>
      </c>
      <c r="H303" s="188">
        <v>97.23</v>
      </c>
      <c r="I303" s="188">
        <f>ROUND(E303*H303,2)</f>
        <v>365.58</v>
      </c>
      <c r="J303" s="188">
        <v>187.26999999999998</v>
      </c>
      <c r="K303" s="188">
        <f>ROUND(E303*J303,2)</f>
        <v>704.14</v>
      </c>
      <c r="L303" s="188">
        <v>21</v>
      </c>
      <c r="M303" s="188">
        <f>G303*(1+L303/100)</f>
        <v>0</v>
      </c>
      <c r="N303" s="189">
        <v>6.9999999999999999E-4</v>
      </c>
      <c r="O303" s="189">
        <f>ROUND(E303*N303,5)</f>
        <v>2.63E-3</v>
      </c>
      <c r="P303" s="189">
        <v>0</v>
      </c>
      <c r="Q303" s="189">
        <f>ROUND(E303*P303,5)</f>
        <v>0</v>
      </c>
      <c r="R303" s="189"/>
      <c r="S303" s="189"/>
      <c r="T303" s="190">
        <v>0.45200000000000001</v>
      </c>
      <c r="U303" s="189">
        <f>ROUND(E303*T303,2)</f>
        <v>1.7</v>
      </c>
      <c r="V303" s="191"/>
      <c r="W303" s="191"/>
      <c r="X303" s="191"/>
      <c r="Y303" s="191"/>
      <c r="Z303" s="191"/>
      <c r="AA303" s="191"/>
      <c r="AB303" s="191"/>
      <c r="AC303" s="191"/>
      <c r="AD303" s="191"/>
      <c r="AE303" s="191" t="s">
        <v>187</v>
      </c>
      <c r="AF303" s="191"/>
      <c r="AG303" s="191"/>
      <c r="AH303" s="191"/>
      <c r="AI303" s="191"/>
      <c r="AJ303" s="191"/>
      <c r="AK303" s="191"/>
      <c r="AL303" s="191"/>
      <c r="AM303" s="191"/>
      <c r="AN303" s="191"/>
      <c r="AO303" s="191"/>
      <c r="AP303" s="191"/>
      <c r="AQ303" s="191"/>
      <c r="AR303" s="191"/>
      <c r="AS303" s="191"/>
      <c r="AT303" s="191"/>
      <c r="AU303" s="191"/>
      <c r="AV303" s="191"/>
      <c r="AW303" s="191"/>
      <c r="AX303" s="191"/>
      <c r="AY303" s="191"/>
      <c r="AZ303" s="191"/>
      <c r="BA303" s="191"/>
      <c r="BB303" s="191"/>
      <c r="BC303" s="191"/>
      <c r="BD303" s="191"/>
      <c r="BE303" s="191"/>
      <c r="BF303" s="191"/>
      <c r="BG303" s="191"/>
      <c r="BH303" s="191"/>
    </row>
    <row r="304" spans="1:60" outlineLevel="1" x14ac:dyDescent="0.2">
      <c r="A304" s="184"/>
      <c r="B304" s="184"/>
      <c r="C304" s="192" t="s">
        <v>554</v>
      </c>
      <c r="D304" s="193"/>
      <c r="E304" s="194">
        <v>3.76</v>
      </c>
      <c r="F304" s="188"/>
      <c r="G304" s="188"/>
      <c r="H304" s="188"/>
      <c r="I304" s="188"/>
      <c r="J304" s="188"/>
      <c r="K304" s="188"/>
      <c r="L304" s="188"/>
      <c r="M304" s="188"/>
      <c r="N304" s="189"/>
      <c r="O304" s="189"/>
      <c r="P304" s="189"/>
      <c r="Q304" s="189"/>
      <c r="R304" s="189"/>
      <c r="S304" s="189"/>
      <c r="T304" s="190"/>
      <c r="U304" s="189"/>
      <c r="V304" s="191"/>
      <c r="W304" s="191"/>
      <c r="X304" s="191"/>
      <c r="Y304" s="191"/>
      <c r="Z304" s="191"/>
      <c r="AA304" s="191"/>
      <c r="AB304" s="191"/>
      <c r="AC304" s="191"/>
      <c r="AD304" s="191"/>
      <c r="AE304" s="191" t="s">
        <v>165</v>
      </c>
      <c r="AF304" s="191">
        <v>0</v>
      </c>
      <c r="AG304" s="191"/>
      <c r="AH304" s="191"/>
      <c r="AI304" s="191"/>
      <c r="AJ304" s="191"/>
      <c r="AK304" s="191"/>
      <c r="AL304" s="191"/>
      <c r="AM304" s="191"/>
      <c r="AN304" s="191"/>
      <c r="AO304" s="191"/>
      <c r="AP304" s="191"/>
      <c r="AQ304" s="191"/>
      <c r="AR304" s="191"/>
      <c r="AS304" s="191"/>
      <c r="AT304" s="191"/>
      <c r="AU304" s="191"/>
      <c r="AV304" s="191"/>
      <c r="AW304" s="191"/>
      <c r="AX304" s="191"/>
      <c r="AY304" s="191"/>
      <c r="AZ304" s="191"/>
      <c r="BA304" s="191"/>
      <c r="BB304" s="191"/>
      <c r="BC304" s="191"/>
      <c r="BD304" s="191"/>
      <c r="BE304" s="191"/>
      <c r="BF304" s="191"/>
      <c r="BG304" s="191"/>
      <c r="BH304" s="191"/>
    </row>
    <row r="305" spans="1:60" outlineLevel="1" x14ac:dyDescent="0.2">
      <c r="A305" s="184">
        <v>120</v>
      </c>
      <c r="B305" s="184" t="s">
        <v>555</v>
      </c>
      <c r="C305" s="185" t="s">
        <v>556</v>
      </c>
      <c r="D305" s="186" t="s">
        <v>217</v>
      </c>
      <c r="E305" s="187">
        <v>3</v>
      </c>
      <c r="F305" s="188">
        <v>0</v>
      </c>
      <c r="G305" s="188">
        <f>E305*F305</f>
        <v>0</v>
      </c>
      <c r="H305" s="188">
        <v>0</v>
      </c>
      <c r="I305" s="188">
        <f>ROUND(E305*H305,2)</f>
        <v>0</v>
      </c>
      <c r="J305" s="188">
        <v>65.099999999999994</v>
      </c>
      <c r="K305" s="188">
        <f>ROUND(E305*J305,2)</f>
        <v>195.3</v>
      </c>
      <c r="L305" s="188">
        <v>21</v>
      </c>
      <c r="M305" s="188">
        <f>G305*(1+L305/100)</f>
        <v>0</v>
      </c>
      <c r="N305" s="189">
        <v>0</v>
      </c>
      <c r="O305" s="189">
        <f>ROUND(E305*N305,5)</f>
        <v>0</v>
      </c>
      <c r="P305" s="189">
        <v>0</v>
      </c>
      <c r="Q305" s="189">
        <f>ROUND(E305*P305,5)</f>
        <v>0</v>
      </c>
      <c r="R305" s="189"/>
      <c r="S305" s="189"/>
      <c r="T305" s="190">
        <v>0.157</v>
      </c>
      <c r="U305" s="189">
        <f>ROUND(E305*T305,2)</f>
        <v>0.47</v>
      </c>
      <c r="V305" s="191"/>
      <c r="W305" s="191"/>
      <c r="X305" s="191"/>
      <c r="Y305" s="191"/>
      <c r="Z305" s="191"/>
      <c r="AA305" s="191"/>
      <c r="AB305" s="191"/>
      <c r="AC305" s="191"/>
      <c r="AD305" s="191"/>
      <c r="AE305" s="191" t="s">
        <v>187</v>
      </c>
      <c r="AF305" s="191"/>
      <c r="AG305" s="191"/>
      <c r="AH305" s="191"/>
      <c r="AI305" s="191"/>
      <c r="AJ305" s="191"/>
      <c r="AK305" s="191"/>
      <c r="AL305" s="191"/>
      <c r="AM305" s="191"/>
      <c r="AN305" s="191"/>
      <c r="AO305" s="191"/>
      <c r="AP305" s="191"/>
      <c r="AQ305" s="191"/>
      <c r="AR305" s="191"/>
      <c r="AS305" s="191"/>
      <c r="AT305" s="191"/>
      <c r="AU305" s="191"/>
      <c r="AV305" s="191"/>
      <c r="AW305" s="191"/>
      <c r="AX305" s="191"/>
      <c r="AY305" s="191"/>
      <c r="AZ305" s="191"/>
      <c r="BA305" s="191"/>
      <c r="BB305" s="191"/>
      <c r="BC305" s="191"/>
      <c r="BD305" s="191"/>
      <c r="BE305" s="191"/>
      <c r="BF305" s="191"/>
      <c r="BG305" s="191"/>
      <c r="BH305" s="191"/>
    </row>
    <row r="306" spans="1:60" outlineLevel="1" x14ac:dyDescent="0.2">
      <c r="A306" s="184">
        <v>121</v>
      </c>
      <c r="B306" s="184" t="s">
        <v>557</v>
      </c>
      <c r="C306" s="185" t="s">
        <v>558</v>
      </c>
      <c r="D306" s="186" t="s">
        <v>217</v>
      </c>
      <c r="E306" s="187">
        <v>1</v>
      </c>
      <c r="F306" s="188">
        <v>0</v>
      </c>
      <c r="G306" s="188">
        <f>E306*F306</f>
        <v>0</v>
      </c>
      <c r="H306" s="188">
        <v>0</v>
      </c>
      <c r="I306" s="188">
        <f>ROUND(E306*H306,2)</f>
        <v>0</v>
      </c>
      <c r="J306" s="188">
        <v>87.4</v>
      </c>
      <c r="K306" s="188">
        <f>ROUND(E306*J306,2)</f>
        <v>87.4</v>
      </c>
      <c r="L306" s="188">
        <v>21</v>
      </c>
      <c r="M306" s="188">
        <f>G306*(1+L306/100)</f>
        <v>0</v>
      </c>
      <c r="N306" s="189">
        <v>0</v>
      </c>
      <c r="O306" s="189">
        <f>ROUND(E306*N306,5)</f>
        <v>0</v>
      </c>
      <c r="P306" s="189">
        <v>0</v>
      </c>
      <c r="Q306" s="189">
        <f>ROUND(E306*P306,5)</f>
        <v>0</v>
      </c>
      <c r="R306" s="189"/>
      <c r="S306" s="189"/>
      <c r="T306" s="190">
        <v>0.21099999999999999</v>
      </c>
      <c r="U306" s="189">
        <f>ROUND(E306*T306,2)</f>
        <v>0.21</v>
      </c>
      <c r="V306" s="191"/>
      <c r="W306" s="191"/>
      <c r="X306" s="191"/>
      <c r="Y306" s="191"/>
      <c r="Z306" s="191"/>
      <c r="AA306" s="191"/>
      <c r="AB306" s="191"/>
      <c r="AC306" s="191"/>
      <c r="AD306" s="191"/>
      <c r="AE306" s="191" t="s">
        <v>187</v>
      </c>
      <c r="AF306" s="191"/>
      <c r="AG306" s="191"/>
      <c r="AH306" s="191"/>
      <c r="AI306" s="191"/>
      <c r="AJ306" s="191"/>
      <c r="AK306" s="191"/>
      <c r="AL306" s="191"/>
      <c r="AM306" s="191"/>
      <c r="AN306" s="191"/>
      <c r="AO306" s="191"/>
      <c r="AP306" s="191"/>
      <c r="AQ306" s="191"/>
      <c r="AR306" s="191"/>
      <c r="AS306" s="191"/>
      <c r="AT306" s="191"/>
      <c r="AU306" s="191"/>
      <c r="AV306" s="191"/>
      <c r="AW306" s="191"/>
      <c r="AX306" s="191"/>
      <c r="AY306" s="191"/>
      <c r="AZ306" s="191"/>
      <c r="BA306" s="191"/>
      <c r="BB306" s="191"/>
      <c r="BC306" s="191"/>
      <c r="BD306" s="191"/>
      <c r="BE306" s="191"/>
      <c r="BF306" s="191"/>
      <c r="BG306" s="191"/>
      <c r="BH306" s="191"/>
    </row>
    <row r="307" spans="1:60" outlineLevel="1" x14ac:dyDescent="0.2">
      <c r="A307" s="184">
        <v>122</v>
      </c>
      <c r="B307" s="184" t="s">
        <v>559</v>
      </c>
      <c r="C307" s="185" t="s">
        <v>560</v>
      </c>
      <c r="D307" s="186" t="s">
        <v>217</v>
      </c>
      <c r="E307" s="187">
        <v>3</v>
      </c>
      <c r="F307" s="188">
        <v>0</v>
      </c>
      <c r="G307" s="188">
        <f>E307*F307</f>
        <v>0</v>
      </c>
      <c r="H307" s="188">
        <v>0</v>
      </c>
      <c r="I307" s="188">
        <f>ROUND(E307*H307,2)</f>
        <v>0</v>
      </c>
      <c r="J307" s="188">
        <v>107.5</v>
      </c>
      <c r="K307" s="188">
        <f>ROUND(E307*J307,2)</f>
        <v>322.5</v>
      </c>
      <c r="L307" s="188">
        <v>21</v>
      </c>
      <c r="M307" s="188">
        <f>G307*(1+L307/100)</f>
        <v>0</v>
      </c>
      <c r="N307" s="189">
        <v>0</v>
      </c>
      <c r="O307" s="189">
        <f>ROUND(E307*N307,5)</f>
        <v>0</v>
      </c>
      <c r="P307" s="189">
        <v>0</v>
      </c>
      <c r="Q307" s="189">
        <f>ROUND(E307*P307,5)</f>
        <v>0</v>
      </c>
      <c r="R307" s="189"/>
      <c r="S307" s="189"/>
      <c r="T307" s="190">
        <v>0.25900000000000001</v>
      </c>
      <c r="U307" s="189">
        <f>ROUND(E307*T307,2)</f>
        <v>0.78</v>
      </c>
      <c r="V307" s="191"/>
      <c r="W307" s="191"/>
      <c r="X307" s="191"/>
      <c r="Y307" s="191"/>
      <c r="Z307" s="191"/>
      <c r="AA307" s="191"/>
      <c r="AB307" s="191"/>
      <c r="AC307" s="191"/>
      <c r="AD307" s="191"/>
      <c r="AE307" s="191" t="s">
        <v>187</v>
      </c>
      <c r="AF307" s="191"/>
      <c r="AG307" s="191"/>
      <c r="AH307" s="191"/>
      <c r="AI307" s="191"/>
      <c r="AJ307" s="191"/>
      <c r="AK307" s="191"/>
      <c r="AL307" s="191"/>
      <c r="AM307" s="191"/>
      <c r="AN307" s="191"/>
      <c r="AO307" s="191"/>
      <c r="AP307" s="191"/>
      <c r="AQ307" s="191"/>
      <c r="AR307" s="191"/>
      <c r="AS307" s="191"/>
      <c r="AT307" s="191"/>
      <c r="AU307" s="191"/>
      <c r="AV307" s="191"/>
      <c r="AW307" s="191"/>
      <c r="AX307" s="191"/>
      <c r="AY307" s="191"/>
      <c r="AZ307" s="191"/>
      <c r="BA307" s="191"/>
      <c r="BB307" s="191"/>
      <c r="BC307" s="191"/>
      <c r="BD307" s="191"/>
      <c r="BE307" s="191"/>
      <c r="BF307" s="191"/>
      <c r="BG307" s="191"/>
      <c r="BH307" s="191"/>
    </row>
    <row r="308" spans="1:60" ht="22.5" outlineLevel="1" x14ac:dyDescent="0.2">
      <c r="A308" s="184">
        <v>123</v>
      </c>
      <c r="B308" s="184" t="s">
        <v>561</v>
      </c>
      <c r="C308" s="185" t="s">
        <v>562</v>
      </c>
      <c r="D308" s="186" t="s">
        <v>217</v>
      </c>
      <c r="E308" s="187">
        <v>1</v>
      </c>
      <c r="F308" s="188">
        <v>0</v>
      </c>
      <c r="G308" s="188">
        <f>E308*F308</f>
        <v>0</v>
      </c>
      <c r="H308" s="188">
        <v>993.14</v>
      </c>
      <c r="I308" s="188">
        <f>ROUND(E308*H308,2)</f>
        <v>993.14</v>
      </c>
      <c r="J308" s="188">
        <v>82.860000000000014</v>
      </c>
      <c r="K308" s="188">
        <f>ROUND(E308*J308,2)</f>
        <v>82.86</v>
      </c>
      <c r="L308" s="188">
        <v>21</v>
      </c>
      <c r="M308" s="188">
        <f>G308*(1+L308/100)</f>
        <v>0</v>
      </c>
      <c r="N308" s="189">
        <v>7.2000000000000005E-4</v>
      </c>
      <c r="O308" s="189">
        <f>ROUND(E308*N308,5)</f>
        <v>7.2000000000000005E-4</v>
      </c>
      <c r="P308" s="189">
        <v>0</v>
      </c>
      <c r="Q308" s="189">
        <f>ROUND(E308*P308,5)</f>
        <v>0</v>
      </c>
      <c r="R308" s="189"/>
      <c r="S308" s="189"/>
      <c r="T308" s="190">
        <v>0.2</v>
      </c>
      <c r="U308" s="189">
        <f>ROUND(E308*T308,2)</f>
        <v>0.2</v>
      </c>
      <c r="V308" s="191"/>
      <c r="W308" s="191"/>
      <c r="X308" s="191"/>
      <c r="Y308" s="191"/>
      <c r="Z308" s="191"/>
      <c r="AA308" s="191"/>
      <c r="AB308" s="191"/>
      <c r="AC308" s="191"/>
      <c r="AD308" s="191"/>
      <c r="AE308" s="191" t="s">
        <v>187</v>
      </c>
      <c r="AF308" s="191"/>
      <c r="AG308" s="191"/>
      <c r="AH308" s="191"/>
      <c r="AI308" s="191"/>
      <c r="AJ308" s="191"/>
      <c r="AK308" s="191"/>
      <c r="AL308" s="191"/>
      <c r="AM308" s="191"/>
      <c r="AN308" s="191"/>
      <c r="AO308" s="191"/>
      <c r="AP308" s="191"/>
      <c r="AQ308" s="191"/>
      <c r="AR308" s="191"/>
      <c r="AS308" s="191"/>
      <c r="AT308" s="191"/>
      <c r="AU308" s="191"/>
      <c r="AV308" s="191"/>
      <c r="AW308" s="191"/>
      <c r="AX308" s="191"/>
      <c r="AY308" s="191"/>
      <c r="AZ308" s="191"/>
      <c r="BA308" s="191"/>
      <c r="BB308" s="191"/>
      <c r="BC308" s="191"/>
      <c r="BD308" s="191"/>
      <c r="BE308" s="191"/>
      <c r="BF308" s="191"/>
      <c r="BG308" s="191"/>
      <c r="BH308" s="191"/>
    </row>
    <row r="309" spans="1:60" outlineLevel="1" x14ac:dyDescent="0.2">
      <c r="A309" s="184">
        <v>124</v>
      </c>
      <c r="B309" s="184" t="s">
        <v>563</v>
      </c>
      <c r="C309" s="185" t="s">
        <v>564</v>
      </c>
      <c r="D309" s="186" t="s">
        <v>211</v>
      </c>
      <c r="E309" s="187">
        <v>15.31</v>
      </c>
      <c r="F309" s="188">
        <v>0</v>
      </c>
      <c r="G309" s="188">
        <f>E309*F309</f>
        <v>0</v>
      </c>
      <c r="H309" s="188">
        <v>0.56000000000000005</v>
      </c>
      <c r="I309" s="188">
        <f>ROUND(E309*H309,2)</f>
        <v>8.57</v>
      </c>
      <c r="J309" s="188">
        <v>19.940000000000001</v>
      </c>
      <c r="K309" s="188">
        <f>ROUND(E309*J309,2)</f>
        <v>305.27999999999997</v>
      </c>
      <c r="L309" s="188">
        <v>21</v>
      </c>
      <c r="M309" s="188">
        <f>G309*(1+L309/100)</f>
        <v>0</v>
      </c>
      <c r="N309" s="189">
        <v>0</v>
      </c>
      <c r="O309" s="189">
        <f>ROUND(E309*N309,5)</f>
        <v>0</v>
      </c>
      <c r="P309" s="189">
        <v>0</v>
      </c>
      <c r="Q309" s="189">
        <f>ROUND(E309*P309,5)</f>
        <v>0</v>
      </c>
      <c r="R309" s="189"/>
      <c r="S309" s="189"/>
      <c r="T309" s="190">
        <v>4.8000000000000001E-2</v>
      </c>
      <c r="U309" s="189">
        <f>ROUND(E309*T309,2)</f>
        <v>0.73</v>
      </c>
      <c r="V309" s="191"/>
      <c r="W309" s="191"/>
      <c r="X309" s="191"/>
      <c r="Y309" s="191"/>
      <c r="Z309" s="191"/>
      <c r="AA309" s="191"/>
      <c r="AB309" s="191"/>
      <c r="AC309" s="191"/>
      <c r="AD309" s="191"/>
      <c r="AE309" s="191" t="s">
        <v>187</v>
      </c>
      <c r="AF309" s="191"/>
      <c r="AG309" s="191"/>
      <c r="AH309" s="191"/>
      <c r="AI309" s="191"/>
      <c r="AJ309" s="191"/>
      <c r="AK309" s="191"/>
      <c r="AL309" s="191"/>
      <c r="AM309" s="191"/>
      <c r="AN309" s="191"/>
      <c r="AO309" s="191"/>
      <c r="AP309" s="191"/>
      <c r="AQ309" s="191"/>
      <c r="AR309" s="191"/>
      <c r="AS309" s="191"/>
      <c r="AT309" s="191"/>
      <c r="AU309" s="191"/>
      <c r="AV309" s="191"/>
      <c r="AW309" s="191"/>
      <c r="AX309" s="191"/>
      <c r="AY309" s="191"/>
      <c r="AZ309" s="191"/>
      <c r="BA309" s="191"/>
      <c r="BB309" s="191"/>
      <c r="BC309" s="191"/>
      <c r="BD309" s="191"/>
      <c r="BE309" s="191"/>
      <c r="BF309" s="191"/>
      <c r="BG309" s="191"/>
      <c r="BH309" s="191"/>
    </row>
    <row r="310" spans="1:60" outlineLevel="1" x14ac:dyDescent="0.2">
      <c r="A310" s="184"/>
      <c r="B310" s="184"/>
      <c r="C310" s="192" t="s">
        <v>565</v>
      </c>
      <c r="D310" s="193"/>
      <c r="E310" s="194">
        <v>15.31</v>
      </c>
      <c r="F310" s="188"/>
      <c r="G310" s="188"/>
      <c r="H310" s="188"/>
      <c r="I310" s="188"/>
      <c r="J310" s="188"/>
      <c r="K310" s="188"/>
      <c r="L310" s="188"/>
      <c r="M310" s="188"/>
      <c r="N310" s="189"/>
      <c r="O310" s="189"/>
      <c r="P310" s="189"/>
      <c r="Q310" s="189"/>
      <c r="R310" s="189"/>
      <c r="S310" s="189"/>
      <c r="T310" s="190"/>
      <c r="U310" s="189"/>
      <c r="V310" s="191"/>
      <c r="W310" s="191"/>
      <c r="X310" s="191"/>
      <c r="Y310" s="191"/>
      <c r="Z310" s="191"/>
      <c r="AA310" s="191"/>
      <c r="AB310" s="191"/>
      <c r="AC310" s="191"/>
      <c r="AD310" s="191"/>
      <c r="AE310" s="191" t="s">
        <v>165</v>
      </c>
      <c r="AF310" s="191">
        <v>0</v>
      </c>
      <c r="AG310" s="191"/>
      <c r="AH310" s="191"/>
      <c r="AI310" s="191"/>
      <c r="AJ310" s="191"/>
      <c r="AK310" s="191"/>
      <c r="AL310" s="191"/>
      <c r="AM310" s="191"/>
      <c r="AN310" s="191"/>
      <c r="AO310" s="191"/>
      <c r="AP310" s="191"/>
      <c r="AQ310" s="191"/>
      <c r="AR310" s="191"/>
      <c r="AS310" s="191"/>
      <c r="AT310" s="191"/>
      <c r="AU310" s="191"/>
      <c r="AV310" s="191"/>
      <c r="AW310" s="191"/>
      <c r="AX310" s="191"/>
      <c r="AY310" s="191"/>
      <c r="AZ310" s="191"/>
      <c r="BA310" s="191"/>
      <c r="BB310" s="191"/>
      <c r="BC310" s="191"/>
      <c r="BD310" s="191"/>
      <c r="BE310" s="191"/>
      <c r="BF310" s="191"/>
      <c r="BG310" s="191"/>
      <c r="BH310" s="191"/>
    </row>
    <row r="311" spans="1:60" outlineLevel="1" x14ac:dyDescent="0.2">
      <c r="A311" s="184">
        <v>125</v>
      </c>
      <c r="B311" s="184" t="s">
        <v>566</v>
      </c>
      <c r="C311" s="185" t="s">
        <v>567</v>
      </c>
      <c r="D311" s="186" t="s">
        <v>35</v>
      </c>
      <c r="E311" s="187">
        <v>143.77019999999999</v>
      </c>
      <c r="F311" s="188">
        <v>0</v>
      </c>
      <c r="G311" s="188">
        <f>E311*F311</f>
        <v>0</v>
      </c>
      <c r="H311" s="188">
        <v>0</v>
      </c>
      <c r="I311" s="188">
        <f>ROUND(E311*H311,2)</f>
        <v>0</v>
      </c>
      <c r="J311" s="188">
        <v>1.75</v>
      </c>
      <c r="K311" s="188">
        <f>ROUND(E311*J311,2)</f>
        <v>251.6</v>
      </c>
      <c r="L311" s="188">
        <v>21</v>
      </c>
      <c r="M311" s="188">
        <f>G311*(1+L311/100)</f>
        <v>0</v>
      </c>
      <c r="N311" s="189">
        <v>0</v>
      </c>
      <c r="O311" s="189">
        <f>ROUND(E311*N311,5)</f>
        <v>0</v>
      </c>
      <c r="P311" s="189">
        <v>0</v>
      </c>
      <c r="Q311" s="189">
        <f>ROUND(E311*P311,5)</f>
        <v>0</v>
      </c>
      <c r="R311" s="189"/>
      <c r="S311" s="189"/>
      <c r="T311" s="190">
        <v>0</v>
      </c>
      <c r="U311" s="189">
        <f>ROUND(E311*T311,2)</f>
        <v>0</v>
      </c>
      <c r="V311" s="191"/>
      <c r="W311" s="191"/>
      <c r="X311" s="191"/>
      <c r="Y311" s="191"/>
      <c r="Z311" s="191"/>
      <c r="AA311" s="191"/>
      <c r="AB311" s="191"/>
      <c r="AC311" s="191"/>
      <c r="AD311" s="191"/>
      <c r="AE311" s="191" t="s">
        <v>187</v>
      </c>
      <c r="AF311" s="191"/>
      <c r="AG311" s="191"/>
      <c r="AH311" s="191"/>
      <c r="AI311" s="191"/>
      <c r="AJ311" s="191"/>
      <c r="AK311" s="191"/>
      <c r="AL311" s="191"/>
      <c r="AM311" s="191"/>
      <c r="AN311" s="191"/>
      <c r="AO311" s="191"/>
      <c r="AP311" s="191"/>
      <c r="AQ311" s="191"/>
      <c r="AR311" s="191"/>
      <c r="AS311" s="191"/>
      <c r="AT311" s="191"/>
      <c r="AU311" s="191"/>
      <c r="AV311" s="191"/>
      <c r="AW311" s="191"/>
      <c r="AX311" s="191"/>
      <c r="AY311" s="191"/>
      <c r="AZ311" s="191"/>
      <c r="BA311" s="191"/>
      <c r="BB311" s="191"/>
      <c r="BC311" s="191"/>
      <c r="BD311" s="191"/>
      <c r="BE311" s="191"/>
      <c r="BF311" s="191"/>
      <c r="BG311" s="191"/>
      <c r="BH311" s="191"/>
    </row>
    <row r="312" spans="1:60" x14ac:dyDescent="0.2">
      <c r="A312" s="195" t="s">
        <v>158</v>
      </c>
      <c r="B312" s="195" t="s">
        <v>95</v>
      </c>
      <c r="C312" s="196" t="s">
        <v>96</v>
      </c>
      <c r="D312" s="197"/>
      <c r="E312" s="198"/>
      <c r="F312" s="199"/>
      <c r="G312" s="199">
        <f>SUMIF(AE313:AE330,"&lt;&gt;NOR",G313:G330)</f>
        <v>0</v>
      </c>
      <c r="H312" s="199"/>
      <c r="I312" s="199">
        <f>SUM(I313:I330)</f>
        <v>5761.37</v>
      </c>
      <c r="J312" s="199"/>
      <c r="K312" s="199">
        <f>SUM(K313:K330)</f>
        <v>9185.6200000000026</v>
      </c>
      <c r="L312" s="199"/>
      <c r="M312" s="199">
        <f>SUM(M313:M330)</f>
        <v>0</v>
      </c>
      <c r="N312" s="200"/>
      <c r="O312" s="200">
        <f>SUM(O313:O330)</f>
        <v>3.6049999999999999E-2</v>
      </c>
      <c r="P312" s="200"/>
      <c r="Q312" s="200">
        <f>SUM(Q313:Q330)</f>
        <v>0</v>
      </c>
      <c r="R312" s="200"/>
      <c r="S312" s="200"/>
      <c r="T312" s="201"/>
      <c r="U312" s="200">
        <f>SUM(U313:U330)</f>
        <v>22.76</v>
      </c>
      <c r="W312" s="48"/>
      <c r="AE312" t="s">
        <v>159</v>
      </c>
    </row>
    <row r="313" spans="1:60" outlineLevel="1" x14ac:dyDescent="0.2">
      <c r="A313" s="184">
        <v>126</v>
      </c>
      <c r="B313" s="184" t="s">
        <v>568</v>
      </c>
      <c r="C313" s="185" t="s">
        <v>569</v>
      </c>
      <c r="D313" s="186" t="s">
        <v>211</v>
      </c>
      <c r="E313" s="187">
        <v>9.99</v>
      </c>
      <c r="F313" s="188">
        <v>0</v>
      </c>
      <c r="G313" s="188">
        <f>E313*F313</f>
        <v>0</v>
      </c>
      <c r="H313" s="188">
        <v>6.6</v>
      </c>
      <c r="I313" s="188">
        <f>ROUND(E313*H313,2)</f>
        <v>65.930000000000007</v>
      </c>
      <c r="J313" s="188">
        <v>96.4</v>
      </c>
      <c r="K313" s="188">
        <f>ROUND(E313*J313,2)</f>
        <v>963.04</v>
      </c>
      <c r="L313" s="188">
        <v>21</v>
      </c>
      <c r="M313" s="188">
        <f>G313*(1+L313/100)</f>
        <v>0</v>
      </c>
      <c r="N313" s="189">
        <v>2.7999999999999998E-4</v>
      </c>
      <c r="O313" s="189">
        <f>ROUND(E313*N313,5)</f>
        <v>2.8E-3</v>
      </c>
      <c r="P313" s="189">
        <v>0</v>
      </c>
      <c r="Q313" s="189">
        <f>ROUND(E313*P313,5)</f>
        <v>0</v>
      </c>
      <c r="R313" s="189"/>
      <c r="S313" s="189"/>
      <c r="T313" s="190">
        <v>0.2374</v>
      </c>
      <c r="U313" s="189">
        <f>ROUND(E313*T313,2)</f>
        <v>2.37</v>
      </c>
      <c r="V313" s="191"/>
      <c r="W313" s="191"/>
      <c r="X313" s="191"/>
      <c r="Y313" s="191"/>
      <c r="Z313" s="191"/>
      <c r="AA313" s="191"/>
      <c r="AB313" s="191"/>
      <c r="AC313" s="191"/>
      <c r="AD313" s="191"/>
      <c r="AE313" s="191" t="s">
        <v>187</v>
      </c>
      <c r="AF313" s="191"/>
      <c r="AG313" s="191"/>
      <c r="AH313" s="191"/>
      <c r="AI313" s="191"/>
      <c r="AJ313" s="191"/>
      <c r="AK313" s="191"/>
      <c r="AL313" s="191"/>
      <c r="AM313" s="191"/>
      <c r="AN313" s="191"/>
      <c r="AO313" s="191"/>
      <c r="AP313" s="191"/>
      <c r="AQ313" s="191"/>
      <c r="AR313" s="191"/>
      <c r="AS313" s="191"/>
      <c r="AT313" s="191"/>
      <c r="AU313" s="191"/>
      <c r="AV313" s="191"/>
      <c r="AW313" s="191"/>
      <c r="AX313" s="191"/>
      <c r="AY313" s="191"/>
      <c r="AZ313" s="191"/>
      <c r="BA313" s="191"/>
      <c r="BB313" s="191"/>
      <c r="BC313" s="191"/>
      <c r="BD313" s="191"/>
      <c r="BE313" s="191"/>
      <c r="BF313" s="191"/>
      <c r="BG313" s="191"/>
      <c r="BH313" s="191"/>
    </row>
    <row r="314" spans="1:60" outlineLevel="1" x14ac:dyDescent="0.2">
      <c r="A314" s="184"/>
      <c r="B314" s="184"/>
      <c r="C314" s="192" t="s">
        <v>570</v>
      </c>
      <c r="D314" s="193"/>
      <c r="E314" s="194">
        <v>9.99</v>
      </c>
      <c r="F314" s="188"/>
      <c r="G314" s="188"/>
      <c r="H314" s="188"/>
      <c r="I314" s="188"/>
      <c r="J314" s="188"/>
      <c r="K314" s="188"/>
      <c r="L314" s="188"/>
      <c r="M314" s="188"/>
      <c r="N314" s="189"/>
      <c r="O314" s="189"/>
      <c r="P314" s="189"/>
      <c r="Q314" s="189"/>
      <c r="R314" s="189"/>
      <c r="S314" s="189"/>
      <c r="T314" s="190"/>
      <c r="U314" s="189"/>
      <c r="V314" s="191"/>
      <c r="W314" s="191"/>
      <c r="X314" s="191"/>
      <c r="Y314" s="191"/>
      <c r="Z314" s="191"/>
      <c r="AA314" s="191"/>
      <c r="AB314" s="191"/>
      <c r="AC314" s="191"/>
      <c r="AD314" s="191"/>
      <c r="AE314" s="191" t="s">
        <v>165</v>
      </c>
      <c r="AF314" s="191">
        <v>0</v>
      </c>
      <c r="AG314" s="191"/>
      <c r="AH314" s="191"/>
      <c r="AI314" s="191"/>
      <c r="AJ314" s="191"/>
      <c r="AK314" s="191"/>
      <c r="AL314" s="191"/>
      <c r="AM314" s="191"/>
      <c r="AN314" s="191"/>
      <c r="AO314" s="191"/>
      <c r="AP314" s="191"/>
      <c r="AQ314" s="191"/>
      <c r="AR314" s="191"/>
      <c r="AS314" s="191"/>
      <c r="AT314" s="191"/>
      <c r="AU314" s="191"/>
      <c r="AV314" s="191"/>
      <c r="AW314" s="191"/>
      <c r="AX314" s="191"/>
      <c r="AY314" s="191"/>
      <c r="AZ314" s="191"/>
      <c r="BA314" s="191"/>
      <c r="BB314" s="191"/>
      <c r="BC314" s="191"/>
      <c r="BD314" s="191"/>
      <c r="BE314" s="191"/>
      <c r="BF314" s="191"/>
      <c r="BG314" s="191"/>
      <c r="BH314" s="191"/>
    </row>
    <row r="315" spans="1:60" outlineLevel="1" x14ac:dyDescent="0.2">
      <c r="A315" s="184">
        <v>127</v>
      </c>
      <c r="B315" s="184" t="s">
        <v>571</v>
      </c>
      <c r="C315" s="185" t="s">
        <v>572</v>
      </c>
      <c r="D315" s="186" t="s">
        <v>211</v>
      </c>
      <c r="E315" s="187">
        <v>39.659999999999997</v>
      </c>
      <c r="F315" s="188">
        <v>0</v>
      </c>
      <c r="G315" s="188">
        <f>E315*F315</f>
        <v>0</v>
      </c>
      <c r="H315" s="188">
        <v>6.6</v>
      </c>
      <c r="I315" s="188">
        <f>ROUND(E315*H315,2)</f>
        <v>261.76</v>
      </c>
      <c r="J315" s="188">
        <v>105.9</v>
      </c>
      <c r="K315" s="188">
        <f>ROUND(E315*J315,2)</f>
        <v>4199.99</v>
      </c>
      <c r="L315" s="188">
        <v>21</v>
      </c>
      <c r="M315" s="188">
        <f>G315*(1+L315/100)</f>
        <v>0</v>
      </c>
      <c r="N315" s="189">
        <v>2.7999999999999998E-4</v>
      </c>
      <c r="O315" s="189">
        <f>ROUND(E315*N315,5)</f>
        <v>1.11E-2</v>
      </c>
      <c r="P315" s="189">
        <v>0</v>
      </c>
      <c r="Q315" s="189">
        <f>ROUND(E315*P315,5)</f>
        <v>0</v>
      </c>
      <c r="R315" s="189"/>
      <c r="S315" s="189"/>
      <c r="T315" s="190">
        <v>0.26118000000000002</v>
      </c>
      <c r="U315" s="189">
        <f>ROUND(E315*T315,2)</f>
        <v>10.36</v>
      </c>
      <c r="V315" s="191"/>
      <c r="W315" s="191"/>
      <c r="X315" s="191"/>
      <c r="Y315" s="191"/>
      <c r="Z315" s="191"/>
      <c r="AA315" s="191"/>
      <c r="AB315" s="191"/>
      <c r="AC315" s="191"/>
      <c r="AD315" s="191"/>
      <c r="AE315" s="191" t="s">
        <v>187</v>
      </c>
      <c r="AF315" s="191"/>
      <c r="AG315" s="191"/>
      <c r="AH315" s="191"/>
      <c r="AI315" s="191"/>
      <c r="AJ315" s="191"/>
      <c r="AK315" s="191"/>
      <c r="AL315" s="191"/>
      <c r="AM315" s="191"/>
      <c r="AN315" s="191"/>
      <c r="AO315" s="191"/>
      <c r="AP315" s="191"/>
      <c r="AQ315" s="191"/>
      <c r="AR315" s="191"/>
      <c r="AS315" s="191"/>
      <c r="AT315" s="191"/>
      <c r="AU315" s="191"/>
      <c r="AV315" s="191"/>
      <c r="AW315" s="191"/>
      <c r="AX315" s="191"/>
      <c r="AY315" s="191"/>
      <c r="AZ315" s="191"/>
      <c r="BA315" s="191"/>
      <c r="BB315" s="191"/>
      <c r="BC315" s="191"/>
      <c r="BD315" s="191"/>
      <c r="BE315" s="191"/>
      <c r="BF315" s="191"/>
      <c r="BG315" s="191"/>
      <c r="BH315" s="191"/>
    </row>
    <row r="316" spans="1:60" outlineLevel="1" x14ac:dyDescent="0.2">
      <c r="A316" s="184"/>
      <c r="B316" s="184"/>
      <c r="C316" s="192" t="s">
        <v>573</v>
      </c>
      <c r="D316" s="193"/>
      <c r="E316" s="194">
        <v>39.659999999999997</v>
      </c>
      <c r="F316" s="188"/>
      <c r="G316" s="188"/>
      <c r="H316" s="188"/>
      <c r="I316" s="188"/>
      <c r="J316" s="188"/>
      <c r="K316" s="188"/>
      <c r="L316" s="188"/>
      <c r="M316" s="188"/>
      <c r="N316" s="189"/>
      <c r="O316" s="189"/>
      <c r="P316" s="189"/>
      <c r="Q316" s="189"/>
      <c r="R316" s="189"/>
      <c r="S316" s="189"/>
      <c r="T316" s="190"/>
      <c r="U316" s="189"/>
      <c r="V316" s="191"/>
      <c r="W316" s="191"/>
      <c r="X316" s="191"/>
      <c r="Y316" s="191"/>
      <c r="Z316" s="191"/>
      <c r="AA316" s="191"/>
      <c r="AB316" s="191"/>
      <c r="AC316" s="191"/>
      <c r="AD316" s="191"/>
      <c r="AE316" s="191" t="s">
        <v>165</v>
      </c>
      <c r="AF316" s="191">
        <v>0</v>
      </c>
      <c r="AG316" s="191"/>
      <c r="AH316" s="191"/>
      <c r="AI316" s="191"/>
      <c r="AJ316" s="191"/>
      <c r="AK316" s="191"/>
      <c r="AL316" s="191"/>
      <c r="AM316" s="191"/>
      <c r="AN316" s="191"/>
      <c r="AO316" s="191"/>
      <c r="AP316" s="191"/>
      <c r="AQ316" s="191"/>
      <c r="AR316" s="191"/>
      <c r="AS316" s="191"/>
      <c r="AT316" s="191"/>
      <c r="AU316" s="191"/>
      <c r="AV316" s="191"/>
      <c r="AW316" s="191"/>
      <c r="AX316" s="191"/>
      <c r="AY316" s="191"/>
      <c r="AZ316" s="191"/>
      <c r="BA316" s="191"/>
      <c r="BB316" s="191"/>
      <c r="BC316" s="191"/>
      <c r="BD316" s="191"/>
      <c r="BE316" s="191"/>
      <c r="BF316" s="191"/>
      <c r="BG316" s="191"/>
      <c r="BH316" s="191"/>
    </row>
    <row r="317" spans="1:60" outlineLevel="1" x14ac:dyDescent="0.2">
      <c r="A317" s="184">
        <v>128</v>
      </c>
      <c r="B317" s="184" t="s">
        <v>574</v>
      </c>
      <c r="C317" s="185" t="s">
        <v>575</v>
      </c>
      <c r="D317" s="186" t="s">
        <v>211</v>
      </c>
      <c r="E317" s="187">
        <v>42.76</v>
      </c>
      <c r="F317" s="188">
        <v>0</v>
      </c>
      <c r="G317" s="188">
        <f>E317*F317</f>
        <v>0</v>
      </c>
      <c r="H317" s="188">
        <v>0</v>
      </c>
      <c r="I317" s="188">
        <f>ROUND(E317*H317,2)</f>
        <v>0</v>
      </c>
      <c r="J317" s="188">
        <v>30.4</v>
      </c>
      <c r="K317" s="188">
        <f>ROUND(E317*J317,2)</f>
        <v>1299.9000000000001</v>
      </c>
      <c r="L317" s="188">
        <v>21</v>
      </c>
      <c r="M317" s="188">
        <f>G317*(1+L317/100)</f>
        <v>0</v>
      </c>
      <c r="N317" s="189">
        <v>0</v>
      </c>
      <c r="O317" s="189">
        <f>ROUND(E317*N317,5)</f>
        <v>0</v>
      </c>
      <c r="P317" s="189">
        <v>0</v>
      </c>
      <c r="Q317" s="189">
        <f>ROUND(E317*P317,5)</f>
        <v>0</v>
      </c>
      <c r="R317" s="189"/>
      <c r="S317" s="189"/>
      <c r="T317" s="190">
        <v>8.2000000000000003E-2</v>
      </c>
      <c r="U317" s="189">
        <f>ROUND(E317*T317,2)</f>
        <v>3.51</v>
      </c>
      <c r="V317" s="191"/>
      <c r="W317" s="191"/>
      <c r="X317" s="191"/>
      <c r="Y317" s="191"/>
      <c r="Z317" s="191"/>
      <c r="AA317" s="191"/>
      <c r="AB317" s="191"/>
      <c r="AC317" s="191"/>
      <c r="AD317" s="191"/>
      <c r="AE317" s="191" t="s">
        <v>187</v>
      </c>
      <c r="AF317" s="191"/>
      <c r="AG317" s="191"/>
      <c r="AH317" s="191"/>
      <c r="AI317" s="191"/>
      <c r="AJ317" s="191"/>
      <c r="AK317" s="191"/>
      <c r="AL317" s="191"/>
      <c r="AM317" s="191"/>
      <c r="AN317" s="191"/>
      <c r="AO317" s="191"/>
      <c r="AP317" s="191"/>
      <c r="AQ317" s="191"/>
      <c r="AR317" s="191"/>
      <c r="AS317" s="191"/>
      <c r="AT317" s="191"/>
      <c r="AU317" s="191"/>
      <c r="AV317" s="191"/>
      <c r="AW317" s="191"/>
      <c r="AX317" s="191"/>
      <c r="AY317" s="191"/>
      <c r="AZ317" s="191"/>
      <c r="BA317" s="191"/>
      <c r="BB317" s="191"/>
      <c r="BC317" s="191"/>
      <c r="BD317" s="191"/>
      <c r="BE317" s="191"/>
      <c r="BF317" s="191"/>
      <c r="BG317" s="191"/>
      <c r="BH317" s="191"/>
    </row>
    <row r="318" spans="1:60" outlineLevel="1" x14ac:dyDescent="0.2">
      <c r="A318" s="184"/>
      <c r="B318" s="184"/>
      <c r="C318" s="192" t="s">
        <v>576</v>
      </c>
      <c r="D318" s="193"/>
      <c r="E318" s="194">
        <v>42.76</v>
      </c>
      <c r="F318" s="188"/>
      <c r="G318" s="188"/>
      <c r="H318" s="188"/>
      <c r="I318" s="188"/>
      <c r="J318" s="188"/>
      <c r="K318" s="188"/>
      <c r="L318" s="188"/>
      <c r="M318" s="188"/>
      <c r="N318" s="189"/>
      <c r="O318" s="189"/>
      <c r="P318" s="189"/>
      <c r="Q318" s="189"/>
      <c r="R318" s="189"/>
      <c r="S318" s="189"/>
      <c r="T318" s="190"/>
      <c r="U318" s="189"/>
      <c r="V318" s="191"/>
      <c r="W318" s="191"/>
      <c r="X318" s="191"/>
      <c r="Y318" s="191"/>
      <c r="Z318" s="191"/>
      <c r="AA318" s="191"/>
      <c r="AB318" s="191"/>
      <c r="AC318" s="191"/>
      <c r="AD318" s="191"/>
      <c r="AE318" s="191" t="s">
        <v>165</v>
      </c>
      <c r="AF318" s="191">
        <v>0</v>
      </c>
      <c r="AG318" s="191"/>
      <c r="AH318" s="191"/>
      <c r="AI318" s="191"/>
      <c r="AJ318" s="191"/>
      <c r="AK318" s="191"/>
      <c r="AL318" s="191"/>
      <c r="AM318" s="191"/>
      <c r="AN318" s="191"/>
      <c r="AO318" s="191"/>
      <c r="AP318" s="191"/>
      <c r="AQ318" s="191"/>
      <c r="AR318" s="191"/>
      <c r="AS318" s="191"/>
      <c r="AT318" s="191"/>
      <c r="AU318" s="191"/>
      <c r="AV318" s="191"/>
      <c r="AW318" s="191"/>
      <c r="AX318" s="191"/>
      <c r="AY318" s="191"/>
      <c r="AZ318" s="191"/>
      <c r="BA318" s="191"/>
      <c r="BB318" s="191"/>
      <c r="BC318" s="191"/>
      <c r="BD318" s="191"/>
      <c r="BE318" s="191"/>
      <c r="BF318" s="191"/>
      <c r="BG318" s="191"/>
      <c r="BH318" s="191"/>
    </row>
    <row r="319" spans="1:60" outlineLevel="1" x14ac:dyDescent="0.2">
      <c r="A319" s="184">
        <v>129</v>
      </c>
      <c r="B319" s="184" t="s">
        <v>577</v>
      </c>
      <c r="C319" s="185" t="s">
        <v>578</v>
      </c>
      <c r="D319" s="186" t="s">
        <v>211</v>
      </c>
      <c r="E319" s="187">
        <v>9.9</v>
      </c>
      <c r="F319" s="188">
        <v>0</v>
      </c>
      <c r="G319" s="188">
        <f>E319*F319</f>
        <v>0</v>
      </c>
      <c r="H319" s="188">
        <v>6.9</v>
      </c>
      <c r="I319" s="188">
        <f>ROUND(E319*H319,2)</f>
        <v>68.31</v>
      </c>
      <c r="J319" s="188">
        <v>0</v>
      </c>
      <c r="K319" s="188">
        <f>ROUND(E319*J319,2)</f>
        <v>0</v>
      </c>
      <c r="L319" s="188">
        <v>21</v>
      </c>
      <c r="M319" s="188">
        <f>G319*(1+L319/100)</f>
        <v>0</v>
      </c>
      <c r="N319" s="189">
        <v>1.0000000000000001E-5</v>
      </c>
      <c r="O319" s="189">
        <f>ROUND(E319*N319,5)</f>
        <v>1E-4</v>
      </c>
      <c r="P319" s="189">
        <v>0</v>
      </c>
      <c r="Q319" s="189">
        <f>ROUND(E319*P319,5)</f>
        <v>0</v>
      </c>
      <c r="R319" s="189"/>
      <c r="S319" s="189"/>
      <c r="T319" s="190">
        <v>0</v>
      </c>
      <c r="U319" s="189">
        <f>ROUND(E319*T319,2)</f>
        <v>0</v>
      </c>
      <c r="V319" s="191"/>
      <c r="W319" s="191"/>
      <c r="X319" s="191"/>
      <c r="Y319" s="191"/>
      <c r="Z319" s="191"/>
      <c r="AA319" s="191"/>
      <c r="AB319" s="191"/>
      <c r="AC319" s="191"/>
      <c r="AD319" s="191"/>
      <c r="AE319" s="191" t="s">
        <v>236</v>
      </c>
      <c r="AF319" s="191"/>
      <c r="AG319" s="191"/>
      <c r="AH319" s="191"/>
      <c r="AI319" s="191"/>
      <c r="AJ319" s="191"/>
      <c r="AK319" s="191"/>
      <c r="AL319" s="191"/>
      <c r="AM319" s="191"/>
      <c r="AN319" s="191"/>
      <c r="AO319" s="191"/>
      <c r="AP319" s="191"/>
      <c r="AQ319" s="191"/>
      <c r="AR319" s="191"/>
      <c r="AS319" s="191"/>
      <c r="AT319" s="191"/>
      <c r="AU319" s="191"/>
      <c r="AV319" s="191"/>
      <c r="AW319" s="191"/>
      <c r="AX319" s="191"/>
      <c r="AY319" s="191"/>
      <c r="AZ319" s="191"/>
      <c r="BA319" s="191"/>
      <c r="BB319" s="191"/>
      <c r="BC319" s="191"/>
      <c r="BD319" s="191"/>
      <c r="BE319" s="191"/>
      <c r="BF319" s="191"/>
      <c r="BG319" s="191"/>
      <c r="BH319" s="191"/>
    </row>
    <row r="320" spans="1:60" outlineLevel="1" x14ac:dyDescent="0.2">
      <c r="A320" s="184">
        <v>130</v>
      </c>
      <c r="B320" s="184" t="s">
        <v>579</v>
      </c>
      <c r="C320" s="185" t="s">
        <v>580</v>
      </c>
      <c r="D320" s="186" t="s">
        <v>211</v>
      </c>
      <c r="E320" s="187">
        <v>39.659999999999997</v>
      </c>
      <c r="F320" s="188">
        <v>0</v>
      </c>
      <c r="G320" s="188">
        <f>E320*F320</f>
        <v>0</v>
      </c>
      <c r="H320" s="188">
        <v>9.1999999999999993</v>
      </c>
      <c r="I320" s="188">
        <f>ROUND(E320*H320,2)</f>
        <v>364.87</v>
      </c>
      <c r="J320" s="188">
        <v>0</v>
      </c>
      <c r="K320" s="188">
        <f>ROUND(E320*J320,2)</f>
        <v>0</v>
      </c>
      <c r="L320" s="188">
        <v>21</v>
      </c>
      <c r="M320" s="188">
        <f>G320*(1+L320/100)</f>
        <v>0</v>
      </c>
      <c r="N320" s="189">
        <v>6.0000000000000002E-5</v>
      </c>
      <c r="O320" s="189">
        <f>ROUND(E320*N320,5)</f>
        <v>2.3800000000000002E-3</v>
      </c>
      <c r="P320" s="189">
        <v>0</v>
      </c>
      <c r="Q320" s="189">
        <f>ROUND(E320*P320,5)</f>
        <v>0</v>
      </c>
      <c r="R320" s="189"/>
      <c r="S320" s="189"/>
      <c r="T320" s="190">
        <v>0</v>
      </c>
      <c r="U320" s="189">
        <f>ROUND(E320*T320,2)</f>
        <v>0</v>
      </c>
      <c r="V320" s="191"/>
      <c r="W320" s="191"/>
      <c r="X320" s="191"/>
      <c r="Y320" s="191"/>
      <c r="Z320" s="191"/>
      <c r="AA320" s="191"/>
      <c r="AB320" s="191"/>
      <c r="AC320" s="191"/>
      <c r="AD320" s="191"/>
      <c r="AE320" s="191" t="s">
        <v>236</v>
      </c>
      <c r="AF320" s="191"/>
      <c r="AG320" s="191"/>
      <c r="AH320" s="191"/>
      <c r="AI320" s="191"/>
      <c r="AJ320" s="191"/>
      <c r="AK320" s="191"/>
      <c r="AL320" s="191"/>
      <c r="AM320" s="191"/>
      <c r="AN320" s="191"/>
      <c r="AO320" s="191"/>
      <c r="AP320" s="191"/>
      <c r="AQ320" s="191"/>
      <c r="AR320" s="191"/>
      <c r="AS320" s="191"/>
      <c r="AT320" s="191"/>
      <c r="AU320" s="191"/>
      <c r="AV320" s="191"/>
      <c r="AW320" s="191"/>
      <c r="AX320" s="191"/>
      <c r="AY320" s="191"/>
      <c r="AZ320" s="191"/>
      <c r="BA320" s="191"/>
      <c r="BB320" s="191"/>
      <c r="BC320" s="191"/>
      <c r="BD320" s="191"/>
      <c r="BE320" s="191"/>
      <c r="BF320" s="191"/>
      <c r="BG320" s="191"/>
      <c r="BH320" s="191"/>
    </row>
    <row r="321" spans="1:60" outlineLevel="1" x14ac:dyDescent="0.2">
      <c r="A321" s="184">
        <v>131</v>
      </c>
      <c r="B321" s="184" t="s">
        <v>581</v>
      </c>
      <c r="C321" s="185" t="s">
        <v>582</v>
      </c>
      <c r="D321" s="186" t="s">
        <v>211</v>
      </c>
      <c r="E321" s="187">
        <v>10.4895</v>
      </c>
      <c r="F321" s="188">
        <v>0</v>
      </c>
      <c r="G321" s="188">
        <f>E321*F321</f>
        <v>0</v>
      </c>
      <c r="H321" s="188">
        <v>59.9</v>
      </c>
      <c r="I321" s="188">
        <f>ROUND(E321*H321,2)</f>
        <v>628.32000000000005</v>
      </c>
      <c r="J321" s="188">
        <v>0</v>
      </c>
      <c r="K321" s="188">
        <f>ROUND(E321*J321,2)</f>
        <v>0</v>
      </c>
      <c r="L321" s="188">
        <v>21</v>
      </c>
      <c r="M321" s="188">
        <f>G321*(1+L321/100)</f>
        <v>0</v>
      </c>
      <c r="N321" s="189">
        <v>2.2000000000000001E-4</v>
      </c>
      <c r="O321" s="189">
        <f>ROUND(E321*N321,5)</f>
        <v>2.31E-3</v>
      </c>
      <c r="P321" s="189">
        <v>0</v>
      </c>
      <c r="Q321" s="189">
        <f>ROUND(E321*P321,5)</f>
        <v>0</v>
      </c>
      <c r="R321" s="189"/>
      <c r="S321" s="189"/>
      <c r="T321" s="190">
        <v>0</v>
      </c>
      <c r="U321" s="189">
        <f>ROUND(E321*T321,2)</f>
        <v>0</v>
      </c>
      <c r="V321" s="191"/>
      <c r="W321" s="191"/>
      <c r="X321" s="191"/>
      <c r="Y321" s="191"/>
      <c r="Z321" s="191"/>
      <c r="AA321" s="191"/>
      <c r="AB321" s="191"/>
      <c r="AC321" s="191"/>
      <c r="AD321" s="191"/>
      <c r="AE321" s="191" t="s">
        <v>236</v>
      </c>
      <c r="AF321" s="191"/>
      <c r="AG321" s="191"/>
      <c r="AH321" s="191"/>
      <c r="AI321" s="191"/>
      <c r="AJ321" s="191"/>
      <c r="AK321" s="191"/>
      <c r="AL321" s="191"/>
      <c r="AM321" s="191"/>
      <c r="AN321" s="191"/>
      <c r="AO321" s="191"/>
      <c r="AP321" s="191"/>
      <c r="AQ321" s="191"/>
      <c r="AR321" s="191"/>
      <c r="AS321" s="191"/>
      <c r="AT321" s="191"/>
      <c r="AU321" s="191"/>
      <c r="AV321" s="191"/>
      <c r="AW321" s="191"/>
      <c r="AX321" s="191"/>
      <c r="AY321" s="191"/>
      <c r="AZ321" s="191"/>
      <c r="BA321" s="191"/>
      <c r="BB321" s="191"/>
      <c r="BC321" s="191"/>
      <c r="BD321" s="191"/>
      <c r="BE321" s="191"/>
      <c r="BF321" s="191"/>
      <c r="BG321" s="191"/>
      <c r="BH321" s="191"/>
    </row>
    <row r="322" spans="1:60" outlineLevel="1" x14ac:dyDescent="0.2">
      <c r="A322" s="184"/>
      <c r="B322" s="184"/>
      <c r="C322" s="192" t="s">
        <v>583</v>
      </c>
      <c r="D322" s="193"/>
      <c r="E322" s="194">
        <v>10.4895</v>
      </c>
      <c r="F322" s="188"/>
      <c r="G322" s="188"/>
      <c r="H322" s="188"/>
      <c r="I322" s="188"/>
      <c r="J322" s="188"/>
      <c r="K322" s="188"/>
      <c r="L322" s="188"/>
      <c r="M322" s="188"/>
      <c r="N322" s="189"/>
      <c r="O322" s="189"/>
      <c r="P322" s="189"/>
      <c r="Q322" s="189"/>
      <c r="R322" s="189"/>
      <c r="S322" s="189"/>
      <c r="T322" s="190"/>
      <c r="U322" s="189"/>
      <c r="V322" s="191"/>
      <c r="W322" s="191"/>
      <c r="X322" s="191"/>
      <c r="Y322" s="191"/>
      <c r="Z322" s="191"/>
      <c r="AA322" s="191"/>
      <c r="AB322" s="191"/>
      <c r="AC322" s="191"/>
      <c r="AD322" s="191"/>
      <c r="AE322" s="191" t="s">
        <v>165</v>
      </c>
      <c r="AF322" s="191">
        <v>0</v>
      </c>
      <c r="AG322" s="191"/>
      <c r="AH322" s="191"/>
      <c r="AI322" s="191"/>
      <c r="AJ322" s="191"/>
      <c r="AK322" s="191"/>
      <c r="AL322" s="191"/>
      <c r="AM322" s="191"/>
      <c r="AN322" s="191"/>
      <c r="AO322" s="191"/>
      <c r="AP322" s="191"/>
      <c r="AQ322" s="191"/>
      <c r="AR322" s="191"/>
      <c r="AS322" s="191"/>
      <c r="AT322" s="191"/>
      <c r="AU322" s="191"/>
      <c r="AV322" s="191"/>
      <c r="AW322" s="191"/>
      <c r="AX322" s="191"/>
      <c r="AY322" s="191"/>
      <c r="AZ322" s="191"/>
      <c r="BA322" s="191"/>
      <c r="BB322" s="191"/>
      <c r="BC322" s="191"/>
      <c r="BD322" s="191"/>
      <c r="BE322" s="191"/>
      <c r="BF322" s="191"/>
      <c r="BG322" s="191"/>
      <c r="BH322" s="191"/>
    </row>
    <row r="323" spans="1:60" outlineLevel="1" x14ac:dyDescent="0.2">
      <c r="A323" s="184">
        <v>132</v>
      </c>
      <c r="B323" s="184" t="s">
        <v>584</v>
      </c>
      <c r="C323" s="185" t="s">
        <v>585</v>
      </c>
      <c r="D323" s="186" t="s">
        <v>211</v>
      </c>
      <c r="E323" s="187">
        <v>41.643000000000001</v>
      </c>
      <c r="F323" s="188">
        <v>0</v>
      </c>
      <c r="G323" s="188">
        <f>E323*F323</f>
        <v>0</v>
      </c>
      <c r="H323" s="188">
        <v>86.6</v>
      </c>
      <c r="I323" s="188">
        <f>ROUND(E323*H323,2)</f>
        <v>3606.28</v>
      </c>
      <c r="J323" s="188">
        <v>0</v>
      </c>
      <c r="K323" s="188">
        <f>ROUND(E323*J323,2)</f>
        <v>0</v>
      </c>
      <c r="L323" s="188">
        <v>21</v>
      </c>
      <c r="M323" s="188">
        <f>G323*(1+L323/100)</f>
        <v>0</v>
      </c>
      <c r="N323" s="189">
        <v>2.9E-4</v>
      </c>
      <c r="O323" s="189">
        <f>ROUND(E323*N323,5)</f>
        <v>1.208E-2</v>
      </c>
      <c r="P323" s="189">
        <v>0</v>
      </c>
      <c r="Q323" s="189">
        <f>ROUND(E323*P323,5)</f>
        <v>0</v>
      </c>
      <c r="R323" s="189"/>
      <c r="S323" s="189"/>
      <c r="T323" s="190">
        <v>0</v>
      </c>
      <c r="U323" s="189">
        <f>ROUND(E323*T323,2)</f>
        <v>0</v>
      </c>
      <c r="V323" s="191"/>
      <c r="W323" s="191"/>
      <c r="X323" s="191"/>
      <c r="Y323" s="191"/>
      <c r="Z323" s="191"/>
      <c r="AA323" s="191"/>
      <c r="AB323" s="191"/>
      <c r="AC323" s="191"/>
      <c r="AD323" s="191"/>
      <c r="AE323" s="191" t="s">
        <v>236</v>
      </c>
      <c r="AF323" s="191"/>
      <c r="AG323" s="191"/>
      <c r="AH323" s="191"/>
      <c r="AI323" s="191"/>
      <c r="AJ323" s="191"/>
      <c r="AK323" s="191"/>
      <c r="AL323" s="191"/>
      <c r="AM323" s="191"/>
      <c r="AN323" s="191"/>
      <c r="AO323" s="191"/>
      <c r="AP323" s="191"/>
      <c r="AQ323" s="191"/>
      <c r="AR323" s="191"/>
      <c r="AS323" s="191"/>
      <c r="AT323" s="191"/>
      <c r="AU323" s="191"/>
      <c r="AV323" s="191"/>
      <c r="AW323" s="191"/>
      <c r="AX323" s="191"/>
      <c r="AY323" s="191"/>
      <c r="AZ323" s="191"/>
      <c r="BA323" s="191"/>
      <c r="BB323" s="191"/>
      <c r="BC323" s="191"/>
      <c r="BD323" s="191"/>
      <c r="BE323" s="191"/>
      <c r="BF323" s="191"/>
      <c r="BG323" s="191"/>
      <c r="BH323" s="191"/>
    </row>
    <row r="324" spans="1:60" outlineLevel="1" x14ac:dyDescent="0.2">
      <c r="A324" s="184"/>
      <c r="B324" s="184"/>
      <c r="C324" s="192" t="s">
        <v>586</v>
      </c>
      <c r="D324" s="193"/>
      <c r="E324" s="194">
        <v>41.643000000000001</v>
      </c>
      <c r="F324" s="188"/>
      <c r="G324" s="188"/>
      <c r="H324" s="188"/>
      <c r="I324" s="188"/>
      <c r="J324" s="188"/>
      <c r="K324" s="188"/>
      <c r="L324" s="188"/>
      <c r="M324" s="188"/>
      <c r="N324" s="189"/>
      <c r="O324" s="189"/>
      <c r="P324" s="189"/>
      <c r="Q324" s="189"/>
      <c r="R324" s="189"/>
      <c r="S324" s="189"/>
      <c r="T324" s="190"/>
      <c r="U324" s="189"/>
      <c r="V324" s="191"/>
      <c r="W324" s="191"/>
      <c r="X324" s="191"/>
      <c r="Y324" s="191"/>
      <c r="Z324" s="191"/>
      <c r="AA324" s="191"/>
      <c r="AB324" s="191"/>
      <c r="AC324" s="191"/>
      <c r="AD324" s="191"/>
      <c r="AE324" s="191" t="s">
        <v>165</v>
      </c>
      <c r="AF324" s="191">
        <v>0</v>
      </c>
      <c r="AG324" s="191"/>
      <c r="AH324" s="191"/>
      <c r="AI324" s="191"/>
      <c r="AJ324" s="191"/>
      <c r="AK324" s="191"/>
      <c r="AL324" s="191"/>
      <c r="AM324" s="191"/>
      <c r="AN324" s="191"/>
      <c r="AO324" s="191"/>
      <c r="AP324" s="191"/>
      <c r="AQ324" s="191"/>
      <c r="AR324" s="191"/>
      <c r="AS324" s="191"/>
      <c r="AT324" s="191"/>
      <c r="AU324" s="191"/>
      <c r="AV324" s="191"/>
      <c r="AW324" s="191"/>
      <c r="AX324" s="191"/>
      <c r="AY324" s="191"/>
      <c r="AZ324" s="191"/>
      <c r="BA324" s="191"/>
      <c r="BB324" s="191"/>
      <c r="BC324" s="191"/>
      <c r="BD324" s="191"/>
      <c r="BE324" s="191"/>
      <c r="BF324" s="191"/>
      <c r="BG324" s="191"/>
      <c r="BH324" s="191"/>
    </row>
    <row r="325" spans="1:60" outlineLevel="1" x14ac:dyDescent="0.2">
      <c r="A325" s="184">
        <v>133</v>
      </c>
      <c r="B325" s="184" t="s">
        <v>587</v>
      </c>
      <c r="C325" s="185" t="s">
        <v>588</v>
      </c>
      <c r="D325" s="186" t="s">
        <v>211</v>
      </c>
      <c r="E325" s="187">
        <v>42.76</v>
      </c>
      <c r="F325" s="188">
        <v>0</v>
      </c>
      <c r="G325" s="188">
        <f t="shared" ref="G325:G330" si="14">E325*F325</f>
        <v>0</v>
      </c>
      <c r="H325" s="188">
        <v>1.45</v>
      </c>
      <c r="I325" s="188">
        <f t="shared" ref="I325:I330" si="15">ROUND(E325*H325,2)</f>
        <v>62</v>
      </c>
      <c r="J325" s="188">
        <v>25.650000000000002</v>
      </c>
      <c r="K325" s="188">
        <f t="shared" ref="K325:K330" si="16">ROUND(E325*J325,2)</f>
        <v>1096.79</v>
      </c>
      <c r="L325" s="188">
        <v>21</v>
      </c>
      <c r="M325" s="188">
        <f t="shared" ref="M325:M330" si="17">G325*(1+L325/100)</f>
        <v>0</v>
      </c>
      <c r="N325" s="189">
        <v>1.0000000000000001E-5</v>
      </c>
      <c r="O325" s="189">
        <f t="shared" ref="O325:O330" si="18">ROUND(E325*N325,5)</f>
        <v>4.2999999999999999E-4</v>
      </c>
      <c r="P325" s="189">
        <v>0</v>
      </c>
      <c r="Q325" s="189">
        <f t="shared" ref="Q325:Q330" si="19">ROUND(E325*P325,5)</f>
        <v>0</v>
      </c>
      <c r="R325" s="189"/>
      <c r="S325" s="189"/>
      <c r="T325" s="190">
        <v>6.2E-2</v>
      </c>
      <c r="U325" s="189">
        <f t="shared" ref="U325:U330" si="20">ROUND(E325*T325,2)</f>
        <v>2.65</v>
      </c>
      <c r="V325" s="191"/>
      <c r="W325" s="191"/>
      <c r="X325" s="191"/>
      <c r="Y325" s="191"/>
      <c r="Z325" s="191"/>
      <c r="AA325" s="191"/>
      <c r="AB325" s="191"/>
      <c r="AC325" s="191"/>
      <c r="AD325" s="191"/>
      <c r="AE325" s="191" t="s">
        <v>187</v>
      </c>
      <c r="AF325" s="191"/>
      <c r="AG325" s="191"/>
      <c r="AH325" s="191"/>
      <c r="AI325" s="191"/>
      <c r="AJ325" s="191"/>
      <c r="AK325" s="191"/>
      <c r="AL325" s="191"/>
      <c r="AM325" s="191"/>
      <c r="AN325" s="191"/>
      <c r="AO325" s="191"/>
      <c r="AP325" s="191"/>
      <c r="AQ325" s="191"/>
      <c r="AR325" s="191"/>
      <c r="AS325" s="191"/>
      <c r="AT325" s="191"/>
      <c r="AU325" s="191"/>
      <c r="AV325" s="191"/>
      <c r="AW325" s="191"/>
      <c r="AX325" s="191"/>
      <c r="AY325" s="191"/>
      <c r="AZ325" s="191"/>
      <c r="BA325" s="191"/>
      <c r="BB325" s="191"/>
      <c r="BC325" s="191"/>
      <c r="BD325" s="191"/>
      <c r="BE325" s="191"/>
      <c r="BF325" s="191"/>
      <c r="BG325" s="191"/>
      <c r="BH325" s="191"/>
    </row>
    <row r="326" spans="1:60" outlineLevel="1" x14ac:dyDescent="0.2">
      <c r="A326" s="184">
        <v>134</v>
      </c>
      <c r="B326" s="184" t="s">
        <v>589</v>
      </c>
      <c r="C326" s="185" t="s">
        <v>590</v>
      </c>
      <c r="D326" s="186" t="s">
        <v>211</v>
      </c>
      <c r="E326" s="187">
        <v>42.76</v>
      </c>
      <c r="F326" s="188">
        <v>0</v>
      </c>
      <c r="G326" s="188">
        <f t="shared" si="14"/>
        <v>0</v>
      </c>
      <c r="H326" s="188">
        <v>0.18</v>
      </c>
      <c r="I326" s="188">
        <f t="shared" si="15"/>
        <v>7.7</v>
      </c>
      <c r="J326" s="188">
        <v>12.02</v>
      </c>
      <c r="K326" s="188">
        <f t="shared" si="16"/>
        <v>513.98</v>
      </c>
      <c r="L326" s="188">
        <v>21</v>
      </c>
      <c r="M326" s="188">
        <f t="shared" si="17"/>
        <v>0</v>
      </c>
      <c r="N326" s="189">
        <v>0</v>
      </c>
      <c r="O326" s="189">
        <f t="shared" si="18"/>
        <v>0</v>
      </c>
      <c r="P326" s="189">
        <v>0</v>
      </c>
      <c r="Q326" s="189">
        <f t="shared" si="19"/>
        <v>0</v>
      </c>
      <c r="R326" s="189"/>
      <c r="S326" s="189"/>
      <c r="T326" s="190">
        <v>2.9000000000000001E-2</v>
      </c>
      <c r="U326" s="189">
        <f t="shared" si="20"/>
        <v>1.24</v>
      </c>
      <c r="V326" s="191"/>
      <c r="W326" s="191"/>
      <c r="X326" s="191"/>
      <c r="Y326" s="191"/>
      <c r="Z326" s="191"/>
      <c r="AA326" s="191"/>
      <c r="AB326" s="191"/>
      <c r="AC326" s="191"/>
      <c r="AD326" s="191"/>
      <c r="AE326" s="191" t="s">
        <v>187</v>
      </c>
      <c r="AF326" s="191"/>
      <c r="AG326" s="191"/>
      <c r="AH326" s="191"/>
      <c r="AI326" s="191"/>
      <c r="AJ326" s="191"/>
      <c r="AK326" s="191"/>
      <c r="AL326" s="191"/>
      <c r="AM326" s="191"/>
      <c r="AN326" s="191"/>
      <c r="AO326" s="191"/>
      <c r="AP326" s="191"/>
      <c r="AQ326" s="191"/>
      <c r="AR326" s="191"/>
      <c r="AS326" s="191"/>
      <c r="AT326" s="191"/>
      <c r="AU326" s="191"/>
      <c r="AV326" s="191"/>
      <c r="AW326" s="191"/>
      <c r="AX326" s="191"/>
      <c r="AY326" s="191"/>
      <c r="AZ326" s="191"/>
      <c r="BA326" s="191"/>
      <c r="BB326" s="191"/>
      <c r="BC326" s="191"/>
      <c r="BD326" s="191"/>
      <c r="BE326" s="191"/>
      <c r="BF326" s="191"/>
      <c r="BG326" s="191"/>
      <c r="BH326" s="191"/>
    </row>
    <row r="327" spans="1:60" outlineLevel="1" x14ac:dyDescent="0.2">
      <c r="A327" s="184">
        <v>135</v>
      </c>
      <c r="B327" s="184" t="s">
        <v>591</v>
      </c>
      <c r="C327" s="185" t="s">
        <v>592</v>
      </c>
      <c r="D327" s="186" t="s">
        <v>217</v>
      </c>
      <c r="E327" s="187">
        <v>3</v>
      </c>
      <c r="F327" s="188">
        <v>0</v>
      </c>
      <c r="G327" s="188">
        <f t="shared" si="14"/>
        <v>0</v>
      </c>
      <c r="H327" s="188">
        <v>98.32</v>
      </c>
      <c r="I327" s="188">
        <f t="shared" si="15"/>
        <v>294.95999999999998</v>
      </c>
      <c r="J327" s="188">
        <v>98.68</v>
      </c>
      <c r="K327" s="188">
        <f t="shared" si="16"/>
        <v>296.04000000000002</v>
      </c>
      <c r="L327" s="188">
        <v>21</v>
      </c>
      <c r="M327" s="188">
        <f t="shared" si="17"/>
        <v>0</v>
      </c>
      <c r="N327" s="189">
        <v>6.3000000000000003E-4</v>
      </c>
      <c r="O327" s="189">
        <f t="shared" si="18"/>
        <v>1.89E-3</v>
      </c>
      <c r="P327" s="189">
        <v>0</v>
      </c>
      <c r="Q327" s="189">
        <f t="shared" si="19"/>
        <v>0</v>
      </c>
      <c r="R327" s="189"/>
      <c r="S327" s="189"/>
      <c r="T327" s="190">
        <v>0.27200000000000002</v>
      </c>
      <c r="U327" s="189">
        <f t="shared" si="20"/>
        <v>0.82</v>
      </c>
      <c r="V327" s="191"/>
      <c r="W327" s="191"/>
      <c r="X327" s="191"/>
      <c r="Y327" s="191"/>
      <c r="Z327" s="191"/>
      <c r="AA327" s="191"/>
      <c r="AB327" s="191"/>
      <c r="AC327" s="191"/>
      <c r="AD327" s="191"/>
      <c r="AE327" s="191" t="s">
        <v>187</v>
      </c>
      <c r="AF327" s="191"/>
      <c r="AG327" s="191"/>
      <c r="AH327" s="191"/>
      <c r="AI327" s="191"/>
      <c r="AJ327" s="191"/>
      <c r="AK327" s="191"/>
      <c r="AL327" s="191"/>
      <c r="AM327" s="191"/>
      <c r="AN327" s="191"/>
      <c r="AO327" s="191"/>
      <c r="AP327" s="191"/>
      <c r="AQ327" s="191"/>
      <c r="AR327" s="191"/>
      <c r="AS327" s="191"/>
      <c r="AT327" s="191"/>
      <c r="AU327" s="191"/>
      <c r="AV327" s="191"/>
      <c r="AW327" s="191"/>
      <c r="AX327" s="191"/>
      <c r="AY327" s="191"/>
      <c r="AZ327" s="191"/>
      <c r="BA327" s="191"/>
      <c r="BB327" s="191"/>
      <c r="BC327" s="191"/>
      <c r="BD327" s="191"/>
      <c r="BE327" s="191"/>
      <c r="BF327" s="191"/>
      <c r="BG327" s="191"/>
      <c r="BH327" s="191"/>
    </row>
    <row r="328" spans="1:60" outlineLevel="1" x14ac:dyDescent="0.2">
      <c r="A328" s="184">
        <v>136</v>
      </c>
      <c r="B328" s="184" t="s">
        <v>593</v>
      </c>
      <c r="C328" s="185" t="s">
        <v>594</v>
      </c>
      <c r="D328" s="186" t="s">
        <v>595</v>
      </c>
      <c r="E328" s="187">
        <v>2</v>
      </c>
      <c r="F328" s="188">
        <v>0</v>
      </c>
      <c r="G328" s="188">
        <f t="shared" si="14"/>
        <v>0</v>
      </c>
      <c r="H328" s="188">
        <v>200.62</v>
      </c>
      <c r="I328" s="188">
        <f t="shared" si="15"/>
        <v>401.24</v>
      </c>
      <c r="J328" s="188">
        <v>195.88</v>
      </c>
      <c r="K328" s="188">
        <f t="shared" si="16"/>
        <v>391.76</v>
      </c>
      <c r="L328" s="188">
        <v>21</v>
      </c>
      <c r="M328" s="188">
        <f t="shared" si="17"/>
        <v>0</v>
      </c>
      <c r="N328" s="189">
        <v>1.48E-3</v>
      </c>
      <c r="O328" s="189">
        <f t="shared" si="18"/>
        <v>2.96E-3</v>
      </c>
      <c r="P328" s="189">
        <v>0</v>
      </c>
      <c r="Q328" s="189">
        <f t="shared" si="19"/>
        <v>0</v>
      </c>
      <c r="R328" s="189"/>
      <c r="S328" s="189"/>
      <c r="T328" s="190">
        <v>0.54</v>
      </c>
      <c r="U328" s="189">
        <f t="shared" si="20"/>
        <v>1.08</v>
      </c>
      <c r="V328" s="191"/>
      <c r="W328" s="191"/>
      <c r="X328" s="191"/>
      <c r="Y328" s="191"/>
      <c r="Z328" s="191"/>
      <c r="AA328" s="191"/>
      <c r="AB328" s="191"/>
      <c r="AC328" s="191"/>
      <c r="AD328" s="191"/>
      <c r="AE328" s="191" t="s">
        <v>187</v>
      </c>
      <c r="AF328" s="191"/>
      <c r="AG328" s="191"/>
      <c r="AH328" s="191"/>
      <c r="AI328" s="191"/>
      <c r="AJ328" s="191"/>
      <c r="AK328" s="191"/>
      <c r="AL328" s="191"/>
      <c r="AM328" s="191"/>
      <c r="AN328" s="191"/>
      <c r="AO328" s="191"/>
      <c r="AP328" s="191"/>
      <c r="AQ328" s="191"/>
      <c r="AR328" s="191"/>
      <c r="AS328" s="191"/>
      <c r="AT328" s="191"/>
      <c r="AU328" s="191"/>
      <c r="AV328" s="191"/>
      <c r="AW328" s="191"/>
      <c r="AX328" s="191"/>
      <c r="AY328" s="191"/>
      <c r="AZ328" s="191"/>
      <c r="BA328" s="191"/>
      <c r="BB328" s="191"/>
      <c r="BC328" s="191"/>
      <c r="BD328" s="191"/>
      <c r="BE328" s="191"/>
      <c r="BF328" s="191"/>
      <c r="BG328" s="191"/>
      <c r="BH328" s="191"/>
    </row>
    <row r="329" spans="1:60" outlineLevel="1" x14ac:dyDescent="0.2">
      <c r="A329" s="184">
        <v>137</v>
      </c>
      <c r="B329" s="184" t="s">
        <v>596</v>
      </c>
      <c r="C329" s="185" t="s">
        <v>597</v>
      </c>
      <c r="D329" s="186" t="s">
        <v>35</v>
      </c>
      <c r="E329" s="187">
        <v>146.97139999999999</v>
      </c>
      <c r="F329" s="188">
        <v>0</v>
      </c>
      <c r="G329" s="188">
        <f t="shared" si="14"/>
        <v>0</v>
      </c>
      <c r="H329" s="188">
        <v>0</v>
      </c>
      <c r="I329" s="188">
        <f t="shared" si="15"/>
        <v>0</v>
      </c>
      <c r="J329" s="188">
        <v>1.7</v>
      </c>
      <c r="K329" s="188">
        <f t="shared" si="16"/>
        <v>249.85</v>
      </c>
      <c r="L329" s="188">
        <v>21</v>
      </c>
      <c r="M329" s="188">
        <f t="shared" si="17"/>
        <v>0</v>
      </c>
      <c r="N329" s="189">
        <v>0</v>
      </c>
      <c r="O329" s="189">
        <f t="shared" si="18"/>
        <v>0</v>
      </c>
      <c r="P329" s="189">
        <v>0</v>
      </c>
      <c r="Q329" s="189">
        <f t="shared" si="19"/>
        <v>0</v>
      </c>
      <c r="R329" s="189"/>
      <c r="S329" s="189"/>
      <c r="T329" s="190">
        <v>5.0000000000000001E-3</v>
      </c>
      <c r="U329" s="189">
        <f t="shared" si="20"/>
        <v>0.73</v>
      </c>
      <c r="V329" s="191"/>
      <c r="W329" s="191"/>
      <c r="X329" s="191"/>
      <c r="Y329" s="191"/>
      <c r="Z329" s="191"/>
      <c r="AA329" s="191"/>
      <c r="AB329" s="191"/>
      <c r="AC329" s="191"/>
      <c r="AD329" s="191"/>
      <c r="AE329" s="191" t="s">
        <v>187</v>
      </c>
      <c r="AF329" s="191"/>
      <c r="AG329" s="191"/>
      <c r="AH329" s="191"/>
      <c r="AI329" s="191"/>
      <c r="AJ329" s="191"/>
      <c r="AK329" s="191"/>
      <c r="AL329" s="191"/>
      <c r="AM329" s="191"/>
      <c r="AN329" s="191"/>
      <c r="AO329" s="191"/>
      <c r="AP329" s="191"/>
      <c r="AQ329" s="191"/>
      <c r="AR329" s="191"/>
      <c r="AS329" s="191"/>
      <c r="AT329" s="191"/>
      <c r="AU329" s="191"/>
      <c r="AV329" s="191"/>
      <c r="AW329" s="191"/>
      <c r="AX329" s="191"/>
      <c r="AY329" s="191"/>
      <c r="AZ329" s="191"/>
      <c r="BA329" s="191"/>
      <c r="BB329" s="191"/>
      <c r="BC329" s="191"/>
      <c r="BD329" s="191"/>
      <c r="BE329" s="191"/>
      <c r="BF329" s="191"/>
      <c r="BG329" s="191"/>
      <c r="BH329" s="191"/>
    </row>
    <row r="330" spans="1:60" outlineLevel="1" x14ac:dyDescent="0.2">
      <c r="A330" s="184">
        <v>138</v>
      </c>
      <c r="B330" s="184" t="s">
        <v>598</v>
      </c>
      <c r="C330" s="185" t="s">
        <v>599</v>
      </c>
      <c r="D330" s="186" t="s">
        <v>35</v>
      </c>
      <c r="E330" s="187">
        <v>145.2287</v>
      </c>
      <c r="F330" s="188">
        <v>0</v>
      </c>
      <c r="G330" s="188">
        <f t="shared" si="14"/>
        <v>0</v>
      </c>
      <c r="H330" s="188">
        <v>0</v>
      </c>
      <c r="I330" s="188">
        <f t="shared" si="15"/>
        <v>0</v>
      </c>
      <c r="J330" s="188">
        <v>1.2</v>
      </c>
      <c r="K330" s="188">
        <f t="shared" si="16"/>
        <v>174.27</v>
      </c>
      <c r="L330" s="188">
        <v>21</v>
      </c>
      <c r="M330" s="188">
        <f t="shared" si="17"/>
        <v>0</v>
      </c>
      <c r="N330" s="189">
        <v>0</v>
      </c>
      <c r="O330" s="189">
        <f t="shared" si="18"/>
        <v>0</v>
      </c>
      <c r="P330" s="189">
        <v>0</v>
      </c>
      <c r="Q330" s="189">
        <f t="shared" si="19"/>
        <v>0</v>
      </c>
      <c r="R330" s="189"/>
      <c r="S330" s="189"/>
      <c r="T330" s="190">
        <v>0</v>
      </c>
      <c r="U330" s="189">
        <f t="shared" si="20"/>
        <v>0</v>
      </c>
      <c r="V330" s="191"/>
      <c r="W330" s="191"/>
      <c r="X330" s="191"/>
      <c r="Y330" s="191"/>
      <c r="Z330" s="191"/>
      <c r="AA330" s="191"/>
      <c r="AB330" s="191"/>
      <c r="AC330" s="191"/>
      <c r="AD330" s="191"/>
      <c r="AE330" s="191" t="s">
        <v>187</v>
      </c>
      <c r="AF330" s="191"/>
      <c r="AG330" s="191"/>
      <c r="AH330" s="191"/>
      <c r="AI330" s="191"/>
      <c r="AJ330" s="191"/>
      <c r="AK330" s="191"/>
      <c r="AL330" s="191"/>
      <c r="AM330" s="191"/>
      <c r="AN330" s="191"/>
      <c r="AO330" s="191"/>
      <c r="AP330" s="191"/>
      <c r="AQ330" s="191"/>
      <c r="AR330" s="191"/>
      <c r="AS330" s="191"/>
      <c r="AT330" s="191"/>
      <c r="AU330" s="191"/>
      <c r="AV330" s="191"/>
      <c r="AW330" s="191"/>
      <c r="AX330" s="191"/>
      <c r="AY330" s="191"/>
      <c r="AZ330" s="191"/>
      <c r="BA330" s="191"/>
      <c r="BB330" s="191"/>
      <c r="BC330" s="191"/>
      <c r="BD330" s="191"/>
      <c r="BE330" s="191"/>
      <c r="BF330" s="191"/>
      <c r="BG330" s="191"/>
      <c r="BH330" s="191"/>
    </row>
    <row r="331" spans="1:60" x14ac:dyDescent="0.2">
      <c r="A331" s="195" t="s">
        <v>158</v>
      </c>
      <c r="B331" s="195" t="s">
        <v>97</v>
      </c>
      <c r="C331" s="196" t="s">
        <v>98</v>
      </c>
      <c r="D331" s="197"/>
      <c r="E331" s="198"/>
      <c r="F331" s="199"/>
      <c r="G331" s="199">
        <f>SUMIF(AE332:AE344,"&lt;&gt;NOR",G332:G344)</f>
        <v>0</v>
      </c>
      <c r="H331" s="199"/>
      <c r="I331" s="199">
        <f>SUM(I332:I344)</f>
        <v>65993.819999999992</v>
      </c>
      <c r="J331" s="199"/>
      <c r="K331" s="199">
        <f>SUM(K332:K344)</f>
        <v>4965.37</v>
      </c>
      <c r="L331" s="199"/>
      <c r="M331" s="199">
        <f>SUM(M332:M344)</f>
        <v>0</v>
      </c>
      <c r="N331" s="200"/>
      <c r="O331" s="200">
        <f>SUM(O332:O344)</f>
        <v>0.15048000000000003</v>
      </c>
      <c r="P331" s="200"/>
      <c r="Q331" s="200">
        <f>SUM(Q332:Q344)</f>
        <v>0</v>
      </c>
      <c r="R331" s="200"/>
      <c r="S331" s="200"/>
      <c r="T331" s="201"/>
      <c r="U331" s="200">
        <f>SUM(U332:U344)</f>
        <v>11.5</v>
      </c>
      <c r="W331" s="48"/>
      <c r="AE331" t="s">
        <v>159</v>
      </c>
    </row>
    <row r="332" spans="1:60" outlineLevel="1" x14ac:dyDescent="0.2">
      <c r="A332" s="184">
        <v>139</v>
      </c>
      <c r="B332" s="184" t="s">
        <v>600</v>
      </c>
      <c r="C332" s="185" t="s">
        <v>601</v>
      </c>
      <c r="D332" s="186" t="s">
        <v>602</v>
      </c>
      <c r="E332" s="187">
        <v>3</v>
      </c>
      <c r="F332" s="188">
        <v>0</v>
      </c>
      <c r="G332" s="188">
        <f t="shared" ref="G332:G344" si="21">E332*F332</f>
        <v>0</v>
      </c>
      <c r="H332" s="188">
        <v>377.29</v>
      </c>
      <c r="I332" s="188">
        <f t="shared" ref="I332:I344" si="22">ROUND(E332*H332,2)</f>
        <v>1131.8699999999999</v>
      </c>
      <c r="J332" s="188">
        <v>552.71</v>
      </c>
      <c r="K332" s="188">
        <f t="shared" ref="K332:K344" si="23">ROUND(E332*J332,2)</f>
        <v>1658.13</v>
      </c>
      <c r="L332" s="188">
        <v>21</v>
      </c>
      <c r="M332" s="188">
        <f t="shared" ref="M332:M344" si="24">G332*(1+L332/100)</f>
        <v>0</v>
      </c>
      <c r="N332" s="189">
        <v>1.8600000000000001E-3</v>
      </c>
      <c r="O332" s="189">
        <f t="shared" ref="O332:O344" si="25">ROUND(E332*N332,5)</f>
        <v>5.5799999999999999E-3</v>
      </c>
      <c r="P332" s="189">
        <v>0</v>
      </c>
      <c r="Q332" s="189">
        <f t="shared" ref="Q332:Q344" si="26">ROUND(E332*P332,5)</f>
        <v>0</v>
      </c>
      <c r="R332" s="189"/>
      <c r="S332" s="189"/>
      <c r="T332" s="190">
        <v>1.3340000000000001</v>
      </c>
      <c r="U332" s="189">
        <f t="shared" ref="U332:U344" si="27">ROUND(E332*T332,2)</f>
        <v>4</v>
      </c>
      <c r="V332" s="191"/>
      <c r="W332" s="191"/>
      <c r="X332" s="191"/>
      <c r="Y332" s="191"/>
      <c r="Z332" s="191"/>
      <c r="AA332" s="191"/>
      <c r="AB332" s="191"/>
      <c r="AC332" s="191"/>
      <c r="AD332" s="191"/>
      <c r="AE332" s="191" t="s">
        <v>187</v>
      </c>
      <c r="AF332" s="191"/>
      <c r="AG332" s="191"/>
      <c r="AH332" s="191"/>
      <c r="AI332" s="191"/>
      <c r="AJ332" s="191"/>
      <c r="AK332" s="191"/>
      <c r="AL332" s="191"/>
      <c r="AM332" s="191"/>
      <c r="AN332" s="191"/>
      <c r="AO332" s="191"/>
      <c r="AP332" s="191"/>
      <c r="AQ332" s="191"/>
      <c r="AR332" s="191"/>
      <c r="AS332" s="191"/>
      <c r="AT332" s="191"/>
      <c r="AU332" s="191"/>
      <c r="AV332" s="191"/>
      <c r="AW332" s="191"/>
      <c r="AX332" s="191"/>
      <c r="AY332" s="191"/>
      <c r="AZ332" s="191"/>
      <c r="BA332" s="191"/>
      <c r="BB332" s="191"/>
      <c r="BC332" s="191"/>
      <c r="BD332" s="191"/>
      <c r="BE332" s="191"/>
      <c r="BF332" s="191"/>
      <c r="BG332" s="191"/>
      <c r="BH332" s="191"/>
    </row>
    <row r="333" spans="1:60" ht="22.5" outlineLevel="1" x14ac:dyDescent="0.2">
      <c r="A333" s="184">
        <v>140</v>
      </c>
      <c r="B333" s="184" t="s">
        <v>603</v>
      </c>
      <c r="C333" s="185" t="s">
        <v>604</v>
      </c>
      <c r="D333" s="186" t="s">
        <v>217</v>
      </c>
      <c r="E333" s="187">
        <v>3</v>
      </c>
      <c r="F333" s="188">
        <v>0</v>
      </c>
      <c r="G333" s="188">
        <f t="shared" si="21"/>
        <v>0</v>
      </c>
      <c r="H333" s="188">
        <v>1250</v>
      </c>
      <c r="I333" s="188">
        <f t="shared" si="22"/>
        <v>3750</v>
      </c>
      <c r="J333" s="188">
        <v>0</v>
      </c>
      <c r="K333" s="188">
        <f t="shared" si="23"/>
        <v>0</v>
      </c>
      <c r="L333" s="188">
        <v>21</v>
      </c>
      <c r="M333" s="188">
        <f t="shared" si="24"/>
        <v>0</v>
      </c>
      <c r="N333" s="189">
        <v>1.4999999999999999E-2</v>
      </c>
      <c r="O333" s="189">
        <f t="shared" si="25"/>
        <v>4.4999999999999998E-2</v>
      </c>
      <c r="P333" s="189">
        <v>0</v>
      </c>
      <c r="Q333" s="189">
        <f t="shared" si="26"/>
        <v>0</v>
      </c>
      <c r="R333" s="189"/>
      <c r="S333" s="189"/>
      <c r="T333" s="190">
        <v>0</v>
      </c>
      <c r="U333" s="189">
        <f t="shared" si="27"/>
        <v>0</v>
      </c>
      <c r="V333" s="191"/>
      <c r="W333" s="191"/>
      <c r="X333" s="191"/>
      <c r="Y333" s="191"/>
      <c r="Z333" s="191"/>
      <c r="AA333" s="191"/>
      <c r="AB333" s="191"/>
      <c r="AC333" s="191"/>
      <c r="AD333" s="191"/>
      <c r="AE333" s="191" t="s">
        <v>236</v>
      </c>
      <c r="AF333" s="191"/>
      <c r="AG333" s="191"/>
      <c r="AH333" s="191"/>
      <c r="AI333" s="191"/>
      <c r="AJ333" s="191"/>
      <c r="AK333" s="191"/>
      <c r="AL333" s="191"/>
      <c r="AM333" s="191"/>
      <c r="AN333" s="191"/>
      <c r="AO333" s="191"/>
      <c r="AP333" s="191"/>
      <c r="AQ333" s="191"/>
      <c r="AR333" s="191"/>
      <c r="AS333" s="191"/>
      <c r="AT333" s="191"/>
      <c r="AU333" s="191"/>
      <c r="AV333" s="191"/>
      <c r="AW333" s="191"/>
      <c r="AX333" s="191"/>
      <c r="AY333" s="191"/>
      <c r="AZ333" s="191"/>
      <c r="BA333" s="191"/>
      <c r="BB333" s="191"/>
      <c r="BC333" s="191"/>
      <c r="BD333" s="191"/>
      <c r="BE333" s="191"/>
      <c r="BF333" s="191"/>
      <c r="BG333" s="191"/>
      <c r="BH333" s="191"/>
    </row>
    <row r="334" spans="1:60" outlineLevel="1" x14ac:dyDescent="0.2">
      <c r="A334" s="184">
        <v>141</v>
      </c>
      <c r="B334" s="184" t="s">
        <v>605</v>
      </c>
      <c r="C334" s="185" t="s">
        <v>606</v>
      </c>
      <c r="D334" s="186" t="s">
        <v>602</v>
      </c>
      <c r="E334" s="187">
        <v>3</v>
      </c>
      <c r="F334" s="188">
        <v>0</v>
      </c>
      <c r="G334" s="188">
        <f t="shared" si="21"/>
        <v>0</v>
      </c>
      <c r="H334" s="188">
        <v>365.85</v>
      </c>
      <c r="I334" s="188">
        <f t="shared" si="22"/>
        <v>1097.55</v>
      </c>
      <c r="J334" s="188">
        <v>519.15</v>
      </c>
      <c r="K334" s="188">
        <f t="shared" si="23"/>
        <v>1557.45</v>
      </c>
      <c r="L334" s="188">
        <v>21</v>
      </c>
      <c r="M334" s="188">
        <f t="shared" si="24"/>
        <v>0</v>
      </c>
      <c r="N334" s="189">
        <v>8.4000000000000003E-4</v>
      </c>
      <c r="O334" s="189">
        <f t="shared" si="25"/>
        <v>2.5200000000000001E-3</v>
      </c>
      <c r="P334" s="189">
        <v>0</v>
      </c>
      <c r="Q334" s="189">
        <f t="shared" si="26"/>
        <v>0</v>
      </c>
      <c r="R334" s="189"/>
      <c r="S334" s="189"/>
      <c r="T334" s="190">
        <v>1.2529999999999999</v>
      </c>
      <c r="U334" s="189">
        <f t="shared" si="27"/>
        <v>3.76</v>
      </c>
      <c r="V334" s="191"/>
      <c r="W334" s="191"/>
      <c r="X334" s="191"/>
      <c r="Y334" s="191"/>
      <c r="Z334" s="191"/>
      <c r="AA334" s="191"/>
      <c r="AB334" s="191"/>
      <c r="AC334" s="191"/>
      <c r="AD334" s="191"/>
      <c r="AE334" s="191" t="s">
        <v>187</v>
      </c>
      <c r="AF334" s="191"/>
      <c r="AG334" s="191"/>
      <c r="AH334" s="191"/>
      <c r="AI334" s="191"/>
      <c r="AJ334" s="191"/>
      <c r="AK334" s="191"/>
      <c r="AL334" s="191"/>
      <c r="AM334" s="191"/>
      <c r="AN334" s="191"/>
      <c r="AO334" s="191"/>
      <c r="AP334" s="191"/>
      <c r="AQ334" s="191"/>
      <c r="AR334" s="191"/>
      <c r="AS334" s="191"/>
      <c r="AT334" s="191"/>
      <c r="AU334" s="191"/>
      <c r="AV334" s="191"/>
      <c r="AW334" s="191"/>
      <c r="AX334" s="191"/>
      <c r="AY334" s="191"/>
      <c r="AZ334" s="191"/>
      <c r="BA334" s="191"/>
      <c r="BB334" s="191"/>
      <c r="BC334" s="191"/>
      <c r="BD334" s="191"/>
      <c r="BE334" s="191"/>
      <c r="BF334" s="191"/>
      <c r="BG334" s="191"/>
      <c r="BH334" s="191"/>
    </row>
    <row r="335" spans="1:60" ht="22.5" outlineLevel="1" x14ac:dyDescent="0.2">
      <c r="A335" s="184">
        <v>142</v>
      </c>
      <c r="B335" s="184" t="s">
        <v>607</v>
      </c>
      <c r="C335" s="185" t="s">
        <v>608</v>
      </c>
      <c r="D335" s="186" t="s">
        <v>217</v>
      </c>
      <c r="E335" s="187">
        <v>2</v>
      </c>
      <c r="F335" s="188">
        <v>0</v>
      </c>
      <c r="G335" s="188">
        <f t="shared" si="21"/>
        <v>0</v>
      </c>
      <c r="H335" s="188">
        <v>16490</v>
      </c>
      <c r="I335" s="188">
        <f t="shared" si="22"/>
        <v>32980</v>
      </c>
      <c r="J335" s="188">
        <v>0</v>
      </c>
      <c r="K335" s="188">
        <f t="shared" si="23"/>
        <v>0</v>
      </c>
      <c r="L335" s="188">
        <v>21</v>
      </c>
      <c r="M335" s="188">
        <f t="shared" si="24"/>
        <v>0</v>
      </c>
      <c r="N335" s="189">
        <v>3.2000000000000001E-2</v>
      </c>
      <c r="O335" s="189">
        <f t="shared" si="25"/>
        <v>6.4000000000000001E-2</v>
      </c>
      <c r="P335" s="189">
        <v>0</v>
      </c>
      <c r="Q335" s="189">
        <f t="shared" si="26"/>
        <v>0</v>
      </c>
      <c r="R335" s="189"/>
      <c r="S335" s="189"/>
      <c r="T335" s="190">
        <v>0</v>
      </c>
      <c r="U335" s="189">
        <f t="shared" si="27"/>
        <v>0</v>
      </c>
      <c r="V335" s="191"/>
      <c r="W335" s="191"/>
      <c r="X335" s="191"/>
      <c r="Y335" s="191"/>
      <c r="Z335" s="191"/>
      <c r="AA335" s="191"/>
      <c r="AB335" s="191"/>
      <c r="AC335" s="191"/>
      <c r="AD335" s="191"/>
      <c r="AE335" s="191" t="s">
        <v>236</v>
      </c>
      <c r="AF335" s="191"/>
      <c r="AG335" s="191"/>
      <c r="AH335" s="191"/>
      <c r="AI335" s="191"/>
      <c r="AJ335" s="191"/>
      <c r="AK335" s="191"/>
      <c r="AL335" s="191"/>
      <c r="AM335" s="191"/>
      <c r="AN335" s="191"/>
      <c r="AO335" s="191"/>
      <c r="AP335" s="191"/>
      <c r="AQ335" s="191"/>
      <c r="AR335" s="191"/>
      <c r="AS335" s="191"/>
      <c r="AT335" s="191"/>
      <c r="AU335" s="191"/>
      <c r="AV335" s="191"/>
      <c r="AW335" s="191"/>
      <c r="AX335" s="191"/>
      <c r="AY335" s="191"/>
      <c r="AZ335" s="191"/>
      <c r="BA335" s="191"/>
      <c r="BB335" s="191"/>
      <c r="BC335" s="191"/>
      <c r="BD335" s="191"/>
      <c r="BE335" s="191"/>
      <c r="BF335" s="191"/>
      <c r="BG335" s="191"/>
      <c r="BH335" s="191"/>
    </row>
    <row r="336" spans="1:60" ht="22.5" outlineLevel="1" x14ac:dyDescent="0.2">
      <c r="A336" s="184">
        <v>143</v>
      </c>
      <c r="B336" s="184" t="s">
        <v>609</v>
      </c>
      <c r="C336" s="185" t="s">
        <v>610</v>
      </c>
      <c r="D336" s="186" t="s">
        <v>217</v>
      </c>
      <c r="E336" s="187">
        <v>1</v>
      </c>
      <c r="F336" s="188">
        <v>0</v>
      </c>
      <c r="G336" s="188">
        <f t="shared" si="21"/>
        <v>0</v>
      </c>
      <c r="H336" s="188">
        <v>810</v>
      </c>
      <c r="I336" s="188">
        <f t="shared" si="22"/>
        <v>810</v>
      </c>
      <c r="J336" s="188">
        <v>0</v>
      </c>
      <c r="K336" s="188">
        <f t="shared" si="23"/>
        <v>0</v>
      </c>
      <c r="L336" s="188">
        <v>21</v>
      </c>
      <c r="M336" s="188">
        <f t="shared" si="24"/>
        <v>0</v>
      </c>
      <c r="N336" s="189">
        <v>7.0000000000000001E-3</v>
      </c>
      <c r="O336" s="189">
        <f t="shared" si="25"/>
        <v>7.0000000000000001E-3</v>
      </c>
      <c r="P336" s="189">
        <v>0</v>
      </c>
      <c r="Q336" s="189">
        <f t="shared" si="26"/>
        <v>0</v>
      </c>
      <c r="R336" s="189"/>
      <c r="S336" s="189"/>
      <c r="T336" s="190">
        <v>0</v>
      </c>
      <c r="U336" s="189">
        <f t="shared" si="27"/>
        <v>0</v>
      </c>
      <c r="V336" s="191"/>
      <c r="W336" s="191"/>
      <c r="X336" s="191"/>
      <c r="Y336" s="191"/>
      <c r="Z336" s="191"/>
      <c r="AA336" s="191"/>
      <c r="AB336" s="191"/>
      <c r="AC336" s="191"/>
      <c r="AD336" s="191"/>
      <c r="AE336" s="191" t="s">
        <v>236</v>
      </c>
      <c r="AF336" s="191"/>
      <c r="AG336" s="191"/>
      <c r="AH336" s="191"/>
      <c r="AI336" s="191"/>
      <c r="AJ336" s="191"/>
      <c r="AK336" s="191"/>
      <c r="AL336" s="191"/>
      <c r="AM336" s="191"/>
      <c r="AN336" s="191"/>
      <c r="AO336" s="191"/>
      <c r="AP336" s="191"/>
      <c r="AQ336" s="191"/>
      <c r="AR336" s="191"/>
      <c r="AS336" s="191"/>
      <c r="AT336" s="191"/>
      <c r="AU336" s="191"/>
      <c r="AV336" s="191"/>
      <c r="AW336" s="191"/>
      <c r="AX336" s="191"/>
      <c r="AY336" s="191"/>
      <c r="AZ336" s="191"/>
      <c r="BA336" s="191"/>
      <c r="BB336" s="191"/>
      <c r="BC336" s="191"/>
      <c r="BD336" s="191"/>
      <c r="BE336" s="191"/>
      <c r="BF336" s="191"/>
      <c r="BG336" s="191"/>
      <c r="BH336" s="191"/>
    </row>
    <row r="337" spans="1:60" outlineLevel="1" x14ac:dyDescent="0.2">
      <c r="A337" s="184">
        <v>144</v>
      </c>
      <c r="B337" s="184" t="s">
        <v>611</v>
      </c>
      <c r="C337" s="185" t="s">
        <v>612</v>
      </c>
      <c r="D337" s="186" t="s">
        <v>217</v>
      </c>
      <c r="E337" s="187">
        <v>1</v>
      </c>
      <c r="F337" s="188">
        <v>0</v>
      </c>
      <c r="G337" s="188">
        <f t="shared" si="21"/>
        <v>0</v>
      </c>
      <c r="H337" s="188">
        <v>280.10000000000002</v>
      </c>
      <c r="I337" s="188">
        <f t="shared" si="22"/>
        <v>280.10000000000002</v>
      </c>
      <c r="J337" s="188">
        <v>517.9</v>
      </c>
      <c r="K337" s="188">
        <f t="shared" si="23"/>
        <v>517.9</v>
      </c>
      <c r="L337" s="188">
        <v>21</v>
      </c>
      <c r="M337" s="188">
        <f t="shared" si="24"/>
        <v>0</v>
      </c>
      <c r="N337" s="189">
        <v>3.0899999999999999E-3</v>
      </c>
      <c r="O337" s="189">
        <f t="shared" si="25"/>
        <v>3.0899999999999999E-3</v>
      </c>
      <c r="P337" s="189">
        <v>0</v>
      </c>
      <c r="Q337" s="189">
        <f t="shared" si="26"/>
        <v>0</v>
      </c>
      <c r="R337" s="189"/>
      <c r="S337" s="189"/>
      <c r="T337" s="190">
        <v>1.25</v>
      </c>
      <c r="U337" s="189">
        <f t="shared" si="27"/>
        <v>1.25</v>
      </c>
      <c r="V337" s="191"/>
      <c r="W337" s="191"/>
      <c r="X337" s="191"/>
      <c r="Y337" s="191"/>
      <c r="Z337" s="191"/>
      <c r="AA337" s="191"/>
      <c r="AB337" s="191"/>
      <c r="AC337" s="191"/>
      <c r="AD337" s="191"/>
      <c r="AE337" s="191" t="s">
        <v>187</v>
      </c>
      <c r="AF337" s="191"/>
      <c r="AG337" s="191"/>
      <c r="AH337" s="191"/>
      <c r="AI337" s="191"/>
      <c r="AJ337" s="191"/>
      <c r="AK337" s="191"/>
      <c r="AL337" s="191"/>
      <c r="AM337" s="191"/>
      <c r="AN337" s="191"/>
      <c r="AO337" s="191"/>
      <c r="AP337" s="191"/>
      <c r="AQ337" s="191"/>
      <c r="AR337" s="191"/>
      <c r="AS337" s="191"/>
      <c r="AT337" s="191"/>
      <c r="AU337" s="191"/>
      <c r="AV337" s="191"/>
      <c r="AW337" s="191"/>
      <c r="AX337" s="191"/>
      <c r="AY337" s="191"/>
      <c r="AZ337" s="191"/>
      <c r="BA337" s="191"/>
      <c r="BB337" s="191"/>
      <c r="BC337" s="191"/>
      <c r="BD337" s="191"/>
      <c r="BE337" s="191"/>
      <c r="BF337" s="191"/>
      <c r="BG337" s="191"/>
      <c r="BH337" s="191"/>
    </row>
    <row r="338" spans="1:60" outlineLevel="1" x14ac:dyDescent="0.2">
      <c r="A338" s="184">
        <v>145</v>
      </c>
      <c r="B338" s="184" t="s">
        <v>613</v>
      </c>
      <c r="C338" s="185" t="s">
        <v>614</v>
      </c>
      <c r="D338" s="186" t="s">
        <v>217</v>
      </c>
      <c r="E338" s="187">
        <v>1</v>
      </c>
      <c r="F338" s="188">
        <v>0</v>
      </c>
      <c r="G338" s="188">
        <f t="shared" si="21"/>
        <v>0</v>
      </c>
      <c r="H338" s="188">
        <v>4830</v>
      </c>
      <c r="I338" s="188">
        <f t="shared" si="22"/>
        <v>4830</v>
      </c>
      <c r="J338" s="188">
        <v>0</v>
      </c>
      <c r="K338" s="188">
        <f t="shared" si="23"/>
        <v>0</v>
      </c>
      <c r="L338" s="188">
        <v>21</v>
      </c>
      <c r="M338" s="188">
        <f t="shared" si="24"/>
        <v>0</v>
      </c>
      <c r="N338" s="189">
        <v>1.4E-2</v>
      </c>
      <c r="O338" s="189">
        <f t="shared" si="25"/>
        <v>1.4E-2</v>
      </c>
      <c r="P338" s="189">
        <v>0</v>
      </c>
      <c r="Q338" s="189">
        <f t="shared" si="26"/>
        <v>0</v>
      </c>
      <c r="R338" s="189"/>
      <c r="S338" s="189"/>
      <c r="T338" s="190">
        <v>0</v>
      </c>
      <c r="U338" s="189">
        <f t="shared" si="27"/>
        <v>0</v>
      </c>
      <c r="V338" s="191"/>
      <c r="W338" s="191"/>
      <c r="X338" s="191"/>
      <c r="Y338" s="191"/>
      <c r="Z338" s="191"/>
      <c r="AA338" s="191"/>
      <c r="AB338" s="191"/>
      <c r="AC338" s="191"/>
      <c r="AD338" s="191"/>
      <c r="AE338" s="191" t="s">
        <v>236</v>
      </c>
      <c r="AF338" s="191"/>
      <c r="AG338" s="191"/>
      <c r="AH338" s="191"/>
      <c r="AI338" s="191"/>
      <c r="AJ338" s="191"/>
      <c r="AK338" s="191"/>
      <c r="AL338" s="191"/>
      <c r="AM338" s="191"/>
      <c r="AN338" s="191"/>
      <c r="AO338" s="191"/>
      <c r="AP338" s="191"/>
      <c r="AQ338" s="191"/>
      <c r="AR338" s="191"/>
      <c r="AS338" s="191"/>
      <c r="AT338" s="191"/>
      <c r="AU338" s="191"/>
      <c r="AV338" s="191"/>
      <c r="AW338" s="191"/>
      <c r="AX338" s="191"/>
      <c r="AY338" s="191"/>
      <c r="AZ338" s="191"/>
      <c r="BA338" s="191"/>
      <c r="BB338" s="191"/>
      <c r="BC338" s="191"/>
      <c r="BD338" s="191"/>
      <c r="BE338" s="191"/>
      <c r="BF338" s="191"/>
      <c r="BG338" s="191"/>
      <c r="BH338" s="191"/>
    </row>
    <row r="339" spans="1:60" outlineLevel="1" x14ac:dyDescent="0.2">
      <c r="A339" s="184">
        <v>146</v>
      </c>
      <c r="B339" s="184" t="s">
        <v>615</v>
      </c>
      <c r="C339" s="185" t="s">
        <v>616</v>
      </c>
      <c r="D339" s="186" t="s">
        <v>217</v>
      </c>
      <c r="E339" s="187">
        <v>2</v>
      </c>
      <c r="F339" s="188">
        <v>0</v>
      </c>
      <c r="G339" s="188">
        <f t="shared" si="21"/>
        <v>0</v>
      </c>
      <c r="H339" s="188">
        <v>4359.05</v>
      </c>
      <c r="I339" s="188">
        <f t="shared" si="22"/>
        <v>8718.1</v>
      </c>
      <c r="J339" s="188">
        <v>200.94999999999982</v>
      </c>
      <c r="K339" s="188">
        <f t="shared" si="23"/>
        <v>401.9</v>
      </c>
      <c r="L339" s="188">
        <v>21</v>
      </c>
      <c r="M339" s="188">
        <f t="shared" si="24"/>
        <v>0</v>
      </c>
      <c r="N339" s="189">
        <v>1.1999999999999999E-3</v>
      </c>
      <c r="O339" s="189">
        <f t="shared" si="25"/>
        <v>2.3999999999999998E-3</v>
      </c>
      <c r="P339" s="189">
        <v>0</v>
      </c>
      <c r="Q339" s="189">
        <f t="shared" si="26"/>
        <v>0</v>
      </c>
      <c r="R339" s="189"/>
      <c r="S339" s="189"/>
      <c r="T339" s="190">
        <v>0.48499999999999999</v>
      </c>
      <c r="U339" s="189">
        <f t="shared" si="27"/>
        <v>0.97</v>
      </c>
      <c r="V339" s="191"/>
      <c r="W339" s="191"/>
      <c r="X339" s="191"/>
      <c r="Y339" s="191"/>
      <c r="Z339" s="191"/>
      <c r="AA339" s="191"/>
      <c r="AB339" s="191"/>
      <c r="AC339" s="191"/>
      <c r="AD339" s="191"/>
      <c r="AE339" s="191" t="s">
        <v>187</v>
      </c>
      <c r="AF339" s="191"/>
      <c r="AG339" s="191"/>
      <c r="AH339" s="191"/>
      <c r="AI339" s="191"/>
      <c r="AJ339" s="191"/>
      <c r="AK339" s="191"/>
      <c r="AL339" s="191"/>
      <c r="AM339" s="191"/>
      <c r="AN339" s="191"/>
      <c r="AO339" s="191"/>
      <c r="AP339" s="191"/>
      <c r="AQ339" s="191"/>
      <c r="AR339" s="191"/>
      <c r="AS339" s="191"/>
      <c r="AT339" s="191"/>
      <c r="AU339" s="191"/>
      <c r="AV339" s="191"/>
      <c r="AW339" s="191"/>
      <c r="AX339" s="191"/>
      <c r="AY339" s="191"/>
      <c r="AZ339" s="191"/>
      <c r="BA339" s="191"/>
      <c r="BB339" s="191"/>
      <c r="BC339" s="191"/>
      <c r="BD339" s="191"/>
      <c r="BE339" s="191"/>
      <c r="BF339" s="191"/>
      <c r="BG339" s="191"/>
      <c r="BH339" s="191"/>
    </row>
    <row r="340" spans="1:60" outlineLevel="1" x14ac:dyDescent="0.2">
      <c r="A340" s="184">
        <v>147</v>
      </c>
      <c r="B340" s="184" t="s">
        <v>617</v>
      </c>
      <c r="C340" s="185" t="s">
        <v>618</v>
      </c>
      <c r="D340" s="186" t="s">
        <v>217</v>
      </c>
      <c r="E340" s="187">
        <v>1</v>
      </c>
      <c r="F340" s="188">
        <v>0</v>
      </c>
      <c r="G340" s="188">
        <f t="shared" si="21"/>
        <v>0</v>
      </c>
      <c r="H340" s="188">
        <v>1736.63</v>
      </c>
      <c r="I340" s="188">
        <f t="shared" si="22"/>
        <v>1736.63</v>
      </c>
      <c r="J340" s="188">
        <v>184.36999999999989</v>
      </c>
      <c r="K340" s="188">
        <f t="shared" si="23"/>
        <v>184.37</v>
      </c>
      <c r="L340" s="188">
        <v>21</v>
      </c>
      <c r="M340" s="188">
        <f t="shared" si="24"/>
        <v>0</v>
      </c>
      <c r="N340" s="189">
        <v>8.4999999999999995E-4</v>
      </c>
      <c r="O340" s="189">
        <f t="shared" si="25"/>
        <v>8.4999999999999995E-4</v>
      </c>
      <c r="P340" s="189">
        <v>0</v>
      </c>
      <c r="Q340" s="189">
        <f t="shared" si="26"/>
        <v>0</v>
      </c>
      <c r="R340" s="189"/>
      <c r="S340" s="189"/>
      <c r="T340" s="190">
        <v>0.44500000000000001</v>
      </c>
      <c r="U340" s="189">
        <f t="shared" si="27"/>
        <v>0.45</v>
      </c>
      <c r="V340" s="191"/>
      <c r="W340" s="191"/>
      <c r="X340" s="191"/>
      <c r="Y340" s="191"/>
      <c r="Z340" s="191"/>
      <c r="AA340" s="191"/>
      <c r="AB340" s="191"/>
      <c r="AC340" s="191"/>
      <c r="AD340" s="191"/>
      <c r="AE340" s="191" t="s">
        <v>187</v>
      </c>
      <c r="AF340" s="191"/>
      <c r="AG340" s="191"/>
      <c r="AH340" s="191"/>
      <c r="AI340" s="191"/>
      <c r="AJ340" s="191"/>
      <c r="AK340" s="191"/>
      <c r="AL340" s="191"/>
      <c r="AM340" s="191"/>
      <c r="AN340" s="191"/>
      <c r="AO340" s="191"/>
      <c r="AP340" s="191"/>
      <c r="AQ340" s="191"/>
      <c r="AR340" s="191"/>
      <c r="AS340" s="191"/>
      <c r="AT340" s="191"/>
      <c r="AU340" s="191"/>
      <c r="AV340" s="191"/>
      <c r="AW340" s="191"/>
      <c r="AX340" s="191"/>
      <c r="AY340" s="191"/>
      <c r="AZ340" s="191"/>
      <c r="BA340" s="191"/>
      <c r="BB340" s="191"/>
      <c r="BC340" s="191"/>
      <c r="BD340" s="191"/>
      <c r="BE340" s="191"/>
      <c r="BF340" s="191"/>
      <c r="BG340" s="191"/>
      <c r="BH340" s="191"/>
    </row>
    <row r="341" spans="1:60" ht="22.5" outlineLevel="1" x14ac:dyDescent="0.2">
      <c r="A341" s="184">
        <v>148</v>
      </c>
      <c r="B341" s="184" t="s">
        <v>619</v>
      </c>
      <c r="C341" s="185" t="s">
        <v>620</v>
      </c>
      <c r="D341" s="186" t="s">
        <v>217</v>
      </c>
      <c r="E341" s="187">
        <v>1</v>
      </c>
      <c r="F341" s="188">
        <v>0</v>
      </c>
      <c r="G341" s="188">
        <f t="shared" si="21"/>
        <v>0</v>
      </c>
      <c r="H341" s="188">
        <v>1887.78</v>
      </c>
      <c r="I341" s="188">
        <f t="shared" si="22"/>
        <v>1887.78</v>
      </c>
      <c r="J341" s="188">
        <v>197.22000000000003</v>
      </c>
      <c r="K341" s="188">
        <f t="shared" si="23"/>
        <v>197.22</v>
      </c>
      <c r="L341" s="188">
        <v>21</v>
      </c>
      <c r="M341" s="188">
        <f t="shared" si="24"/>
        <v>0</v>
      </c>
      <c r="N341" s="189">
        <v>1.72E-3</v>
      </c>
      <c r="O341" s="189">
        <f t="shared" si="25"/>
        <v>1.72E-3</v>
      </c>
      <c r="P341" s="189">
        <v>0</v>
      </c>
      <c r="Q341" s="189">
        <f t="shared" si="26"/>
        <v>0</v>
      </c>
      <c r="R341" s="189"/>
      <c r="S341" s="189"/>
      <c r="T341" s="190">
        <v>0.47599999999999998</v>
      </c>
      <c r="U341" s="189">
        <f t="shared" si="27"/>
        <v>0.48</v>
      </c>
      <c r="V341" s="191"/>
      <c r="W341" s="191"/>
      <c r="X341" s="191"/>
      <c r="Y341" s="191"/>
      <c r="Z341" s="191"/>
      <c r="AA341" s="191"/>
      <c r="AB341" s="191"/>
      <c r="AC341" s="191"/>
      <c r="AD341" s="191"/>
      <c r="AE341" s="191" t="s">
        <v>187</v>
      </c>
      <c r="AF341" s="191"/>
      <c r="AG341" s="191"/>
      <c r="AH341" s="191"/>
      <c r="AI341" s="191"/>
      <c r="AJ341" s="191"/>
      <c r="AK341" s="191"/>
      <c r="AL341" s="191"/>
      <c r="AM341" s="191"/>
      <c r="AN341" s="191"/>
      <c r="AO341" s="191"/>
      <c r="AP341" s="191"/>
      <c r="AQ341" s="191"/>
      <c r="AR341" s="191"/>
      <c r="AS341" s="191"/>
      <c r="AT341" s="191"/>
      <c r="AU341" s="191"/>
      <c r="AV341" s="191"/>
      <c r="AW341" s="191"/>
      <c r="AX341" s="191"/>
      <c r="AY341" s="191"/>
      <c r="AZ341" s="191"/>
      <c r="BA341" s="191"/>
      <c r="BB341" s="191"/>
      <c r="BC341" s="191"/>
      <c r="BD341" s="191"/>
      <c r="BE341" s="191"/>
      <c r="BF341" s="191"/>
      <c r="BG341" s="191"/>
      <c r="BH341" s="191"/>
    </row>
    <row r="342" spans="1:60" outlineLevel="1" x14ac:dyDescent="0.2">
      <c r="A342" s="184">
        <v>149</v>
      </c>
      <c r="B342" s="184" t="s">
        <v>621</v>
      </c>
      <c r="C342" s="185" t="s">
        <v>622</v>
      </c>
      <c r="D342" s="186" t="s">
        <v>602</v>
      </c>
      <c r="E342" s="187">
        <v>1</v>
      </c>
      <c r="F342" s="188">
        <v>0</v>
      </c>
      <c r="G342" s="188">
        <f t="shared" si="21"/>
        <v>0</v>
      </c>
      <c r="H342" s="188">
        <v>6261.79</v>
      </c>
      <c r="I342" s="188">
        <f t="shared" si="22"/>
        <v>6261.79</v>
      </c>
      <c r="J342" s="188">
        <v>243.21000000000004</v>
      </c>
      <c r="K342" s="188">
        <f t="shared" si="23"/>
        <v>243.21</v>
      </c>
      <c r="L342" s="188">
        <v>21</v>
      </c>
      <c r="M342" s="188">
        <f t="shared" si="24"/>
        <v>0</v>
      </c>
      <c r="N342" s="189">
        <v>3.32E-3</v>
      </c>
      <c r="O342" s="189">
        <f t="shared" si="25"/>
        <v>3.32E-3</v>
      </c>
      <c r="P342" s="189">
        <v>0</v>
      </c>
      <c r="Q342" s="189">
        <f t="shared" si="26"/>
        <v>0</v>
      </c>
      <c r="R342" s="189"/>
      <c r="S342" s="189"/>
      <c r="T342" s="190">
        <v>0.58699999999999997</v>
      </c>
      <c r="U342" s="189">
        <f t="shared" si="27"/>
        <v>0.59</v>
      </c>
      <c r="V342" s="191"/>
      <c r="W342" s="191"/>
      <c r="X342" s="191"/>
      <c r="Y342" s="191"/>
      <c r="Z342" s="191"/>
      <c r="AA342" s="191"/>
      <c r="AB342" s="191"/>
      <c r="AC342" s="191"/>
      <c r="AD342" s="191"/>
      <c r="AE342" s="191" t="s">
        <v>187</v>
      </c>
      <c r="AF342" s="191"/>
      <c r="AG342" s="191"/>
      <c r="AH342" s="191"/>
      <c r="AI342" s="191"/>
      <c r="AJ342" s="191"/>
      <c r="AK342" s="191"/>
      <c r="AL342" s="191"/>
      <c r="AM342" s="191"/>
      <c r="AN342" s="191"/>
      <c r="AO342" s="191"/>
      <c r="AP342" s="191"/>
      <c r="AQ342" s="191"/>
      <c r="AR342" s="191"/>
      <c r="AS342" s="191"/>
      <c r="AT342" s="191"/>
      <c r="AU342" s="191"/>
      <c r="AV342" s="191"/>
      <c r="AW342" s="191"/>
      <c r="AX342" s="191"/>
      <c r="AY342" s="191"/>
      <c r="AZ342" s="191"/>
      <c r="BA342" s="191"/>
      <c r="BB342" s="191"/>
      <c r="BC342" s="191"/>
      <c r="BD342" s="191"/>
      <c r="BE342" s="191"/>
      <c r="BF342" s="191"/>
      <c r="BG342" s="191"/>
      <c r="BH342" s="191"/>
    </row>
    <row r="343" spans="1:60" ht="22.5" outlineLevel="1" x14ac:dyDescent="0.2">
      <c r="A343" s="184">
        <v>150</v>
      </c>
      <c r="B343" s="184" t="s">
        <v>623</v>
      </c>
      <c r="C343" s="185" t="s">
        <v>624</v>
      </c>
      <c r="D343" s="186" t="s">
        <v>217</v>
      </c>
      <c r="E343" s="187">
        <v>1</v>
      </c>
      <c r="F343" s="188">
        <v>0</v>
      </c>
      <c r="G343" s="188">
        <f t="shared" si="21"/>
        <v>0</v>
      </c>
      <c r="H343" s="188">
        <v>2510</v>
      </c>
      <c r="I343" s="188">
        <f t="shared" si="22"/>
        <v>2510</v>
      </c>
      <c r="J343" s="188">
        <v>0</v>
      </c>
      <c r="K343" s="188">
        <f t="shared" si="23"/>
        <v>0</v>
      </c>
      <c r="L343" s="188">
        <v>21</v>
      </c>
      <c r="M343" s="188">
        <f t="shared" si="24"/>
        <v>0</v>
      </c>
      <c r="N343" s="189">
        <v>1E-3</v>
      </c>
      <c r="O343" s="189">
        <f t="shared" si="25"/>
        <v>1E-3</v>
      </c>
      <c r="P343" s="189">
        <v>0</v>
      </c>
      <c r="Q343" s="189">
        <f t="shared" si="26"/>
        <v>0</v>
      </c>
      <c r="R343" s="189"/>
      <c r="S343" s="189"/>
      <c r="T343" s="190">
        <v>0</v>
      </c>
      <c r="U343" s="189">
        <f t="shared" si="27"/>
        <v>0</v>
      </c>
      <c r="V343" s="191"/>
      <c r="W343" s="191"/>
      <c r="X343" s="191"/>
      <c r="Y343" s="191"/>
      <c r="Z343" s="191"/>
      <c r="AA343" s="191"/>
      <c r="AB343" s="191"/>
      <c r="AC343" s="191"/>
      <c r="AD343" s="191"/>
      <c r="AE343" s="191" t="s">
        <v>236</v>
      </c>
      <c r="AF343" s="191"/>
      <c r="AG343" s="191"/>
      <c r="AH343" s="191"/>
      <c r="AI343" s="191"/>
      <c r="AJ343" s="191"/>
      <c r="AK343" s="191"/>
      <c r="AL343" s="191"/>
      <c r="AM343" s="191"/>
      <c r="AN343" s="191"/>
      <c r="AO343" s="191"/>
      <c r="AP343" s="191"/>
      <c r="AQ343" s="191"/>
      <c r="AR343" s="191"/>
      <c r="AS343" s="191"/>
      <c r="AT343" s="191"/>
      <c r="AU343" s="191"/>
      <c r="AV343" s="191"/>
      <c r="AW343" s="191"/>
      <c r="AX343" s="191"/>
      <c r="AY343" s="191"/>
      <c r="AZ343" s="191"/>
      <c r="BA343" s="191"/>
      <c r="BB343" s="191"/>
      <c r="BC343" s="191"/>
      <c r="BD343" s="191"/>
      <c r="BE343" s="191"/>
      <c r="BF343" s="191"/>
      <c r="BG343" s="191"/>
      <c r="BH343" s="191"/>
    </row>
    <row r="344" spans="1:60" outlineLevel="1" x14ac:dyDescent="0.2">
      <c r="A344" s="184">
        <v>151</v>
      </c>
      <c r="B344" s="184" t="s">
        <v>625</v>
      </c>
      <c r="C344" s="185" t="s">
        <v>626</v>
      </c>
      <c r="D344" s="186" t="s">
        <v>35</v>
      </c>
      <c r="E344" s="187">
        <v>707.54</v>
      </c>
      <c r="F344" s="188">
        <v>0</v>
      </c>
      <c r="G344" s="188">
        <f t="shared" si="21"/>
        <v>0</v>
      </c>
      <c r="H344" s="188">
        <v>0</v>
      </c>
      <c r="I344" s="188">
        <f t="shared" si="22"/>
        <v>0</v>
      </c>
      <c r="J344" s="188">
        <v>0.28999999999999998</v>
      </c>
      <c r="K344" s="188">
        <f t="shared" si="23"/>
        <v>205.19</v>
      </c>
      <c r="L344" s="188">
        <v>21</v>
      </c>
      <c r="M344" s="188">
        <f t="shared" si="24"/>
        <v>0</v>
      </c>
      <c r="N344" s="189">
        <v>0</v>
      </c>
      <c r="O344" s="189">
        <f t="shared" si="25"/>
        <v>0</v>
      </c>
      <c r="P344" s="189">
        <v>0</v>
      </c>
      <c r="Q344" s="189">
        <f t="shared" si="26"/>
        <v>0</v>
      </c>
      <c r="R344" s="189"/>
      <c r="S344" s="189"/>
      <c r="T344" s="190">
        <v>0</v>
      </c>
      <c r="U344" s="189">
        <f t="shared" si="27"/>
        <v>0</v>
      </c>
      <c r="V344" s="191"/>
      <c r="W344" s="191"/>
      <c r="X344" s="191"/>
      <c r="Y344" s="191"/>
      <c r="Z344" s="191"/>
      <c r="AA344" s="191"/>
      <c r="AB344" s="191"/>
      <c r="AC344" s="191"/>
      <c r="AD344" s="191"/>
      <c r="AE344" s="191" t="s">
        <v>187</v>
      </c>
      <c r="AF344" s="191"/>
      <c r="AG344" s="191"/>
      <c r="AH344" s="191"/>
      <c r="AI344" s="191"/>
      <c r="AJ344" s="191"/>
      <c r="AK344" s="191"/>
      <c r="AL344" s="191"/>
      <c r="AM344" s="191"/>
      <c r="AN344" s="191"/>
      <c r="AO344" s="191"/>
      <c r="AP344" s="191"/>
      <c r="AQ344" s="191"/>
      <c r="AR344" s="191"/>
      <c r="AS344" s="191"/>
      <c r="AT344" s="191"/>
      <c r="AU344" s="191"/>
      <c r="AV344" s="191"/>
      <c r="AW344" s="191"/>
      <c r="AX344" s="191"/>
      <c r="AY344" s="191"/>
      <c r="AZ344" s="191"/>
      <c r="BA344" s="191"/>
      <c r="BB344" s="191"/>
      <c r="BC344" s="191"/>
      <c r="BD344" s="191"/>
      <c r="BE344" s="191"/>
      <c r="BF344" s="191"/>
      <c r="BG344" s="191"/>
      <c r="BH344" s="191"/>
    </row>
    <row r="345" spans="1:60" x14ac:dyDescent="0.2">
      <c r="A345" s="195" t="s">
        <v>158</v>
      </c>
      <c r="B345" s="195" t="s">
        <v>99</v>
      </c>
      <c r="C345" s="196" t="s">
        <v>100</v>
      </c>
      <c r="D345" s="197"/>
      <c r="E345" s="198"/>
      <c r="F345" s="199"/>
      <c r="G345" s="199">
        <f>SUMIF(AE346:AE359,"&lt;&gt;NOR",G346:G359)</f>
        <v>0</v>
      </c>
      <c r="H345" s="199"/>
      <c r="I345" s="199">
        <f>SUM(I346:I359)</f>
        <v>16368.04</v>
      </c>
      <c r="J345" s="199"/>
      <c r="K345" s="199">
        <f>SUM(K346:K359)</f>
        <v>13255.829999999998</v>
      </c>
      <c r="L345" s="199"/>
      <c r="M345" s="199">
        <f>SUM(M346:M359)</f>
        <v>0</v>
      </c>
      <c r="N345" s="200"/>
      <c r="O345" s="200">
        <f>SUM(O346:O359)</f>
        <v>5.9949999999999996E-2</v>
      </c>
      <c r="P345" s="200"/>
      <c r="Q345" s="200">
        <f>SUM(Q346:Q359)</f>
        <v>0</v>
      </c>
      <c r="R345" s="200"/>
      <c r="S345" s="200"/>
      <c r="T345" s="201"/>
      <c r="U345" s="200">
        <f>SUM(U346:U359)</f>
        <v>28.259999999999998</v>
      </c>
      <c r="W345" s="48"/>
      <c r="AE345" t="s">
        <v>159</v>
      </c>
    </row>
    <row r="346" spans="1:60" outlineLevel="1" x14ac:dyDescent="0.2">
      <c r="A346" s="184">
        <v>152</v>
      </c>
      <c r="B346" s="184" t="s">
        <v>627</v>
      </c>
      <c r="C346" s="185" t="s">
        <v>628</v>
      </c>
      <c r="D346" s="186" t="s">
        <v>211</v>
      </c>
      <c r="E346" s="187">
        <v>2.5</v>
      </c>
      <c r="F346" s="188">
        <v>0</v>
      </c>
      <c r="G346" s="188">
        <f>E346*F346</f>
        <v>0</v>
      </c>
      <c r="H346" s="188">
        <v>137</v>
      </c>
      <c r="I346" s="188">
        <f>ROUND(E346*H346,2)</f>
        <v>342.5</v>
      </c>
      <c r="J346" s="188">
        <v>129.5</v>
      </c>
      <c r="K346" s="188">
        <f>ROUND(E346*J346,2)</f>
        <v>323.75</v>
      </c>
      <c r="L346" s="188">
        <v>21</v>
      </c>
      <c r="M346" s="188">
        <f>G346*(1+L346/100)</f>
        <v>0</v>
      </c>
      <c r="N346" s="189">
        <v>6.4999999999999997E-4</v>
      </c>
      <c r="O346" s="189">
        <f>ROUND(E346*N346,5)</f>
        <v>1.6299999999999999E-3</v>
      </c>
      <c r="P346" s="189">
        <v>0</v>
      </c>
      <c r="Q346" s="189">
        <f>ROUND(E346*P346,5)</f>
        <v>0</v>
      </c>
      <c r="R346" s="189"/>
      <c r="S346" s="189"/>
      <c r="T346" s="190">
        <v>0.2848</v>
      </c>
      <c r="U346" s="189">
        <f>ROUND(E346*T346,2)</f>
        <v>0.71</v>
      </c>
      <c r="V346" s="191"/>
      <c r="W346" s="191"/>
      <c r="X346" s="191"/>
      <c r="Y346" s="191"/>
      <c r="Z346" s="191"/>
      <c r="AA346" s="191"/>
      <c r="AB346" s="191"/>
      <c r="AC346" s="191"/>
      <c r="AD346" s="191"/>
      <c r="AE346" s="191" t="s">
        <v>187</v>
      </c>
      <c r="AF346" s="191"/>
      <c r="AG346" s="191"/>
      <c r="AH346" s="191"/>
      <c r="AI346" s="191"/>
      <c r="AJ346" s="191"/>
      <c r="AK346" s="191"/>
      <c r="AL346" s="191"/>
      <c r="AM346" s="191"/>
      <c r="AN346" s="191"/>
      <c r="AO346" s="191"/>
      <c r="AP346" s="191"/>
      <c r="AQ346" s="191"/>
      <c r="AR346" s="191"/>
      <c r="AS346" s="191"/>
      <c r="AT346" s="191"/>
      <c r="AU346" s="191"/>
      <c r="AV346" s="191"/>
      <c r="AW346" s="191"/>
      <c r="AX346" s="191"/>
      <c r="AY346" s="191"/>
      <c r="AZ346" s="191"/>
      <c r="BA346" s="191"/>
      <c r="BB346" s="191"/>
      <c r="BC346" s="191"/>
      <c r="BD346" s="191"/>
      <c r="BE346" s="191"/>
      <c r="BF346" s="191"/>
      <c r="BG346" s="191"/>
      <c r="BH346" s="191"/>
    </row>
    <row r="347" spans="1:60" ht="22.5" outlineLevel="1" x14ac:dyDescent="0.2">
      <c r="A347" s="184">
        <v>153</v>
      </c>
      <c r="B347" s="184" t="s">
        <v>629</v>
      </c>
      <c r="C347" s="185" t="s">
        <v>630</v>
      </c>
      <c r="D347" s="186" t="s">
        <v>217</v>
      </c>
      <c r="E347" s="187">
        <v>2</v>
      </c>
      <c r="F347" s="188">
        <v>0</v>
      </c>
      <c r="G347" s="188">
        <f>E347*F347</f>
        <v>0</v>
      </c>
      <c r="H347" s="188">
        <v>598</v>
      </c>
      <c r="I347" s="188">
        <f>ROUND(E347*H347,2)</f>
        <v>1196</v>
      </c>
      <c r="J347" s="188">
        <v>0</v>
      </c>
      <c r="K347" s="188">
        <f>ROUND(E347*J347,2)</f>
        <v>0</v>
      </c>
      <c r="L347" s="188">
        <v>21</v>
      </c>
      <c r="M347" s="188">
        <f>G347*(1+L347/100)</f>
        <v>0</v>
      </c>
      <c r="N347" s="189">
        <v>0</v>
      </c>
      <c r="O347" s="189">
        <f>ROUND(E347*N347,5)</f>
        <v>0</v>
      </c>
      <c r="P347" s="189">
        <v>0</v>
      </c>
      <c r="Q347" s="189">
        <f>ROUND(E347*P347,5)</f>
        <v>0</v>
      </c>
      <c r="R347" s="189"/>
      <c r="S347" s="189"/>
      <c r="T347" s="190">
        <v>0</v>
      </c>
      <c r="U347" s="189">
        <f>ROUND(E347*T347,2)</f>
        <v>0</v>
      </c>
      <c r="V347" s="191"/>
      <c r="W347" s="191"/>
      <c r="X347" s="191"/>
      <c r="Y347" s="191"/>
      <c r="Z347" s="191"/>
      <c r="AA347" s="191"/>
      <c r="AB347" s="191"/>
      <c r="AC347" s="191"/>
      <c r="AD347" s="191"/>
      <c r="AE347" s="191" t="s">
        <v>236</v>
      </c>
      <c r="AF347" s="191"/>
      <c r="AG347" s="191"/>
      <c r="AH347" s="191"/>
      <c r="AI347" s="191"/>
      <c r="AJ347" s="191"/>
      <c r="AK347" s="191"/>
      <c r="AL347" s="191"/>
      <c r="AM347" s="191"/>
      <c r="AN347" s="191"/>
      <c r="AO347" s="191"/>
      <c r="AP347" s="191"/>
      <c r="AQ347" s="191"/>
      <c r="AR347" s="191"/>
      <c r="AS347" s="191"/>
      <c r="AT347" s="191"/>
      <c r="AU347" s="191"/>
      <c r="AV347" s="191"/>
      <c r="AW347" s="191"/>
      <c r="AX347" s="191"/>
      <c r="AY347" s="191"/>
      <c r="AZ347" s="191"/>
      <c r="BA347" s="191"/>
      <c r="BB347" s="191"/>
      <c r="BC347" s="191"/>
      <c r="BD347" s="191"/>
      <c r="BE347" s="191"/>
      <c r="BF347" s="191"/>
      <c r="BG347" s="191"/>
      <c r="BH347" s="191"/>
    </row>
    <row r="348" spans="1:60" outlineLevel="1" x14ac:dyDescent="0.2">
      <c r="A348" s="184">
        <v>154</v>
      </c>
      <c r="B348" s="184" t="s">
        <v>631</v>
      </c>
      <c r="C348" s="185" t="s">
        <v>632</v>
      </c>
      <c r="D348" s="186" t="s">
        <v>211</v>
      </c>
      <c r="E348" s="187">
        <v>54.04</v>
      </c>
      <c r="F348" s="188">
        <v>0</v>
      </c>
      <c r="G348" s="188">
        <f>E348*F348</f>
        <v>0</v>
      </c>
      <c r="H348" s="188">
        <v>248.56</v>
      </c>
      <c r="I348" s="188">
        <f>ROUND(E348*H348,2)</f>
        <v>13432.18</v>
      </c>
      <c r="J348" s="188">
        <v>144.44</v>
      </c>
      <c r="K348" s="188">
        <f>ROUND(E348*J348,2)</f>
        <v>7805.54</v>
      </c>
      <c r="L348" s="188">
        <v>21</v>
      </c>
      <c r="M348" s="188">
        <f>G348*(1+L348/100)</f>
        <v>0</v>
      </c>
      <c r="N348" s="189">
        <v>1.01E-3</v>
      </c>
      <c r="O348" s="189">
        <f>ROUND(E348*N348,5)</f>
        <v>5.4579999999999997E-2</v>
      </c>
      <c r="P348" s="189">
        <v>0</v>
      </c>
      <c r="Q348" s="189">
        <f>ROUND(E348*P348,5)</f>
        <v>0</v>
      </c>
      <c r="R348" s="189"/>
      <c r="S348" s="189"/>
      <c r="T348" s="190">
        <v>0.31738</v>
      </c>
      <c r="U348" s="189">
        <f>ROUND(E348*T348,2)</f>
        <v>17.149999999999999</v>
      </c>
      <c r="V348" s="191"/>
      <c r="W348" s="191"/>
      <c r="X348" s="191"/>
      <c r="Y348" s="191"/>
      <c r="Z348" s="191"/>
      <c r="AA348" s="191"/>
      <c r="AB348" s="191"/>
      <c r="AC348" s="191"/>
      <c r="AD348" s="191"/>
      <c r="AE348" s="191" t="s">
        <v>187</v>
      </c>
      <c r="AF348" s="191"/>
      <c r="AG348" s="191"/>
      <c r="AH348" s="191"/>
      <c r="AI348" s="191"/>
      <c r="AJ348" s="191"/>
      <c r="AK348" s="191"/>
      <c r="AL348" s="191"/>
      <c r="AM348" s="191"/>
      <c r="AN348" s="191"/>
      <c r="AO348" s="191"/>
      <c r="AP348" s="191"/>
      <c r="AQ348" s="191"/>
      <c r="AR348" s="191"/>
      <c r="AS348" s="191"/>
      <c r="AT348" s="191"/>
      <c r="AU348" s="191"/>
      <c r="AV348" s="191"/>
      <c r="AW348" s="191"/>
      <c r="AX348" s="191"/>
      <c r="AY348" s="191"/>
      <c r="AZ348" s="191"/>
      <c r="BA348" s="191"/>
      <c r="BB348" s="191"/>
      <c r="BC348" s="191"/>
      <c r="BD348" s="191"/>
      <c r="BE348" s="191"/>
      <c r="BF348" s="191"/>
      <c r="BG348" s="191"/>
      <c r="BH348" s="191"/>
    </row>
    <row r="349" spans="1:60" outlineLevel="1" x14ac:dyDescent="0.2">
      <c r="A349" s="184"/>
      <c r="B349" s="184"/>
      <c r="C349" s="192" t="s">
        <v>633</v>
      </c>
      <c r="D349" s="193"/>
      <c r="E349" s="194">
        <v>54.04</v>
      </c>
      <c r="F349" s="188"/>
      <c r="G349" s="188"/>
      <c r="H349" s="188"/>
      <c r="I349" s="188"/>
      <c r="J349" s="188"/>
      <c r="K349" s="188"/>
      <c r="L349" s="188"/>
      <c r="M349" s="188"/>
      <c r="N349" s="189"/>
      <c r="O349" s="189"/>
      <c r="P349" s="189"/>
      <c r="Q349" s="189"/>
      <c r="R349" s="189"/>
      <c r="S349" s="189"/>
      <c r="T349" s="190"/>
      <c r="U349" s="189"/>
      <c r="V349" s="191"/>
      <c r="W349" s="191"/>
      <c r="X349" s="191"/>
      <c r="Y349" s="191"/>
      <c r="Z349" s="191"/>
      <c r="AA349" s="191"/>
      <c r="AB349" s="191"/>
      <c r="AC349" s="191"/>
      <c r="AD349" s="191"/>
      <c r="AE349" s="191" t="s">
        <v>165</v>
      </c>
      <c r="AF349" s="191">
        <v>0</v>
      </c>
      <c r="AG349" s="191"/>
      <c r="AH349" s="191"/>
      <c r="AI349" s="191"/>
      <c r="AJ349" s="191"/>
      <c r="AK349" s="191"/>
      <c r="AL349" s="191"/>
      <c r="AM349" s="191"/>
      <c r="AN349" s="191"/>
      <c r="AO349" s="191"/>
      <c r="AP349" s="191"/>
      <c r="AQ349" s="191"/>
      <c r="AR349" s="191"/>
      <c r="AS349" s="191"/>
      <c r="AT349" s="191"/>
      <c r="AU349" s="191"/>
      <c r="AV349" s="191"/>
      <c r="AW349" s="191"/>
      <c r="AX349" s="191"/>
      <c r="AY349" s="191"/>
      <c r="AZ349" s="191"/>
      <c r="BA349" s="191"/>
      <c r="BB349" s="191"/>
      <c r="BC349" s="191"/>
      <c r="BD349" s="191"/>
      <c r="BE349" s="191"/>
      <c r="BF349" s="191"/>
      <c r="BG349" s="191"/>
      <c r="BH349" s="191"/>
    </row>
    <row r="350" spans="1:60" outlineLevel="1" x14ac:dyDescent="0.2">
      <c r="A350" s="184">
        <v>155</v>
      </c>
      <c r="B350" s="184" t="s">
        <v>634</v>
      </c>
      <c r="C350" s="185" t="s">
        <v>635</v>
      </c>
      <c r="D350" s="186" t="s">
        <v>217</v>
      </c>
      <c r="E350" s="187">
        <v>18</v>
      </c>
      <c r="F350" s="188">
        <v>0</v>
      </c>
      <c r="G350" s="188">
        <f>E350*F350</f>
        <v>0</v>
      </c>
      <c r="H350" s="188">
        <v>18.829999999999998</v>
      </c>
      <c r="I350" s="188">
        <f>ROUND(E350*H350,2)</f>
        <v>338.94</v>
      </c>
      <c r="J350" s="188">
        <v>34.07</v>
      </c>
      <c r="K350" s="188">
        <f>ROUND(E350*J350,2)</f>
        <v>613.26</v>
      </c>
      <c r="L350" s="188">
        <v>21</v>
      </c>
      <c r="M350" s="188">
        <f>G350*(1+L350/100)</f>
        <v>0</v>
      </c>
      <c r="N350" s="189">
        <v>1.0000000000000001E-5</v>
      </c>
      <c r="O350" s="189">
        <f>ROUND(E350*N350,5)</f>
        <v>1.8000000000000001E-4</v>
      </c>
      <c r="P350" s="189">
        <v>0</v>
      </c>
      <c r="Q350" s="189">
        <f>ROUND(E350*P350,5)</f>
        <v>0</v>
      </c>
      <c r="R350" s="189"/>
      <c r="S350" s="189"/>
      <c r="T350" s="190">
        <v>7.3999999999999996E-2</v>
      </c>
      <c r="U350" s="189">
        <f>ROUND(E350*T350,2)</f>
        <v>1.33</v>
      </c>
      <c r="V350" s="191"/>
      <c r="W350" s="191"/>
      <c r="X350" s="191"/>
      <c r="Y350" s="191"/>
      <c r="Z350" s="191"/>
      <c r="AA350" s="191"/>
      <c r="AB350" s="191"/>
      <c r="AC350" s="191"/>
      <c r="AD350" s="191"/>
      <c r="AE350" s="191" t="s">
        <v>187</v>
      </c>
      <c r="AF350" s="191"/>
      <c r="AG350" s="191"/>
      <c r="AH350" s="191"/>
      <c r="AI350" s="191"/>
      <c r="AJ350" s="191"/>
      <c r="AK350" s="191"/>
      <c r="AL350" s="191"/>
      <c r="AM350" s="191"/>
      <c r="AN350" s="191"/>
      <c r="AO350" s="191"/>
      <c r="AP350" s="191"/>
      <c r="AQ350" s="191"/>
      <c r="AR350" s="191"/>
      <c r="AS350" s="191"/>
      <c r="AT350" s="191"/>
      <c r="AU350" s="191"/>
      <c r="AV350" s="191"/>
      <c r="AW350" s="191"/>
      <c r="AX350" s="191"/>
      <c r="AY350" s="191"/>
      <c r="AZ350" s="191"/>
      <c r="BA350" s="191"/>
      <c r="BB350" s="191"/>
      <c r="BC350" s="191"/>
      <c r="BD350" s="191"/>
      <c r="BE350" s="191"/>
      <c r="BF350" s="191"/>
      <c r="BG350" s="191"/>
      <c r="BH350" s="191"/>
    </row>
    <row r="351" spans="1:60" ht="22.5" outlineLevel="1" x14ac:dyDescent="0.2">
      <c r="A351" s="184">
        <v>156</v>
      </c>
      <c r="B351" s="184" t="s">
        <v>636</v>
      </c>
      <c r="C351" s="185" t="s">
        <v>637</v>
      </c>
      <c r="D351" s="186" t="s">
        <v>217</v>
      </c>
      <c r="E351" s="187">
        <v>16</v>
      </c>
      <c r="F351" s="188">
        <v>0</v>
      </c>
      <c r="G351" s="188">
        <f>E351*F351</f>
        <v>0</v>
      </c>
      <c r="H351" s="188">
        <v>34.47</v>
      </c>
      <c r="I351" s="188">
        <f>ROUND(E351*H351,2)</f>
        <v>551.52</v>
      </c>
      <c r="J351" s="188">
        <v>63.53</v>
      </c>
      <c r="K351" s="188">
        <f>ROUND(E351*J351,2)</f>
        <v>1016.48</v>
      </c>
      <c r="L351" s="188">
        <v>21</v>
      </c>
      <c r="M351" s="188">
        <f>G351*(1+L351/100)</f>
        <v>0</v>
      </c>
      <c r="N351" s="189">
        <v>2.0000000000000002E-5</v>
      </c>
      <c r="O351" s="189">
        <f>ROUND(E351*N351,5)</f>
        <v>3.2000000000000003E-4</v>
      </c>
      <c r="P351" s="189">
        <v>0</v>
      </c>
      <c r="Q351" s="189">
        <f>ROUND(E351*P351,5)</f>
        <v>0</v>
      </c>
      <c r="R351" s="189"/>
      <c r="S351" s="189"/>
      <c r="T351" s="190">
        <v>0.13800000000000001</v>
      </c>
      <c r="U351" s="189">
        <f>ROUND(E351*T351,2)</f>
        <v>2.21</v>
      </c>
      <c r="V351" s="191"/>
      <c r="W351" s="191"/>
      <c r="X351" s="191"/>
      <c r="Y351" s="191"/>
      <c r="Z351" s="191"/>
      <c r="AA351" s="191"/>
      <c r="AB351" s="191"/>
      <c r="AC351" s="191"/>
      <c r="AD351" s="191"/>
      <c r="AE351" s="191" t="s">
        <v>187</v>
      </c>
      <c r="AF351" s="191"/>
      <c r="AG351" s="191"/>
      <c r="AH351" s="191"/>
      <c r="AI351" s="191"/>
      <c r="AJ351" s="191"/>
      <c r="AK351" s="191"/>
      <c r="AL351" s="191"/>
      <c r="AM351" s="191"/>
      <c r="AN351" s="191"/>
      <c r="AO351" s="191"/>
      <c r="AP351" s="191"/>
      <c r="AQ351" s="191"/>
      <c r="AR351" s="191"/>
      <c r="AS351" s="191"/>
      <c r="AT351" s="191"/>
      <c r="AU351" s="191"/>
      <c r="AV351" s="191"/>
      <c r="AW351" s="191"/>
      <c r="AX351" s="191"/>
      <c r="AY351" s="191"/>
      <c r="AZ351" s="191"/>
      <c r="BA351" s="191"/>
      <c r="BB351" s="191"/>
      <c r="BC351" s="191"/>
      <c r="BD351" s="191"/>
      <c r="BE351" s="191"/>
      <c r="BF351" s="191"/>
      <c r="BG351" s="191"/>
      <c r="BH351" s="191"/>
    </row>
    <row r="352" spans="1:60" outlineLevel="1" x14ac:dyDescent="0.2">
      <c r="A352" s="184">
        <v>157</v>
      </c>
      <c r="B352" s="184" t="s">
        <v>638</v>
      </c>
      <c r="C352" s="185" t="s">
        <v>639</v>
      </c>
      <c r="D352" s="186" t="s">
        <v>211</v>
      </c>
      <c r="E352" s="187">
        <v>54.04</v>
      </c>
      <c r="F352" s="188">
        <v>0</v>
      </c>
      <c r="G352" s="188">
        <f>E352*F352</f>
        <v>0</v>
      </c>
      <c r="H352" s="188">
        <v>0.18</v>
      </c>
      <c r="I352" s="188">
        <f>ROUND(E352*H352,2)</f>
        <v>9.73</v>
      </c>
      <c r="J352" s="188">
        <v>7.42</v>
      </c>
      <c r="K352" s="188">
        <f>ROUND(E352*J352,2)</f>
        <v>400.98</v>
      </c>
      <c r="L352" s="188">
        <v>21</v>
      </c>
      <c r="M352" s="188">
        <f>G352*(1+L352/100)</f>
        <v>0</v>
      </c>
      <c r="N352" s="189">
        <v>0</v>
      </c>
      <c r="O352" s="189">
        <f>ROUND(E352*N352,5)</f>
        <v>0</v>
      </c>
      <c r="P352" s="189">
        <v>0</v>
      </c>
      <c r="Q352" s="189">
        <f>ROUND(E352*P352,5)</f>
        <v>0</v>
      </c>
      <c r="R352" s="189"/>
      <c r="S352" s="189"/>
      <c r="T352" s="190">
        <v>1.7999999999999999E-2</v>
      </c>
      <c r="U352" s="189">
        <f>ROUND(E352*T352,2)</f>
        <v>0.97</v>
      </c>
      <c r="V352" s="191"/>
      <c r="W352" s="191"/>
      <c r="X352" s="191"/>
      <c r="Y352" s="191"/>
      <c r="Z352" s="191"/>
      <c r="AA352" s="191"/>
      <c r="AB352" s="191"/>
      <c r="AC352" s="191"/>
      <c r="AD352" s="191"/>
      <c r="AE352" s="191" t="s">
        <v>187</v>
      </c>
      <c r="AF352" s="191"/>
      <c r="AG352" s="191"/>
      <c r="AH352" s="191"/>
      <c r="AI352" s="191"/>
      <c r="AJ352" s="191"/>
      <c r="AK352" s="191"/>
      <c r="AL352" s="191"/>
      <c r="AM352" s="191"/>
      <c r="AN352" s="191"/>
      <c r="AO352" s="191"/>
      <c r="AP352" s="191"/>
      <c r="AQ352" s="191"/>
      <c r="AR352" s="191"/>
      <c r="AS352" s="191"/>
      <c r="AT352" s="191"/>
      <c r="AU352" s="191"/>
      <c r="AV352" s="191"/>
      <c r="AW352" s="191"/>
      <c r="AX352" s="191"/>
      <c r="AY352" s="191"/>
      <c r="AZ352" s="191"/>
      <c r="BA352" s="191"/>
      <c r="BB352" s="191"/>
      <c r="BC352" s="191"/>
      <c r="BD352" s="191"/>
      <c r="BE352" s="191"/>
      <c r="BF352" s="191"/>
      <c r="BG352" s="191"/>
      <c r="BH352" s="191"/>
    </row>
    <row r="353" spans="1:60" outlineLevel="1" x14ac:dyDescent="0.2">
      <c r="A353" s="184"/>
      <c r="B353" s="184"/>
      <c r="C353" s="192" t="s">
        <v>640</v>
      </c>
      <c r="D353" s="193"/>
      <c r="E353" s="194">
        <v>54.04</v>
      </c>
      <c r="F353" s="188"/>
      <c r="G353" s="188"/>
      <c r="H353" s="188"/>
      <c r="I353" s="188"/>
      <c r="J353" s="188"/>
      <c r="K353" s="188"/>
      <c r="L353" s="188"/>
      <c r="M353" s="188"/>
      <c r="N353" s="189"/>
      <c r="O353" s="189"/>
      <c r="P353" s="189"/>
      <c r="Q353" s="189"/>
      <c r="R353" s="189"/>
      <c r="S353" s="189"/>
      <c r="T353" s="190"/>
      <c r="U353" s="189"/>
      <c r="V353" s="191"/>
      <c r="W353" s="191"/>
      <c r="X353" s="191"/>
      <c r="Y353" s="191"/>
      <c r="Z353" s="191"/>
      <c r="AA353" s="191"/>
      <c r="AB353" s="191"/>
      <c r="AC353" s="191"/>
      <c r="AD353" s="191"/>
      <c r="AE353" s="191" t="s">
        <v>165</v>
      </c>
      <c r="AF353" s="191">
        <v>0</v>
      </c>
      <c r="AG353" s="191"/>
      <c r="AH353" s="191"/>
      <c r="AI353" s="191"/>
      <c r="AJ353" s="191"/>
      <c r="AK353" s="191"/>
      <c r="AL353" s="191"/>
      <c r="AM353" s="191"/>
      <c r="AN353" s="191"/>
      <c r="AO353" s="191"/>
      <c r="AP353" s="191"/>
      <c r="AQ353" s="191"/>
      <c r="AR353" s="191"/>
      <c r="AS353" s="191"/>
      <c r="AT353" s="191"/>
      <c r="AU353" s="191"/>
      <c r="AV353" s="191"/>
      <c r="AW353" s="191"/>
      <c r="AX353" s="191"/>
      <c r="AY353" s="191"/>
      <c r="AZ353" s="191"/>
      <c r="BA353" s="191"/>
      <c r="BB353" s="191"/>
      <c r="BC353" s="191"/>
      <c r="BD353" s="191"/>
      <c r="BE353" s="191"/>
      <c r="BF353" s="191"/>
      <c r="BG353" s="191"/>
      <c r="BH353" s="191"/>
    </row>
    <row r="354" spans="1:60" outlineLevel="1" x14ac:dyDescent="0.2">
      <c r="A354" s="184">
        <v>158</v>
      </c>
      <c r="B354" s="184" t="s">
        <v>574</v>
      </c>
      <c r="C354" s="185" t="s">
        <v>575</v>
      </c>
      <c r="D354" s="186" t="s">
        <v>211</v>
      </c>
      <c r="E354" s="187">
        <v>54.04</v>
      </c>
      <c r="F354" s="188">
        <v>0</v>
      </c>
      <c r="G354" s="188">
        <f>E354*F354</f>
        <v>0</v>
      </c>
      <c r="H354" s="188">
        <v>0</v>
      </c>
      <c r="I354" s="188">
        <f>ROUND(E354*H354,2)</f>
        <v>0</v>
      </c>
      <c r="J354" s="188">
        <v>30.4</v>
      </c>
      <c r="K354" s="188">
        <f>ROUND(E354*J354,2)</f>
        <v>1642.82</v>
      </c>
      <c r="L354" s="188">
        <v>21</v>
      </c>
      <c r="M354" s="188">
        <f>G354*(1+L354/100)</f>
        <v>0</v>
      </c>
      <c r="N354" s="189">
        <v>0</v>
      </c>
      <c r="O354" s="189">
        <f>ROUND(E354*N354,5)</f>
        <v>0</v>
      </c>
      <c r="P354" s="189">
        <v>0</v>
      </c>
      <c r="Q354" s="189">
        <f>ROUND(E354*P354,5)</f>
        <v>0</v>
      </c>
      <c r="R354" s="189"/>
      <c r="S354" s="189"/>
      <c r="T354" s="190">
        <v>8.2000000000000003E-2</v>
      </c>
      <c r="U354" s="189">
        <f>ROUND(E354*T354,2)</f>
        <v>4.43</v>
      </c>
      <c r="V354" s="191"/>
      <c r="W354" s="191"/>
      <c r="X354" s="191"/>
      <c r="Y354" s="191"/>
      <c r="Z354" s="191"/>
      <c r="AA354" s="191"/>
      <c r="AB354" s="191"/>
      <c r="AC354" s="191"/>
      <c r="AD354" s="191"/>
      <c r="AE354" s="191" t="s">
        <v>187</v>
      </c>
      <c r="AF354" s="191"/>
      <c r="AG354" s="191"/>
      <c r="AH354" s="191"/>
      <c r="AI354" s="191"/>
      <c r="AJ354" s="191"/>
      <c r="AK354" s="191"/>
      <c r="AL354" s="191"/>
      <c r="AM354" s="191"/>
      <c r="AN354" s="191"/>
      <c r="AO354" s="191"/>
      <c r="AP354" s="191"/>
      <c r="AQ354" s="191"/>
      <c r="AR354" s="191"/>
      <c r="AS354" s="191"/>
      <c r="AT354" s="191"/>
      <c r="AU354" s="191"/>
      <c r="AV354" s="191"/>
      <c r="AW354" s="191"/>
      <c r="AX354" s="191"/>
      <c r="AY354" s="191"/>
      <c r="AZ354" s="191"/>
      <c r="BA354" s="191"/>
      <c r="BB354" s="191"/>
      <c r="BC354" s="191"/>
      <c r="BD354" s="191"/>
      <c r="BE354" s="191"/>
      <c r="BF354" s="191"/>
      <c r="BG354" s="191"/>
      <c r="BH354" s="191"/>
    </row>
    <row r="355" spans="1:60" outlineLevel="1" x14ac:dyDescent="0.2">
      <c r="A355" s="184"/>
      <c r="B355" s="184"/>
      <c r="C355" s="192" t="s">
        <v>640</v>
      </c>
      <c r="D355" s="193"/>
      <c r="E355" s="194">
        <v>54.04</v>
      </c>
      <c r="F355" s="188"/>
      <c r="G355" s="188"/>
      <c r="H355" s="188"/>
      <c r="I355" s="188"/>
      <c r="J355" s="188"/>
      <c r="K355" s="188"/>
      <c r="L355" s="188"/>
      <c r="M355" s="188"/>
      <c r="N355" s="189"/>
      <c r="O355" s="189"/>
      <c r="P355" s="189"/>
      <c r="Q355" s="189"/>
      <c r="R355" s="189"/>
      <c r="S355" s="189"/>
      <c r="T355" s="190"/>
      <c r="U355" s="189"/>
      <c r="V355" s="191"/>
      <c r="W355" s="191"/>
      <c r="X355" s="191"/>
      <c r="Y355" s="191"/>
      <c r="Z355" s="191"/>
      <c r="AA355" s="191"/>
      <c r="AB355" s="191"/>
      <c r="AC355" s="191"/>
      <c r="AD355" s="191"/>
      <c r="AE355" s="191" t="s">
        <v>165</v>
      </c>
      <c r="AF355" s="191">
        <v>0</v>
      </c>
      <c r="AG355" s="191"/>
      <c r="AH355" s="191"/>
      <c r="AI355" s="191"/>
      <c r="AJ355" s="191"/>
      <c r="AK355" s="191"/>
      <c r="AL355" s="191"/>
      <c r="AM355" s="191"/>
      <c r="AN355" s="191"/>
      <c r="AO355" s="191"/>
      <c r="AP355" s="191"/>
      <c r="AQ355" s="191"/>
      <c r="AR355" s="191"/>
      <c r="AS355" s="191"/>
      <c r="AT355" s="191"/>
      <c r="AU355" s="191"/>
      <c r="AV355" s="191"/>
      <c r="AW355" s="191"/>
      <c r="AX355" s="191"/>
      <c r="AY355" s="191"/>
      <c r="AZ355" s="191"/>
      <c r="BA355" s="191"/>
      <c r="BB355" s="191"/>
      <c r="BC355" s="191"/>
      <c r="BD355" s="191"/>
      <c r="BE355" s="191"/>
      <c r="BF355" s="191"/>
      <c r="BG355" s="191"/>
      <c r="BH355" s="191"/>
    </row>
    <row r="356" spans="1:60" outlineLevel="1" x14ac:dyDescent="0.2">
      <c r="A356" s="184">
        <v>159</v>
      </c>
      <c r="B356" s="184" t="s">
        <v>579</v>
      </c>
      <c r="C356" s="185" t="s">
        <v>580</v>
      </c>
      <c r="D356" s="186" t="s">
        <v>211</v>
      </c>
      <c r="E356" s="187">
        <v>54.04</v>
      </c>
      <c r="F356" s="188">
        <v>0</v>
      </c>
      <c r="G356" s="188">
        <f>E356*F356</f>
        <v>0</v>
      </c>
      <c r="H356" s="188">
        <v>9.1999999999999993</v>
      </c>
      <c r="I356" s="188">
        <f>ROUND(E356*H356,2)</f>
        <v>497.17</v>
      </c>
      <c r="J356" s="188">
        <v>0</v>
      </c>
      <c r="K356" s="188">
        <f>ROUND(E356*J356,2)</f>
        <v>0</v>
      </c>
      <c r="L356" s="188">
        <v>21</v>
      </c>
      <c r="M356" s="188">
        <f>G356*(1+L356/100)</f>
        <v>0</v>
      </c>
      <c r="N356" s="189">
        <v>6.0000000000000002E-5</v>
      </c>
      <c r="O356" s="189">
        <f>ROUND(E356*N356,5)</f>
        <v>3.2399999999999998E-3</v>
      </c>
      <c r="P356" s="189">
        <v>0</v>
      </c>
      <c r="Q356" s="189">
        <f>ROUND(E356*P356,5)</f>
        <v>0</v>
      </c>
      <c r="R356" s="189"/>
      <c r="S356" s="189"/>
      <c r="T356" s="190">
        <v>0</v>
      </c>
      <c r="U356" s="189">
        <f>ROUND(E356*T356,2)</f>
        <v>0</v>
      </c>
      <c r="V356" s="191"/>
      <c r="W356" s="191"/>
      <c r="X356" s="191"/>
      <c r="Y356" s="191"/>
      <c r="Z356" s="191"/>
      <c r="AA356" s="191"/>
      <c r="AB356" s="191"/>
      <c r="AC356" s="191"/>
      <c r="AD356" s="191"/>
      <c r="AE356" s="191" t="s">
        <v>236</v>
      </c>
      <c r="AF356" s="191"/>
      <c r="AG356" s="191"/>
      <c r="AH356" s="191"/>
      <c r="AI356" s="191"/>
      <c r="AJ356" s="191"/>
      <c r="AK356" s="191"/>
      <c r="AL356" s="191"/>
      <c r="AM356" s="191"/>
      <c r="AN356" s="191"/>
      <c r="AO356" s="191"/>
      <c r="AP356" s="191"/>
      <c r="AQ356" s="191"/>
      <c r="AR356" s="191"/>
      <c r="AS356" s="191"/>
      <c r="AT356" s="191"/>
      <c r="AU356" s="191"/>
      <c r="AV356" s="191"/>
      <c r="AW356" s="191"/>
      <c r="AX356" s="191"/>
      <c r="AY356" s="191"/>
      <c r="AZ356" s="191"/>
      <c r="BA356" s="191"/>
      <c r="BB356" s="191"/>
      <c r="BC356" s="191"/>
      <c r="BD356" s="191"/>
      <c r="BE356" s="191"/>
      <c r="BF356" s="191"/>
      <c r="BG356" s="191"/>
      <c r="BH356" s="191"/>
    </row>
    <row r="357" spans="1:60" outlineLevel="1" x14ac:dyDescent="0.2">
      <c r="A357" s="184"/>
      <c r="B357" s="184"/>
      <c r="C357" s="192" t="s">
        <v>640</v>
      </c>
      <c r="D357" s="193"/>
      <c r="E357" s="194">
        <v>54.04</v>
      </c>
      <c r="F357" s="188"/>
      <c r="G357" s="188"/>
      <c r="H357" s="188"/>
      <c r="I357" s="188"/>
      <c r="J357" s="188"/>
      <c r="K357" s="188"/>
      <c r="L357" s="188"/>
      <c r="M357" s="188"/>
      <c r="N357" s="189"/>
      <c r="O357" s="189"/>
      <c r="P357" s="189"/>
      <c r="Q357" s="189"/>
      <c r="R357" s="189"/>
      <c r="S357" s="189"/>
      <c r="T357" s="190"/>
      <c r="U357" s="189"/>
      <c r="V357" s="191"/>
      <c r="W357" s="191"/>
      <c r="X357" s="191"/>
      <c r="Y357" s="191"/>
      <c r="Z357" s="191"/>
      <c r="AA357" s="191"/>
      <c r="AB357" s="191"/>
      <c r="AC357" s="191"/>
      <c r="AD357" s="191"/>
      <c r="AE357" s="191" t="s">
        <v>165</v>
      </c>
      <c r="AF357" s="191">
        <v>0</v>
      </c>
      <c r="AG357" s="191"/>
      <c r="AH357" s="191"/>
      <c r="AI357" s="191"/>
      <c r="AJ357" s="191"/>
      <c r="AK357" s="191"/>
      <c r="AL357" s="191"/>
      <c r="AM357" s="191"/>
      <c r="AN357" s="191"/>
      <c r="AO357" s="191"/>
      <c r="AP357" s="191"/>
      <c r="AQ357" s="191"/>
      <c r="AR357" s="191"/>
      <c r="AS357" s="191"/>
      <c r="AT357" s="191"/>
      <c r="AU357" s="191"/>
      <c r="AV357" s="191"/>
      <c r="AW357" s="191"/>
      <c r="AX357" s="191"/>
      <c r="AY357" s="191"/>
      <c r="AZ357" s="191"/>
      <c r="BA357" s="191"/>
      <c r="BB357" s="191"/>
      <c r="BC357" s="191"/>
      <c r="BD357" s="191"/>
      <c r="BE357" s="191"/>
      <c r="BF357" s="191"/>
      <c r="BG357" s="191"/>
      <c r="BH357" s="191"/>
    </row>
    <row r="358" spans="1:60" outlineLevel="1" x14ac:dyDescent="0.2">
      <c r="A358" s="184">
        <v>160</v>
      </c>
      <c r="B358" s="184" t="s">
        <v>596</v>
      </c>
      <c r="C358" s="185" t="s">
        <v>597</v>
      </c>
      <c r="D358" s="186" t="s">
        <v>35</v>
      </c>
      <c r="E358" s="187">
        <v>291.2867</v>
      </c>
      <c r="F358" s="188">
        <v>0</v>
      </c>
      <c r="G358" s="188">
        <f>E358*F358</f>
        <v>0</v>
      </c>
      <c r="H358" s="188">
        <v>0</v>
      </c>
      <c r="I358" s="188">
        <f>ROUND(E358*H358,2)</f>
        <v>0</v>
      </c>
      <c r="J358" s="188">
        <v>1.7</v>
      </c>
      <c r="K358" s="188">
        <f>ROUND(E358*J358,2)</f>
        <v>495.19</v>
      </c>
      <c r="L358" s="188">
        <v>21</v>
      </c>
      <c r="M358" s="188">
        <f>G358*(1+L358/100)</f>
        <v>0</v>
      </c>
      <c r="N358" s="189">
        <v>0</v>
      </c>
      <c r="O358" s="189">
        <f>ROUND(E358*N358,5)</f>
        <v>0</v>
      </c>
      <c r="P358" s="189">
        <v>0</v>
      </c>
      <c r="Q358" s="189">
        <f>ROUND(E358*P358,5)</f>
        <v>0</v>
      </c>
      <c r="R358" s="189"/>
      <c r="S358" s="189"/>
      <c r="T358" s="190">
        <v>5.0000000000000001E-3</v>
      </c>
      <c r="U358" s="189">
        <f>ROUND(E358*T358,2)</f>
        <v>1.46</v>
      </c>
      <c r="V358" s="191"/>
      <c r="W358" s="191"/>
      <c r="X358" s="191"/>
      <c r="Y358" s="191"/>
      <c r="Z358" s="191"/>
      <c r="AA358" s="191"/>
      <c r="AB358" s="191"/>
      <c r="AC358" s="191"/>
      <c r="AD358" s="191"/>
      <c r="AE358" s="191" t="s">
        <v>187</v>
      </c>
      <c r="AF358" s="191"/>
      <c r="AG358" s="191"/>
      <c r="AH358" s="191"/>
      <c r="AI358" s="191"/>
      <c r="AJ358" s="191"/>
      <c r="AK358" s="191"/>
      <c r="AL358" s="191"/>
      <c r="AM358" s="191"/>
      <c r="AN358" s="191"/>
      <c r="AO358" s="191"/>
      <c r="AP358" s="191"/>
      <c r="AQ358" s="191"/>
      <c r="AR358" s="191"/>
      <c r="AS358" s="191"/>
      <c r="AT358" s="191"/>
      <c r="AU358" s="191"/>
      <c r="AV358" s="191"/>
      <c r="AW358" s="191"/>
      <c r="AX358" s="191"/>
      <c r="AY358" s="191"/>
      <c r="AZ358" s="191"/>
      <c r="BA358" s="191"/>
      <c r="BB358" s="191"/>
      <c r="BC358" s="191"/>
      <c r="BD358" s="191"/>
      <c r="BE358" s="191"/>
      <c r="BF358" s="191"/>
      <c r="BG358" s="191"/>
      <c r="BH358" s="191"/>
    </row>
    <row r="359" spans="1:60" outlineLevel="1" x14ac:dyDescent="0.2">
      <c r="A359" s="184">
        <v>161</v>
      </c>
      <c r="B359" s="184" t="s">
        <v>641</v>
      </c>
      <c r="C359" s="185" t="s">
        <v>642</v>
      </c>
      <c r="D359" s="186" t="s">
        <v>35</v>
      </c>
      <c r="E359" s="187">
        <v>281.70859999999999</v>
      </c>
      <c r="F359" s="188">
        <v>0</v>
      </c>
      <c r="G359" s="188">
        <f>E359*F359</f>
        <v>0</v>
      </c>
      <c r="H359" s="188">
        <v>0</v>
      </c>
      <c r="I359" s="188">
        <f>ROUND(E359*H359,2)</f>
        <v>0</v>
      </c>
      <c r="J359" s="188">
        <v>3.4</v>
      </c>
      <c r="K359" s="188">
        <f>ROUND(E359*J359,2)</f>
        <v>957.81</v>
      </c>
      <c r="L359" s="188">
        <v>21</v>
      </c>
      <c r="M359" s="188">
        <f>G359*(1+L359/100)</f>
        <v>0</v>
      </c>
      <c r="N359" s="189">
        <v>0</v>
      </c>
      <c r="O359" s="189">
        <f>ROUND(E359*N359,5)</f>
        <v>0</v>
      </c>
      <c r="P359" s="189">
        <v>0</v>
      </c>
      <c r="Q359" s="189">
        <f>ROUND(E359*P359,5)</f>
        <v>0</v>
      </c>
      <c r="R359" s="189"/>
      <c r="S359" s="189"/>
      <c r="T359" s="190">
        <v>0</v>
      </c>
      <c r="U359" s="189">
        <f>ROUND(E359*T359,2)</f>
        <v>0</v>
      </c>
      <c r="V359" s="191"/>
      <c r="W359" s="191"/>
      <c r="X359" s="191"/>
      <c r="Y359" s="191"/>
      <c r="Z359" s="191"/>
      <c r="AA359" s="191"/>
      <c r="AB359" s="191"/>
      <c r="AC359" s="191"/>
      <c r="AD359" s="191"/>
      <c r="AE359" s="191" t="s">
        <v>187</v>
      </c>
      <c r="AF359" s="191"/>
      <c r="AG359" s="191"/>
      <c r="AH359" s="191"/>
      <c r="AI359" s="191"/>
      <c r="AJ359" s="191"/>
      <c r="AK359" s="191"/>
      <c r="AL359" s="191"/>
      <c r="AM359" s="191"/>
      <c r="AN359" s="191"/>
      <c r="AO359" s="191"/>
      <c r="AP359" s="191"/>
      <c r="AQ359" s="191"/>
      <c r="AR359" s="191"/>
      <c r="AS359" s="191"/>
      <c r="AT359" s="191"/>
      <c r="AU359" s="191"/>
      <c r="AV359" s="191"/>
      <c r="AW359" s="191"/>
      <c r="AX359" s="191"/>
      <c r="AY359" s="191"/>
      <c r="AZ359" s="191"/>
      <c r="BA359" s="191"/>
      <c r="BB359" s="191"/>
      <c r="BC359" s="191"/>
      <c r="BD359" s="191"/>
      <c r="BE359" s="191"/>
      <c r="BF359" s="191"/>
      <c r="BG359" s="191"/>
      <c r="BH359" s="191"/>
    </row>
    <row r="360" spans="1:60" x14ac:dyDescent="0.2">
      <c r="A360" s="195" t="s">
        <v>158</v>
      </c>
      <c r="B360" s="195" t="s">
        <v>101</v>
      </c>
      <c r="C360" s="196" t="s">
        <v>102</v>
      </c>
      <c r="D360" s="197"/>
      <c r="E360" s="198"/>
      <c r="F360" s="199"/>
      <c r="G360" s="199">
        <f>SUMIF(AE361:AE364,"&lt;&gt;NOR",G361:G364)</f>
        <v>0</v>
      </c>
      <c r="H360" s="199"/>
      <c r="I360" s="199">
        <f>SUM(I361:I364)</f>
        <v>16735</v>
      </c>
      <c r="J360" s="199"/>
      <c r="K360" s="199">
        <f>SUM(K361:K364)</f>
        <v>1689.75</v>
      </c>
      <c r="L360" s="199"/>
      <c r="M360" s="199">
        <f>SUM(M361:M364)</f>
        <v>0</v>
      </c>
      <c r="N360" s="200"/>
      <c r="O360" s="200">
        <f>SUM(O361:O364)</f>
        <v>1.3399999999999999E-2</v>
      </c>
      <c r="P360" s="200"/>
      <c r="Q360" s="200">
        <f>SUM(Q361:Q364)</f>
        <v>0</v>
      </c>
      <c r="R360" s="200"/>
      <c r="S360" s="200"/>
      <c r="T360" s="201"/>
      <c r="U360" s="200">
        <f>SUM(U361:U364)</f>
        <v>3.91</v>
      </c>
      <c r="W360" s="48"/>
      <c r="AE360" t="s">
        <v>159</v>
      </c>
    </row>
    <row r="361" spans="1:60" outlineLevel="1" x14ac:dyDescent="0.2">
      <c r="A361" s="184">
        <v>162</v>
      </c>
      <c r="B361" s="184" t="s">
        <v>643</v>
      </c>
      <c r="C361" s="185" t="s">
        <v>644</v>
      </c>
      <c r="D361" s="186" t="s">
        <v>217</v>
      </c>
      <c r="E361" s="187">
        <v>10</v>
      </c>
      <c r="F361" s="188">
        <v>0</v>
      </c>
      <c r="G361" s="188">
        <f>E361*F361</f>
        <v>0</v>
      </c>
      <c r="H361" s="188">
        <v>966.51</v>
      </c>
      <c r="I361" s="188">
        <f>ROUND(E361*H361,2)</f>
        <v>9665.1</v>
      </c>
      <c r="J361" s="188">
        <v>89.490000000000009</v>
      </c>
      <c r="K361" s="188">
        <f>ROUND(E361*J361,2)</f>
        <v>894.9</v>
      </c>
      <c r="L361" s="188">
        <v>21</v>
      </c>
      <c r="M361" s="188">
        <f>G361*(1+L361/100)</f>
        <v>0</v>
      </c>
      <c r="N361" s="189">
        <v>8.9999999999999998E-4</v>
      </c>
      <c r="O361" s="189">
        <f>ROUND(E361*N361,5)</f>
        <v>8.9999999999999993E-3</v>
      </c>
      <c r="P361" s="189">
        <v>0</v>
      </c>
      <c r="Q361" s="189">
        <f>ROUND(E361*P361,5)</f>
        <v>0</v>
      </c>
      <c r="R361" s="189"/>
      <c r="S361" s="189"/>
      <c r="T361" s="190">
        <v>0.216</v>
      </c>
      <c r="U361" s="189">
        <f>ROUND(E361*T361,2)</f>
        <v>2.16</v>
      </c>
      <c r="V361" s="191"/>
      <c r="W361" s="191"/>
      <c r="X361" s="191"/>
      <c r="Y361" s="191"/>
      <c r="Z361" s="191"/>
      <c r="AA361" s="191"/>
      <c r="AB361" s="191"/>
      <c r="AC361" s="191"/>
      <c r="AD361" s="191"/>
      <c r="AE361" s="191" t="s">
        <v>187</v>
      </c>
      <c r="AF361" s="191"/>
      <c r="AG361" s="191"/>
      <c r="AH361" s="191"/>
      <c r="AI361" s="191"/>
      <c r="AJ361" s="191"/>
      <c r="AK361" s="191"/>
      <c r="AL361" s="191"/>
      <c r="AM361" s="191"/>
      <c r="AN361" s="191"/>
      <c r="AO361" s="191"/>
      <c r="AP361" s="191"/>
      <c r="AQ361" s="191"/>
      <c r="AR361" s="191"/>
      <c r="AS361" s="191"/>
      <c r="AT361" s="191"/>
      <c r="AU361" s="191"/>
      <c r="AV361" s="191"/>
      <c r="AW361" s="191"/>
      <c r="AX361" s="191"/>
      <c r="AY361" s="191"/>
      <c r="AZ361" s="191"/>
      <c r="BA361" s="191"/>
      <c r="BB361" s="191"/>
      <c r="BC361" s="191"/>
      <c r="BD361" s="191"/>
      <c r="BE361" s="191"/>
      <c r="BF361" s="191"/>
      <c r="BG361" s="191"/>
      <c r="BH361" s="191"/>
    </row>
    <row r="362" spans="1:60" ht="22.5" outlineLevel="1" x14ac:dyDescent="0.2">
      <c r="A362" s="184">
        <v>163</v>
      </c>
      <c r="B362" s="184" t="s">
        <v>645</v>
      </c>
      <c r="C362" s="185" t="s">
        <v>646</v>
      </c>
      <c r="D362" s="186" t="s">
        <v>217</v>
      </c>
      <c r="E362" s="187">
        <v>10</v>
      </c>
      <c r="F362" s="188">
        <v>0</v>
      </c>
      <c r="G362" s="188">
        <f>E362*F362</f>
        <v>0</v>
      </c>
      <c r="H362" s="188">
        <v>309.99</v>
      </c>
      <c r="I362" s="188">
        <f>ROUND(E362*H362,2)</f>
        <v>3099.9</v>
      </c>
      <c r="J362" s="188">
        <v>72.509999999999991</v>
      </c>
      <c r="K362" s="188">
        <f>ROUND(E362*J362,2)</f>
        <v>725.1</v>
      </c>
      <c r="L362" s="188">
        <v>21</v>
      </c>
      <c r="M362" s="188">
        <f>G362*(1+L362/100)</f>
        <v>0</v>
      </c>
      <c r="N362" s="189">
        <v>2.4000000000000001E-4</v>
      </c>
      <c r="O362" s="189">
        <f>ROUND(E362*N362,5)</f>
        <v>2.3999999999999998E-3</v>
      </c>
      <c r="P362" s="189">
        <v>0</v>
      </c>
      <c r="Q362" s="189">
        <f>ROUND(E362*P362,5)</f>
        <v>0</v>
      </c>
      <c r="R362" s="189"/>
      <c r="S362" s="189"/>
      <c r="T362" s="190">
        <v>0.17499999999999999</v>
      </c>
      <c r="U362" s="189">
        <f>ROUND(E362*T362,2)</f>
        <v>1.75</v>
      </c>
      <c r="V362" s="191"/>
      <c r="W362" s="191"/>
      <c r="X362" s="191"/>
      <c r="Y362" s="191"/>
      <c r="Z362" s="191"/>
      <c r="AA362" s="191"/>
      <c r="AB362" s="191"/>
      <c r="AC362" s="191"/>
      <c r="AD362" s="191"/>
      <c r="AE362" s="191" t="s">
        <v>187</v>
      </c>
      <c r="AF362" s="191"/>
      <c r="AG362" s="191"/>
      <c r="AH362" s="191"/>
      <c r="AI362" s="191"/>
      <c r="AJ362" s="191"/>
      <c r="AK362" s="191"/>
      <c r="AL362" s="191"/>
      <c r="AM362" s="191"/>
      <c r="AN362" s="191"/>
      <c r="AO362" s="191"/>
      <c r="AP362" s="191"/>
      <c r="AQ362" s="191"/>
      <c r="AR362" s="191"/>
      <c r="AS362" s="191"/>
      <c r="AT362" s="191"/>
      <c r="AU362" s="191"/>
      <c r="AV362" s="191"/>
      <c r="AW362" s="191"/>
      <c r="AX362" s="191"/>
      <c r="AY362" s="191"/>
      <c r="AZ362" s="191"/>
      <c r="BA362" s="191"/>
      <c r="BB362" s="191"/>
      <c r="BC362" s="191"/>
      <c r="BD362" s="191"/>
      <c r="BE362" s="191"/>
      <c r="BF362" s="191"/>
      <c r="BG362" s="191"/>
      <c r="BH362" s="191"/>
    </row>
    <row r="363" spans="1:60" outlineLevel="1" x14ac:dyDescent="0.2">
      <c r="A363" s="184">
        <v>164</v>
      </c>
      <c r="B363" s="184" t="s">
        <v>647</v>
      </c>
      <c r="C363" s="185" t="s">
        <v>648</v>
      </c>
      <c r="D363" s="186" t="s">
        <v>217</v>
      </c>
      <c r="E363" s="187">
        <v>10</v>
      </c>
      <c r="F363" s="188">
        <v>0</v>
      </c>
      <c r="G363" s="188">
        <f>E363*F363</f>
        <v>0</v>
      </c>
      <c r="H363" s="188">
        <v>397</v>
      </c>
      <c r="I363" s="188">
        <f>ROUND(E363*H363,2)</f>
        <v>3970</v>
      </c>
      <c r="J363" s="188">
        <v>0</v>
      </c>
      <c r="K363" s="188">
        <f>ROUND(E363*J363,2)</f>
        <v>0</v>
      </c>
      <c r="L363" s="188">
        <v>21</v>
      </c>
      <c r="M363" s="188">
        <f>G363*(1+L363/100)</f>
        <v>0</v>
      </c>
      <c r="N363" s="189">
        <v>2.0000000000000001E-4</v>
      </c>
      <c r="O363" s="189">
        <f>ROUND(E363*N363,5)</f>
        <v>2E-3</v>
      </c>
      <c r="P363" s="189">
        <v>0</v>
      </c>
      <c r="Q363" s="189">
        <f>ROUND(E363*P363,5)</f>
        <v>0</v>
      </c>
      <c r="R363" s="189"/>
      <c r="S363" s="189"/>
      <c r="T363" s="190">
        <v>0</v>
      </c>
      <c r="U363" s="189">
        <f>ROUND(E363*T363,2)</f>
        <v>0</v>
      </c>
      <c r="V363" s="191"/>
      <c r="W363" s="191"/>
      <c r="X363" s="191"/>
      <c r="Y363" s="191"/>
      <c r="Z363" s="191"/>
      <c r="AA363" s="191"/>
      <c r="AB363" s="191"/>
      <c r="AC363" s="191"/>
      <c r="AD363" s="191"/>
      <c r="AE363" s="191" t="s">
        <v>236</v>
      </c>
      <c r="AF363" s="191"/>
      <c r="AG363" s="191"/>
      <c r="AH363" s="191"/>
      <c r="AI363" s="191"/>
      <c r="AJ363" s="191"/>
      <c r="AK363" s="191"/>
      <c r="AL363" s="191"/>
      <c r="AM363" s="191"/>
      <c r="AN363" s="191"/>
      <c r="AO363" s="191"/>
      <c r="AP363" s="191"/>
      <c r="AQ363" s="191"/>
      <c r="AR363" s="191"/>
      <c r="AS363" s="191"/>
      <c r="AT363" s="191"/>
      <c r="AU363" s="191"/>
      <c r="AV363" s="191"/>
      <c r="AW363" s="191"/>
      <c r="AX363" s="191"/>
      <c r="AY363" s="191"/>
      <c r="AZ363" s="191"/>
      <c r="BA363" s="191"/>
      <c r="BB363" s="191"/>
      <c r="BC363" s="191"/>
      <c r="BD363" s="191"/>
      <c r="BE363" s="191"/>
      <c r="BF363" s="191"/>
      <c r="BG363" s="191"/>
      <c r="BH363" s="191"/>
    </row>
    <row r="364" spans="1:60" outlineLevel="1" x14ac:dyDescent="0.2">
      <c r="A364" s="184">
        <v>165</v>
      </c>
      <c r="B364" s="184" t="s">
        <v>649</v>
      </c>
      <c r="C364" s="185" t="s">
        <v>650</v>
      </c>
      <c r="D364" s="186" t="s">
        <v>35</v>
      </c>
      <c r="E364" s="187">
        <v>183.55</v>
      </c>
      <c r="F364" s="188">
        <v>0</v>
      </c>
      <c r="G364" s="188">
        <f>E364*F364</f>
        <v>0</v>
      </c>
      <c r="H364" s="188">
        <v>0</v>
      </c>
      <c r="I364" s="188">
        <f>ROUND(E364*H364,2)</f>
        <v>0</v>
      </c>
      <c r="J364" s="188">
        <v>0.38</v>
      </c>
      <c r="K364" s="188">
        <f>ROUND(E364*J364,2)</f>
        <v>69.75</v>
      </c>
      <c r="L364" s="188">
        <v>21</v>
      </c>
      <c r="M364" s="188">
        <f>G364*(1+L364/100)</f>
        <v>0</v>
      </c>
      <c r="N364" s="189">
        <v>0</v>
      </c>
      <c r="O364" s="189">
        <f>ROUND(E364*N364,5)</f>
        <v>0</v>
      </c>
      <c r="P364" s="189">
        <v>0</v>
      </c>
      <c r="Q364" s="189">
        <f>ROUND(E364*P364,5)</f>
        <v>0</v>
      </c>
      <c r="R364" s="189"/>
      <c r="S364" s="189"/>
      <c r="T364" s="190">
        <v>0</v>
      </c>
      <c r="U364" s="189">
        <f>ROUND(E364*T364,2)</f>
        <v>0</v>
      </c>
      <c r="V364" s="191"/>
      <c r="W364" s="191"/>
      <c r="X364" s="191"/>
      <c r="Y364" s="191"/>
      <c r="Z364" s="191"/>
      <c r="AA364" s="191"/>
      <c r="AB364" s="191"/>
      <c r="AC364" s="191"/>
      <c r="AD364" s="191"/>
      <c r="AE364" s="191" t="s">
        <v>187</v>
      </c>
      <c r="AF364" s="191"/>
      <c r="AG364" s="191"/>
      <c r="AH364" s="191"/>
      <c r="AI364" s="191"/>
      <c r="AJ364" s="191"/>
      <c r="AK364" s="191"/>
      <c r="AL364" s="191"/>
      <c r="AM364" s="191"/>
      <c r="AN364" s="191"/>
      <c r="AO364" s="191"/>
      <c r="AP364" s="191"/>
      <c r="AQ364" s="191"/>
      <c r="AR364" s="191"/>
      <c r="AS364" s="191"/>
      <c r="AT364" s="191"/>
      <c r="AU364" s="191"/>
      <c r="AV364" s="191"/>
      <c r="AW364" s="191"/>
      <c r="AX364" s="191"/>
      <c r="AY364" s="191"/>
      <c r="AZ364" s="191"/>
      <c r="BA364" s="191"/>
      <c r="BB364" s="191"/>
      <c r="BC364" s="191"/>
      <c r="BD364" s="191"/>
      <c r="BE364" s="191"/>
      <c r="BF364" s="191"/>
      <c r="BG364" s="191"/>
      <c r="BH364" s="191"/>
    </row>
    <row r="365" spans="1:60" x14ac:dyDescent="0.2">
      <c r="A365" s="195" t="s">
        <v>158</v>
      </c>
      <c r="B365" s="195" t="s">
        <v>103</v>
      </c>
      <c r="C365" s="196" t="s">
        <v>104</v>
      </c>
      <c r="D365" s="197"/>
      <c r="E365" s="198"/>
      <c r="F365" s="199"/>
      <c r="G365" s="199">
        <f>SUMIF(AE366:AE368,"&lt;&gt;NOR",G366:G368)</f>
        <v>0</v>
      </c>
      <c r="H365" s="199"/>
      <c r="I365" s="199">
        <f>SUM(I366:I368)</f>
        <v>24964.1</v>
      </c>
      <c r="J365" s="199"/>
      <c r="K365" s="199">
        <f>SUM(K366:K368)</f>
        <v>3806.7400000000002</v>
      </c>
      <c r="L365" s="199"/>
      <c r="M365" s="199">
        <f>SUM(M366:M368)</f>
        <v>0</v>
      </c>
      <c r="N365" s="200"/>
      <c r="O365" s="200">
        <f>SUM(O366:O368)</f>
        <v>9.5760000000000012E-2</v>
      </c>
      <c r="P365" s="200"/>
      <c r="Q365" s="200">
        <f>SUM(Q366:Q368)</f>
        <v>0</v>
      </c>
      <c r="R365" s="200"/>
      <c r="S365" s="200"/>
      <c r="T365" s="201"/>
      <c r="U365" s="200">
        <f>SUM(U366:U368)</f>
        <v>8.65</v>
      </c>
      <c r="W365" s="48"/>
      <c r="AE365" t="s">
        <v>159</v>
      </c>
    </row>
    <row r="366" spans="1:60" outlineLevel="1" x14ac:dyDescent="0.2">
      <c r="A366" s="184">
        <v>166</v>
      </c>
      <c r="B366" s="184" t="s">
        <v>651</v>
      </c>
      <c r="C366" s="185" t="s">
        <v>652</v>
      </c>
      <c r="D366" s="186" t="s">
        <v>217</v>
      </c>
      <c r="E366" s="187">
        <v>2</v>
      </c>
      <c r="F366" s="188">
        <v>0</v>
      </c>
      <c r="G366" s="188">
        <f>E366*F366</f>
        <v>0</v>
      </c>
      <c r="H366" s="188">
        <v>2223.9699999999998</v>
      </c>
      <c r="I366" s="188">
        <f>ROUND(E366*H366,2)</f>
        <v>4447.9399999999996</v>
      </c>
      <c r="J366" s="188">
        <v>296.0300000000002</v>
      </c>
      <c r="K366" s="188">
        <f>ROUND(E366*J366,2)</f>
        <v>592.05999999999995</v>
      </c>
      <c r="L366" s="188">
        <v>21</v>
      </c>
      <c r="M366" s="188">
        <f>G366*(1+L366/100)</f>
        <v>0</v>
      </c>
      <c r="N366" s="189">
        <v>6.2399999999999999E-3</v>
      </c>
      <c r="O366" s="189">
        <f>ROUND(E366*N366,5)</f>
        <v>1.248E-2</v>
      </c>
      <c r="P366" s="189">
        <v>0</v>
      </c>
      <c r="Q366" s="189">
        <f>ROUND(E366*P366,5)</f>
        <v>0</v>
      </c>
      <c r="R366" s="189"/>
      <c r="S366" s="189"/>
      <c r="T366" s="190">
        <v>0.85499999999999998</v>
      </c>
      <c r="U366" s="189">
        <f>ROUND(E366*T366,2)</f>
        <v>1.71</v>
      </c>
      <c r="V366" s="191"/>
      <c r="W366" s="191"/>
      <c r="X366" s="191"/>
      <c r="Y366" s="191"/>
      <c r="Z366" s="191"/>
      <c r="AA366" s="191"/>
      <c r="AB366" s="191"/>
      <c r="AC366" s="191"/>
      <c r="AD366" s="191"/>
      <c r="AE366" s="191" t="s">
        <v>187</v>
      </c>
      <c r="AF366" s="191"/>
      <c r="AG366" s="191"/>
      <c r="AH366" s="191"/>
      <c r="AI366" s="191"/>
      <c r="AJ366" s="191"/>
      <c r="AK366" s="191"/>
      <c r="AL366" s="191"/>
      <c r="AM366" s="191"/>
      <c r="AN366" s="191"/>
      <c r="AO366" s="191"/>
      <c r="AP366" s="191"/>
      <c r="AQ366" s="191"/>
      <c r="AR366" s="191"/>
      <c r="AS366" s="191"/>
      <c r="AT366" s="191"/>
      <c r="AU366" s="191"/>
      <c r="AV366" s="191"/>
      <c r="AW366" s="191"/>
      <c r="AX366" s="191"/>
      <c r="AY366" s="191"/>
      <c r="AZ366" s="191"/>
      <c r="BA366" s="191"/>
      <c r="BB366" s="191"/>
      <c r="BC366" s="191"/>
      <c r="BD366" s="191"/>
      <c r="BE366" s="191"/>
      <c r="BF366" s="191"/>
      <c r="BG366" s="191"/>
      <c r="BH366" s="191"/>
    </row>
    <row r="367" spans="1:60" outlineLevel="1" x14ac:dyDescent="0.2">
      <c r="A367" s="184">
        <v>167</v>
      </c>
      <c r="B367" s="184" t="s">
        <v>653</v>
      </c>
      <c r="C367" s="185" t="s">
        <v>654</v>
      </c>
      <c r="D367" s="186" t="s">
        <v>217</v>
      </c>
      <c r="E367" s="187">
        <v>8</v>
      </c>
      <c r="F367" s="188">
        <v>0</v>
      </c>
      <c r="G367" s="188">
        <f>E367*F367</f>
        <v>0</v>
      </c>
      <c r="H367" s="188">
        <v>2564.52</v>
      </c>
      <c r="I367" s="188">
        <f>ROUND(E367*H367,2)</f>
        <v>20516.16</v>
      </c>
      <c r="J367" s="188">
        <v>300.48</v>
      </c>
      <c r="K367" s="188">
        <f>ROUND(E367*J367,2)</f>
        <v>2403.84</v>
      </c>
      <c r="L367" s="188">
        <v>21</v>
      </c>
      <c r="M367" s="188">
        <f>G367*(1+L367/100)</f>
        <v>0</v>
      </c>
      <c r="N367" s="189">
        <v>1.0410000000000001E-2</v>
      </c>
      <c r="O367" s="189">
        <f>ROUND(E367*N367,5)</f>
        <v>8.3280000000000007E-2</v>
      </c>
      <c r="P367" s="189">
        <v>0</v>
      </c>
      <c r="Q367" s="189">
        <f>ROUND(E367*P367,5)</f>
        <v>0</v>
      </c>
      <c r="R367" s="189"/>
      <c r="S367" s="189"/>
      <c r="T367" s="190">
        <v>0.86699999999999999</v>
      </c>
      <c r="U367" s="189">
        <f>ROUND(E367*T367,2)</f>
        <v>6.94</v>
      </c>
      <c r="V367" s="191"/>
      <c r="W367" s="191"/>
      <c r="X367" s="191"/>
      <c r="Y367" s="191"/>
      <c r="Z367" s="191"/>
      <c r="AA367" s="191"/>
      <c r="AB367" s="191"/>
      <c r="AC367" s="191"/>
      <c r="AD367" s="191"/>
      <c r="AE367" s="191" t="s">
        <v>187</v>
      </c>
      <c r="AF367" s="191"/>
      <c r="AG367" s="191"/>
      <c r="AH367" s="191"/>
      <c r="AI367" s="191"/>
      <c r="AJ367" s="191"/>
      <c r="AK367" s="191"/>
      <c r="AL367" s="191"/>
      <c r="AM367" s="191"/>
      <c r="AN367" s="191"/>
      <c r="AO367" s="191"/>
      <c r="AP367" s="191"/>
      <c r="AQ367" s="191"/>
      <c r="AR367" s="191"/>
      <c r="AS367" s="191"/>
      <c r="AT367" s="191"/>
      <c r="AU367" s="191"/>
      <c r="AV367" s="191"/>
      <c r="AW367" s="191"/>
      <c r="AX367" s="191"/>
      <c r="AY367" s="191"/>
      <c r="AZ367" s="191"/>
      <c r="BA367" s="191"/>
      <c r="BB367" s="191"/>
      <c r="BC367" s="191"/>
      <c r="BD367" s="191"/>
      <c r="BE367" s="191"/>
      <c r="BF367" s="191"/>
      <c r="BG367" s="191"/>
      <c r="BH367" s="191"/>
    </row>
    <row r="368" spans="1:60" outlineLevel="1" x14ac:dyDescent="0.2">
      <c r="A368" s="184">
        <v>168</v>
      </c>
      <c r="B368" s="184" t="s">
        <v>655</v>
      </c>
      <c r="C368" s="185" t="s">
        <v>656</v>
      </c>
      <c r="D368" s="186" t="s">
        <v>35</v>
      </c>
      <c r="E368" s="187">
        <v>279.60000000000002</v>
      </c>
      <c r="F368" s="188">
        <v>0</v>
      </c>
      <c r="G368" s="188">
        <f>E368*F368</f>
        <v>0</v>
      </c>
      <c r="H368" s="188">
        <v>0</v>
      </c>
      <c r="I368" s="188">
        <f>ROUND(E368*H368,2)</f>
        <v>0</v>
      </c>
      <c r="J368" s="188">
        <v>2.9</v>
      </c>
      <c r="K368" s="188">
        <f>ROUND(E368*J368,2)</f>
        <v>810.84</v>
      </c>
      <c r="L368" s="188">
        <v>21</v>
      </c>
      <c r="M368" s="188">
        <f>G368*(1+L368/100)</f>
        <v>0</v>
      </c>
      <c r="N368" s="189">
        <v>0</v>
      </c>
      <c r="O368" s="189">
        <f>ROUND(E368*N368,5)</f>
        <v>0</v>
      </c>
      <c r="P368" s="189">
        <v>0</v>
      </c>
      <c r="Q368" s="189">
        <f>ROUND(E368*P368,5)</f>
        <v>0</v>
      </c>
      <c r="R368" s="189"/>
      <c r="S368" s="189"/>
      <c r="T368" s="190">
        <v>0</v>
      </c>
      <c r="U368" s="189">
        <f>ROUND(E368*T368,2)</f>
        <v>0</v>
      </c>
      <c r="V368" s="191"/>
      <c r="W368" s="191"/>
      <c r="X368" s="191"/>
      <c r="Y368" s="191"/>
      <c r="Z368" s="191"/>
      <c r="AA368" s="191"/>
      <c r="AB368" s="191"/>
      <c r="AC368" s="191"/>
      <c r="AD368" s="191"/>
      <c r="AE368" s="191" t="s">
        <v>187</v>
      </c>
      <c r="AF368" s="191"/>
      <c r="AG368" s="191"/>
      <c r="AH368" s="191"/>
      <c r="AI368" s="191"/>
      <c r="AJ368" s="191"/>
      <c r="AK368" s="191"/>
      <c r="AL368" s="191"/>
      <c r="AM368" s="191"/>
      <c r="AN368" s="191"/>
      <c r="AO368" s="191"/>
      <c r="AP368" s="191"/>
      <c r="AQ368" s="191"/>
      <c r="AR368" s="191"/>
      <c r="AS368" s="191"/>
      <c r="AT368" s="191"/>
      <c r="AU368" s="191"/>
      <c r="AV368" s="191"/>
      <c r="AW368" s="191"/>
      <c r="AX368" s="191"/>
      <c r="AY368" s="191"/>
      <c r="AZ368" s="191"/>
      <c r="BA368" s="191"/>
      <c r="BB368" s="191"/>
      <c r="BC368" s="191"/>
      <c r="BD368" s="191"/>
      <c r="BE368" s="191"/>
      <c r="BF368" s="191"/>
      <c r="BG368" s="191"/>
      <c r="BH368" s="191"/>
    </row>
    <row r="369" spans="1:60" x14ac:dyDescent="0.2">
      <c r="A369" s="195" t="s">
        <v>158</v>
      </c>
      <c r="B369" s="195" t="s">
        <v>105</v>
      </c>
      <c r="C369" s="196" t="s">
        <v>106</v>
      </c>
      <c r="D369" s="197"/>
      <c r="E369" s="198"/>
      <c r="F369" s="199"/>
      <c r="G369" s="199">
        <f>SUMIF(AE370:AE391,"&lt;&gt;NOR",G370:G391)</f>
        <v>0</v>
      </c>
      <c r="H369" s="199"/>
      <c r="I369" s="199">
        <f>SUM(I370:I391)</f>
        <v>9568.2900000000009</v>
      </c>
      <c r="J369" s="199"/>
      <c r="K369" s="199">
        <f>SUM(K370:K391)</f>
        <v>8027.6200000000008</v>
      </c>
      <c r="L369" s="199"/>
      <c r="M369" s="199">
        <f>SUM(M370:M391)</f>
        <v>0</v>
      </c>
      <c r="N369" s="200"/>
      <c r="O369" s="200">
        <f>SUM(O370:O391)</f>
        <v>0.11192000000000001</v>
      </c>
      <c r="P369" s="200"/>
      <c r="Q369" s="200">
        <f>SUM(Q370:Q391)</f>
        <v>4.2540000000000001E-2</v>
      </c>
      <c r="R369" s="200"/>
      <c r="S369" s="200"/>
      <c r="T369" s="201"/>
      <c r="U369" s="200">
        <f>SUM(U370:U391)</f>
        <v>18.260000000000002</v>
      </c>
      <c r="W369" s="48"/>
      <c r="AE369" t="s">
        <v>159</v>
      </c>
    </row>
    <row r="370" spans="1:60" outlineLevel="1" x14ac:dyDescent="0.2">
      <c r="A370" s="184">
        <v>169</v>
      </c>
      <c r="B370" s="184" t="s">
        <v>657</v>
      </c>
      <c r="C370" s="185" t="s">
        <v>658</v>
      </c>
      <c r="D370" s="186" t="s">
        <v>211</v>
      </c>
      <c r="E370" s="187">
        <v>10.43</v>
      </c>
      <c r="F370" s="188">
        <v>0</v>
      </c>
      <c r="G370" s="188">
        <f>E370*F370</f>
        <v>0</v>
      </c>
      <c r="H370" s="188">
        <v>0</v>
      </c>
      <c r="I370" s="188">
        <f>ROUND(E370*H370,2)</f>
        <v>0</v>
      </c>
      <c r="J370" s="188">
        <v>45.8</v>
      </c>
      <c r="K370" s="188">
        <f>ROUND(E370*J370,2)</f>
        <v>477.69</v>
      </c>
      <c r="L370" s="188">
        <v>21</v>
      </c>
      <c r="M370" s="188">
        <f>G370*(1+L370/100)</f>
        <v>0</v>
      </c>
      <c r="N370" s="189">
        <v>0</v>
      </c>
      <c r="O370" s="189">
        <f>ROUND(E370*N370,5)</f>
        <v>0</v>
      </c>
      <c r="P370" s="189">
        <v>2.4299999999999999E-3</v>
      </c>
      <c r="Q370" s="189">
        <f>ROUND(E370*P370,5)</f>
        <v>2.5340000000000001E-2</v>
      </c>
      <c r="R370" s="189"/>
      <c r="S370" s="189"/>
      <c r="T370" s="190">
        <v>0.11142000000000001</v>
      </c>
      <c r="U370" s="189">
        <f>ROUND(E370*T370,2)</f>
        <v>1.1599999999999999</v>
      </c>
      <c r="V370" s="191"/>
      <c r="W370" s="191"/>
      <c r="X370" s="191"/>
      <c r="Y370" s="191"/>
      <c r="Z370" s="191"/>
      <c r="AA370" s="191"/>
      <c r="AB370" s="191"/>
      <c r="AC370" s="191"/>
      <c r="AD370" s="191"/>
      <c r="AE370" s="191" t="s">
        <v>163</v>
      </c>
      <c r="AF370" s="191"/>
      <c r="AG370" s="191"/>
      <c r="AH370" s="191"/>
      <c r="AI370" s="191"/>
      <c r="AJ370" s="191"/>
      <c r="AK370" s="191"/>
      <c r="AL370" s="191"/>
      <c r="AM370" s="191"/>
      <c r="AN370" s="191"/>
      <c r="AO370" s="191"/>
      <c r="AP370" s="191"/>
      <c r="AQ370" s="191"/>
      <c r="AR370" s="191"/>
      <c r="AS370" s="191"/>
      <c r="AT370" s="191"/>
      <c r="AU370" s="191"/>
      <c r="AV370" s="191"/>
      <c r="AW370" s="191"/>
      <c r="AX370" s="191"/>
      <c r="AY370" s="191"/>
      <c r="AZ370" s="191"/>
      <c r="BA370" s="191"/>
      <c r="BB370" s="191"/>
      <c r="BC370" s="191"/>
      <c r="BD370" s="191"/>
      <c r="BE370" s="191"/>
      <c r="BF370" s="191"/>
      <c r="BG370" s="191"/>
      <c r="BH370" s="191"/>
    </row>
    <row r="371" spans="1:60" outlineLevel="1" x14ac:dyDescent="0.2">
      <c r="A371" s="184"/>
      <c r="B371" s="184"/>
      <c r="C371" s="192" t="s">
        <v>659</v>
      </c>
      <c r="D371" s="193"/>
      <c r="E371" s="194">
        <v>10.43</v>
      </c>
      <c r="F371" s="188"/>
      <c r="G371" s="188"/>
      <c r="H371" s="188"/>
      <c r="I371" s="188"/>
      <c r="J371" s="188"/>
      <c r="K371" s="188"/>
      <c r="L371" s="188"/>
      <c r="M371" s="188"/>
      <c r="N371" s="189"/>
      <c r="O371" s="189"/>
      <c r="P371" s="189"/>
      <c r="Q371" s="189"/>
      <c r="R371" s="189"/>
      <c r="S371" s="189"/>
      <c r="T371" s="190"/>
      <c r="U371" s="189"/>
      <c r="V371" s="191"/>
      <c r="W371" s="191"/>
      <c r="X371" s="191"/>
      <c r="Y371" s="191"/>
      <c r="Z371" s="191"/>
      <c r="AA371" s="191"/>
      <c r="AB371" s="191"/>
      <c r="AC371" s="191"/>
      <c r="AD371" s="191"/>
      <c r="AE371" s="191" t="s">
        <v>165</v>
      </c>
      <c r="AF371" s="191">
        <v>0</v>
      </c>
      <c r="AG371" s="191"/>
      <c r="AH371" s="191"/>
      <c r="AI371" s="191"/>
      <c r="AJ371" s="191"/>
      <c r="AK371" s="191"/>
      <c r="AL371" s="191"/>
      <c r="AM371" s="191"/>
      <c r="AN371" s="191"/>
      <c r="AO371" s="191"/>
      <c r="AP371" s="191"/>
      <c r="AQ371" s="191"/>
      <c r="AR371" s="191"/>
      <c r="AS371" s="191"/>
      <c r="AT371" s="191"/>
      <c r="AU371" s="191"/>
      <c r="AV371" s="191"/>
      <c r="AW371" s="191"/>
      <c r="AX371" s="191"/>
      <c r="AY371" s="191"/>
      <c r="AZ371" s="191"/>
      <c r="BA371" s="191"/>
      <c r="BB371" s="191"/>
      <c r="BC371" s="191"/>
      <c r="BD371" s="191"/>
      <c r="BE371" s="191"/>
      <c r="BF371" s="191"/>
      <c r="BG371" s="191"/>
      <c r="BH371" s="191"/>
    </row>
    <row r="372" spans="1:60" outlineLevel="1" x14ac:dyDescent="0.2">
      <c r="A372" s="184">
        <v>170</v>
      </c>
      <c r="B372" s="184" t="s">
        <v>660</v>
      </c>
      <c r="C372" s="185" t="s">
        <v>661</v>
      </c>
      <c r="D372" s="186" t="s">
        <v>217</v>
      </c>
      <c r="E372" s="187">
        <v>4</v>
      </c>
      <c r="F372" s="188">
        <v>0</v>
      </c>
      <c r="G372" s="188">
        <f>E372*F372</f>
        <v>0</v>
      </c>
      <c r="H372" s="188">
        <v>87.2</v>
      </c>
      <c r="I372" s="188">
        <f>ROUND(E372*H372,2)</f>
        <v>348.8</v>
      </c>
      <c r="J372" s="188">
        <v>0</v>
      </c>
      <c r="K372" s="188">
        <f>ROUND(E372*J372,2)</f>
        <v>0</v>
      </c>
      <c r="L372" s="188">
        <v>21</v>
      </c>
      <c r="M372" s="188">
        <f>G372*(1+L372/100)</f>
        <v>0</v>
      </c>
      <c r="N372" s="189">
        <v>4.0000000000000002E-4</v>
      </c>
      <c r="O372" s="189">
        <f>ROUND(E372*N372,5)</f>
        <v>1.6000000000000001E-3</v>
      </c>
      <c r="P372" s="189">
        <v>0</v>
      </c>
      <c r="Q372" s="189">
        <f>ROUND(E372*P372,5)</f>
        <v>0</v>
      </c>
      <c r="R372" s="189"/>
      <c r="S372" s="189"/>
      <c r="T372" s="190">
        <v>0</v>
      </c>
      <c r="U372" s="189">
        <f>ROUND(E372*T372,2)</f>
        <v>0</v>
      </c>
      <c r="V372" s="191"/>
      <c r="W372" s="191"/>
      <c r="X372" s="191"/>
      <c r="Y372" s="191"/>
      <c r="Z372" s="191"/>
      <c r="AA372" s="191"/>
      <c r="AB372" s="191"/>
      <c r="AC372" s="191"/>
      <c r="AD372" s="191"/>
      <c r="AE372" s="191" t="s">
        <v>236</v>
      </c>
      <c r="AF372" s="191"/>
      <c r="AG372" s="191"/>
      <c r="AH372" s="191"/>
      <c r="AI372" s="191"/>
      <c r="AJ372" s="191"/>
      <c r="AK372" s="191"/>
      <c r="AL372" s="191"/>
      <c r="AM372" s="191"/>
      <c r="AN372" s="191"/>
      <c r="AO372" s="191"/>
      <c r="AP372" s="191"/>
      <c r="AQ372" s="191"/>
      <c r="AR372" s="191"/>
      <c r="AS372" s="191"/>
      <c r="AT372" s="191"/>
      <c r="AU372" s="191"/>
      <c r="AV372" s="191"/>
      <c r="AW372" s="191"/>
      <c r="AX372" s="191"/>
      <c r="AY372" s="191"/>
      <c r="AZ372" s="191"/>
      <c r="BA372" s="191"/>
      <c r="BB372" s="191"/>
      <c r="BC372" s="191"/>
      <c r="BD372" s="191"/>
      <c r="BE372" s="191"/>
      <c r="BF372" s="191"/>
      <c r="BG372" s="191"/>
      <c r="BH372" s="191"/>
    </row>
    <row r="373" spans="1:60" outlineLevel="1" x14ac:dyDescent="0.2">
      <c r="A373" s="184">
        <v>171</v>
      </c>
      <c r="B373" s="184" t="s">
        <v>662</v>
      </c>
      <c r="C373" s="185" t="s">
        <v>663</v>
      </c>
      <c r="D373" s="186" t="s">
        <v>217</v>
      </c>
      <c r="E373" s="187">
        <v>14</v>
      </c>
      <c r="F373" s="188">
        <v>0</v>
      </c>
      <c r="G373" s="188">
        <f>E373*F373</f>
        <v>0</v>
      </c>
      <c r="H373" s="188">
        <v>55.7</v>
      </c>
      <c r="I373" s="188">
        <f>ROUND(E373*H373,2)</f>
        <v>779.8</v>
      </c>
      <c r="J373" s="188">
        <v>0</v>
      </c>
      <c r="K373" s="188">
        <f>ROUND(E373*J373,2)</f>
        <v>0</v>
      </c>
      <c r="L373" s="188">
        <v>21</v>
      </c>
      <c r="M373" s="188">
        <f>G373*(1+L373/100)</f>
        <v>0</v>
      </c>
      <c r="N373" s="189">
        <v>5.9999999999999995E-4</v>
      </c>
      <c r="O373" s="189">
        <f>ROUND(E373*N373,5)</f>
        <v>8.3999999999999995E-3</v>
      </c>
      <c r="P373" s="189">
        <v>0</v>
      </c>
      <c r="Q373" s="189">
        <f>ROUND(E373*P373,5)</f>
        <v>0</v>
      </c>
      <c r="R373" s="189"/>
      <c r="S373" s="189"/>
      <c r="T373" s="190">
        <v>0</v>
      </c>
      <c r="U373" s="189">
        <f>ROUND(E373*T373,2)</f>
        <v>0</v>
      </c>
      <c r="V373" s="191"/>
      <c r="W373" s="191"/>
      <c r="X373" s="191"/>
      <c r="Y373" s="191"/>
      <c r="Z373" s="191"/>
      <c r="AA373" s="191"/>
      <c r="AB373" s="191"/>
      <c r="AC373" s="191"/>
      <c r="AD373" s="191"/>
      <c r="AE373" s="191" t="s">
        <v>236</v>
      </c>
      <c r="AF373" s="191"/>
      <c r="AG373" s="191"/>
      <c r="AH373" s="191"/>
      <c r="AI373" s="191"/>
      <c r="AJ373" s="191"/>
      <c r="AK373" s="191"/>
      <c r="AL373" s="191"/>
      <c r="AM373" s="191"/>
      <c r="AN373" s="191"/>
      <c r="AO373" s="191"/>
      <c r="AP373" s="191"/>
      <c r="AQ373" s="191"/>
      <c r="AR373" s="191"/>
      <c r="AS373" s="191"/>
      <c r="AT373" s="191"/>
      <c r="AU373" s="191"/>
      <c r="AV373" s="191"/>
      <c r="AW373" s="191"/>
      <c r="AX373" s="191"/>
      <c r="AY373" s="191"/>
      <c r="AZ373" s="191"/>
      <c r="BA373" s="191"/>
      <c r="BB373" s="191"/>
      <c r="BC373" s="191"/>
      <c r="BD373" s="191"/>
      <c r="BE373" s="191"/>
      <c r="BF373" s="191"/>
      <c r="BG373" s="191"/>
      <c r="BH373" s="191"/>
    </row>
    <row r="374" spans="1:60" outlineLevel="1" x14ac:dyDescent="0.2">
      <c r="A374" s="184">
        <v>172</v>
      </c>
      <c r="B374" s="184" t="s">
        <v>664</v>
      </c>
      <c r="C374" s="185" t="s">
        <v>665</v>
      </c>
      <c r="D374" s="186" t="s">
        <v>217</v>
      </c>
      <c r="E374" s="187">
        <v>4</v>
      </c>
      <c r="F374" s="188">
        <v>0</v>
      </c>
      <c r="G374" s="188">
        <f>E374*F374</f>
        <v>0</v>
      </c>
      <c r="H374" s="188">
        <v>28.6</v>
      </c>
      <c r="I374" s="188">
        <f>ROUND(E374*H374,2)</f>
        <v>114.4</v>
      </c>
      <c r="J374" s="188">
        <v>0</v>
      </c>
      <c r="K374" s="188">
        <f>ROUND(E374*J374,2)</f>
        <v>0</v>
      </c>
      <c r="L374" s="188">
        <v>21</v>
      </c>
      <c r="M374" s="188">
        <f>G374*(1+L374/100)</f>
        <v>0</v>
      </c>
      <c r="N374" s="189">
        <v>1.4999999999999999E-4</v>
      </c>
      <c r="O374" s="189">
        <f>ROUND(E374*N374,5)</f>
        <v>5.9999999999999995E-4</v>
      </c>
      <c r="P374" s="189">
        <v>0</v>
      </c>
      <c r="Q374" s="189">
        <f>ROUND(E374*P374,5)</f>
        <v>0</v>
      </c>
      <c r="R374" s="189"/>
      <c r="S374" s="189"/>
      <c r="T374" s="190">
        <v>0</v>
      </c>
      <c r="U374" s="189">
        <f>ROUND(E374*T374,2)</f>
        <v>0</v>
      </c>
      <c r="V374" s="191"/>
      <c r="W374" s="191"/>
      <c r="X374" s="191"/>
      <c r="Y374" s="191"/>
      <c r="Z374" s="191"/>
      <c r="AA374" s="191"/>
      <c r="AB374" s="191"/>
      <c r="AC374" s="191"/>
      <c r="AD374" s="191"/>
      <c r="AE374" s="191" t="s">
        <v>236</v>
      </c>
      <c r="AF374" s="191"/>
      <c r="AG374" s="191"/>
      <c r="AH374" s="191"/>
      <c r="AI374" s="191"/>
      <c r="AJ374" s="191"/>
      <c r="AK374" s="191"/>
      <c r="AL374" s="191"/>
      <c r="AM374" s="191"/>
      <c r="AN374" s="191"/>
      <c r="AO374" s="191"/>
      <c r="AP374" s="191"/>
      <c r="AQ374" s="191"/>
      <c r="AR374" s="191"/>
      <c r="AS374" s="191"/>
      <c r="AT374" s="191"/>
      <c r="AU374" s="191"/>
      <c r="AV374" s="191"/>
      <c r="AW374" s="191"/>
      <c r="AX374" s="191"/>
      <c r="AY374" s="191"/>
      <c r="AZ374" s="191"/>
      <c r="BA374" s="191"/>
      <c r="BB374" s="191"/>
      <c r="BC374" s="191"/>
      <c r="BD374" s="191"/>
      <c r="BE374" s="191"/>
      <c r="BF374" s="191"/>
      <c r="BG374" s="191"/>
      <c r="BH374" s="191"/>
    </row>
    <row r="375" spans="1:60" outlineLevel="1" x14ac:dyDescent="0.2">
      <c r="A375" s="184">
        <v>173</v>
      </c>
      <c r="B375" s="184" t="s">
        <v>666</v>
      </c>
      <c r="C375" s="185" t="s">
        <v>667</v>
      </c>
      <c r="D375" s="186" t="s">
        <v>217</v>
      </c>
      <c r="E375" s="187">
        <v>2</v>
      </c>
      <c r="F375" s="188">
        <v>0</v>
      </c>
      <c r="G375" s="188">
        <f>E375*F375</f>
        <v>0</v>
      </c>
      <c r="H375" s="188">
        <v>172</v>
      </c>
      <c r="I375" s="188">
        <f>ROUND(E375*H375,2)</f>
        <v>344</v>
      </c>
      <c r="J375" s="188">
        <v>0</v>
      </c>
      <c r="K375" s="188">
        <f>ROUND(E375*J375,2)</f>
        <v>0</v>
      </c>
      <c r="L375" s="188">
        <v>21</v>
      </c>
      <c r="M375" s="188">
        <f>G375*(1+L375/100)</f>
        <v>0</v>
      </c>
      <c r="N375" s="189">
        <v>2.9999999999999997E-4</v>
      </c>
      <c r="O375" s="189">
        <f>ROUND(E375*N375,5)</f>
        <v>5.9999999999999995E-4</v>
      </c>
      <c r="P375" s="189">
        <v>0</v>
      </c>
      <c r="Q375" s="189">
        <f>ROUND(E375*P375,5)</f>
        <v>0</v>
      </c>
      <c r="R375" s="189"/>
      <c r="S375" s="189"/>
      <c r="T375" s="190">
        <v>0</v>
      </c>
      <c r="U375" s="189">
        <f>ROUND(E375*T375,2)</f>
        <v>0</v>
      </c>
      <c r="V375" s="191"/>
      <c r="W375" s="191"/>
      <c r="X375" s="191"/>
      <c r="Y375" s="191"/>
      <c r="Z375" s="191"/>
      <c r="AA375" s="191"/>
      <c r="AB375" s="191"/>
      <c r="AC375" s="191"/>
      <c r="AD375" s="191"/>
      <c r="AE375" s="191" t="s">
        <v>236</v>
      </c>
      <c r="AF375" s="191"/>
      <c r="AG375" s="191"/>
      <c r="AH375" s="191"/>
      <c r="AI375" s="191"/>
      <c r="AJ375" s="191"/>
      <c r="AK375" s="191"/>
      <c r="AL375" s="191"/>
      <c r="AM375" s="191"/>
      <c r="AN375" s="191"/>
      <c r="AO375" s="191"/>
      <c r="AP375" s="191"/>
      <c r="AQ375" s="191"/>
      <c r="AR375" s="191"/>
      <c r="AS375" s="191"/>
      <c r="AT375" s="191"/>
      <c r="AU375" s="191"/>
      <c r="AV375" s="191"/>
      <c r="AW375" s="191"/>
      <c r="AX375" s="191"/>
      <c r="AY375" s="191"/>
      <c r="AZ375" s="191"/>
      <c r="BA375" s="191"/>
      <c r="BB375" s="191"/>
      <c r="BC375" s="191"/>
      <c r="BD375" s="191"/>
      <c r="BE375" s="191"/>
      <c r="BF375" s="191"/>
      <c r="BG375" s="191"/>
      <c r="BH375" s="191"/>
    </row>
    <row r="376" spans="1:60" ht="22.5" outlineLevel="1" x14ac:dyDescent="0.2">
      <c r="A376" s="184">
        <v>174</v>
      </c>
      <c r="B376" s="184" t="s">
        <v>668</v>
      </c>
      <c r="C376" s="185" t="s">
        <v>669</v>
      </c>
      <c r="D376" s="186" t="s">
        <v>211</v>
      </c>
      <c r="E376" s="187">
        <v>9.5</v>
      </c>
      <c r="F376" s="188">
        <v>0</v>
      </c>
      <c r="G376" s="188">
        <f>E376*F376</f>
        <v>0</v>
      </c>
      <c r="H376" s="188">
        <v>0</v>
      </c>
      <c r="I376" s="188">
        <f>ROUND(E376*H376,2)</f>
        <v>0</v>
      </c>
      <c r="J376" s="188">
        <v>45.8</v>
      </c>
      <c r="K376" s="188">
        <f>ROUND(E376*J376,2)</f>
        <v>435.1</v>
      </c>
      <c r="L376" s="188">
        <v>21</v>
      </c>
      <c r="M376" s="188">
        <f>G376*(1+L376/100)</f>
        <v>0</v>
      </c>
      <c r="N376" s="189">
        <v>0</v>
      </c>
      <c r="O376" s="189">
        <f>ROUND(E376*N376,5)</f>
        <v>0</v>
      </c>
      <c r="P376" s="189">
        <v>1.81E-3</v>
      </c>
      <c r="Q376" s="189">
        <f>ROUND(E376*P376,5)</f>
        <v>1.72E-2</v>
      </c>
      <c r="R376" s="189"/>
      <c r="S376" s="189"/>
      <c r="T376" s="190">
        <v>0.10050000000000001</v>
      </c>
      <c r="U376" s="189">
        <f>ROUND(E376*T376,2)</f>
        <v>0.95</v>
      </c>
      <c r="V376" s="191"/>
      <c r="W376" s="191"/>
      <c r="X376" s="191"/>
      <c r="Y376" s="191"/>
      <c r="Z376" s="191"/>
      <c r="AA376" s="191"/>
      <c r="AB376" s="191"/>
      <c r="AC376" s="191"/>
      <c r="AD376" s="191"/>
      <c r="AE376" s="191" t="s">
        <v>163</v>
      </c>
      <c r="AF376" s="191"/>
      <c r="AG376" s="191"/>
      <c r="AH376" s="191"/>
      <c r="AI376" s="191"/>
      <c r="AJ376" s="191"/>
      <c r="AK376" s="191"/>
      <c r="AL376" s="191"/>
      <c r="AM376" s="191"/>
      <c r="AN376" s="191"/>
      <c r="AO376" s="191"/>
      <c r="AP376" s="191"/>
      <c r="AQ376" s="191"/>
      <c r="AR376" s="191"/>
      <c r="AS376" s="191"/>
      <c r="AT376" s="191"/>
      <c r="AU376" s="191"/>
      <c r="AV376" s="191"/>
      <c r="AW376" s="191"/>
      <c r="AX376" s="191"/>
      <c r="AY376" s="191"/>
      <c r="AZ376" s="191"/>
      <c r="BA376" s="191"/>
      <c r="BB376" s="191"/>
      <c r="BC376" s="191"/>
      <c r="BD376" s="191"/>
      <c r="BE376" s="191"/>
      <c r="BF376" s="191"/>
      <c r="BG376" s="191"/>
      <c r="BH376" s="191"/>
    </row>
    <row r="377" spans="1:60" outlineLevel="1" x14ac:dyDescent="0.2">
      <c r="A377" s="184"/>
      <c r="B377" s="184"/>
      <c r="C377" s="192" t="s">
        <v>670</v>
      </c>
      <c r="D377" s="193"/>
      <c r="E377" s="194">
        <v>9.5</v>
      </c>
      <c r="F377" s="188"/>
      <c r="G377" s="188"/>
      <c r="H377" s="188"/>
      <c r="I377" s="188"/>
      <c r="J377" s="188"/>
      <c r="K377" s="188"/>
      <c r="L377" s="188"/>
      <c r="M377" s="188"/>
      <c r="N377" s="189"/>
      <c r="O377" s="189"/>
      <c r="P377" s="189"/>
      <c r="Q377" s="189"/>
      <c r="R377" s="189"/>
      <c r="S377" s="189"/>
      <c r="T377" s="190"/>
      <c r="U377" s="189"/>
      <c r="V377" s="191"/>
      <c r="W377" s="191"/>
      <c r="X377" s="191"/>
      <c r="Y377" s="191"/>
      <c r="Z377" s="191"/>
      <c r="AA377" s="191"/>
      <c r="AB377" s="191"/>
      <c r="AC377" s="191"/>
      <c r="AD377" s="191"/>
      <c r="AE377" s="191" t="s">
        <v>165</v>
      </c>
      <c r="AF377" s="191">
        <v>0</v>
      </c>
      <c r="AG377" s="191"/>
      <c r="AH377" s="191"/>
      <c r="AI377" s="191"/>
      <c r="AJ377" s="191"/>
      <c r="AK377" s="191"/>
      <c r="AL377" s="191"/>
      <c r="AM377" s="191"/>
      <c r="AN377" s="191"/>
      <c r="AO377" s="191"/>
      <c r="AP377" s="191"/>
      <c r="AQ377" s="191"/>
      <c r="AR377" s="191"/>
      <c r="AS377" s="191"/>
      <c r="AT377" s="191"/>
      <c r="AU377" s="191"/>
      <c r="AV377" s="191"/>
      <c r="AW377" s="191"/>
      <c r="AX377" s="191"/>
      <c r="AY377" s="191"/>
      <c r="AZ377" s="191"/>
      <c r="BA377" s="191"/>
      <c r="BB377" s="191"/>
      <c r="BC377" s="191"/>
      <c r="BD377" s="191"/>
      <c r="BE377" s="191"/>
      <c r="BF377" s="191"/>
      <c r="BG377" s="191"/>
      <c r="BH377" s="191"/>
    </row>
    <row r="378" spans="1:60" outlineLevel="1" x14ac:dyDescent="0.2">
      <c r="A378" s="184">
        <v>175</v>
      </c>
      <c r="B378" s="184" t="s">
        <v>671</v>
      </c>
      <c r="C378" s="185" t="s">
        <v>672</v>
      </c>
      <c r="D378" s="186" t="s">
        <v>211</v>
      </c>
      <c r="E378" s="187">
        <v>2.77</v>
      </c>
      <c r="F378" s="188">
        <v>0</v>
      </c>
      <c r="G378" s="188">
        <f>E378*F378</f>
        <v>0</v>
      </c>
      <c r="H378" s="188">
        <v>215.92</v>
      </c>
      <c r="I378" s="188">
        <f>ROUND(E378*H378,2)</f>
        <v>598.1</v>
      </c>
      <c r="J378" s="188">
        <v>103.58000000000001</v>
      </c>
      <c r="K378" s="188">
        <f>ROUND(E378*J378,2)</f>
        <v>286.92</v>
      </c>
      <c r="L378" s="188">
        <v>21</v>
      </c>
      <c r="M378" s="188">
        <f>G378*(1+L378/100)</f>
        <v>0</v>
      </c>
      <c r="N378" s="189">
        <v>1.8799999999999999E-3</v>
      </c>
      <c r="O378" s="189">
        <f>ROUND(E378*N378,5)</f>
        <v>5.2100000000000002E-3</v>
      </c>
      <c r="P378" s="189">
        <v>0</v>
      </c>
      <c r="Q378" s="189">
        <f>ROUND(E378*P378,5)</f>
        <v>0</v>
      </c>
      <c r="R378" s="189"/>
      <c r="S378" s="189"/>
      <c r="T378" s="190">
        <v>0.25</v>
      </c>
      <c r="U378" s="189">
        <f>ROUND(E378*T378,2)</f>
        <v>0.69</v>
      </c>
      <c r="V378" s="191"/>
      <c r="W378" s="191"/>
      <c r="X378" s="191"/>
      <c r="Y378" s="191"/>
      <c r="Z378" s="191"/>
      <c r="AA378" s="191"/>
      <c r="AB378" s="191"/>
      <c r="AC378" s="191"/>
      <c r="AD378" s="191"/>
      <c r="AE378" s="191" t="s">
        <v>187</v>
      </c>
      <c r="AF378" s="191"/>
      <c r="AG378" s="191"/>
      <c r="AH378" s="191"/>
      <c r="AI378" s="191"/>
      <c r="AJ378" s="191"/>
      <c r="AK378" s="191"/>
      <c r="AL378" s="191"/>
      <c r="AM378" s="191"/>
      <c r="AN378" s="191"/>
      <c r="AO378" s="191"/>
      <c r="AP378" s="191"/>
      <c r="AQ378" s="191"/>
      <c r="AR378" s="191"/>
      <c r="AS378" s="191"/>
      <c r="AT378" s="191"/>
      <c r="AU378" s="191"/>
      <c r="AV378" s="191"/>
      <c r="AW378" s="191"/>
      <c r="AX378" s="191"/>
      <c r="AY378" s="191"/>
      <c r="AZ378" s="191"/>
      <c r="BA378" s="191"/>
      <c r="BB378" s="191"/>
      <c r="BC378" s="191"/>
      <c r="BD378" s="191"/>
      <c r="BE378" s="191"/>
      <c r="BF378" s="191"/>
      <c r="BG378" s="191"/>
      <c r="BH378" s="191"/>
    </row>
    <row r="379" spans="1:60" outlineLevel="1" x14ac:dyDescent="0.2">
      <c r="A379" s="184"/>
      <c r="B379" s="184"/>
      <c r="C379" s="192" t="s">
        <v>673</v>
      </c>
      <c r="D379" s="193"/>
      <c r="E379" s="194">
        <v>2.77</v>
      </c>
      <c r="F379" s="188"/>
      <c r="G379" s="188"/>
      <c r="H379" s="188"/>
      <c r="I379" s="188"/>
      <c r="J379" s="188"/>
      <c r="K379" s="188"/>
      <c r="L379" s="188"/>
      <c r="M379" s="188"/>
      <c r="N379" s="189"/>
      <c r="O379" s="189"/>
      <c r="P379" s="189"/>
      <c r="Q379" s="189"/>
      <c r="R379" s="189"/>
      <c r="S379" s="189"/>
      <c r="T379" s="190"/>
      <c r="U379" s="189"/>
      <c r="V379" s="191"/>
      <c r="W379" s="191"/>
      <c r="X379" s="191"/>
      <c r="Y379" s="191"/>
      <c r="Z379" s="191"/>
      <c r="AA379" s="191"/>
      <c r="AB379" s="191"/>
      <c r="AC379" s="191"/>
      <c r="AD379" s="191"/>
      <c r="AE379" s="191" t="s">
        <v>165</v>
      </c>
      <c r="AF379" s="191">
        <v>0</v>
      </c>
      <c r="AG379" s="191"/>
      <c r="AH379" s="191"/>
      <c r="AI379" s="191"/>
      <c r="AJ379" s="191"/>
      <c r="AK379" s="191"/>
      <c r="AL379" s="191"/>
      <c r="AM379" s="191"/>
      <c r="AN379" s="191"/>
      <c r="AO379" s="191"/>
      <c r="AP379" s="191"/>
      <c r="AQ379" s="191"/>
      <c r="AR379" s="191"/>
      <c r="AS379" s="191"/>
      <c r="AT379" s="191"/>
      <c r="AU379" s="191"/>
      <c r="AV379" s="191"/>
      <c r="AW379" s="191"/>
      <c r="AX379" s="191"/>
      <c r="AY379" s="191"/>
      <c r="AZ379" s="191"/>
      <c r="BA379" s="191"/>
      <c r="BB379" s="191"/>
      <c r="BC379" s="191"/>
      <c r="BD379" s="191"/>
      <c r="BE379" s="191"/>
      <c r="BF379" s="191"/>
      <c r="BG379" s="191"/>
      <c r="BH379" s="191"/>
    </row>
    <row r="380" spans="1:60" outlineLevel="1" x14ac:dyDescent="0.2">
      <c r="A380" s="184">
        <v>176</v>
      </c>
      <c r="B380" s="184" t="s">
        <v>674</v>
      </c>
      <c r="C380" s="185" t="s">
        <v>675</v>
      </c>
      <c r="D380" s="186" t="s">
        <v>211</v>
      </c>
      <c r="E380" s="187">
        <v>11.6</v>
      </c>
      <c r="F380" s="188">
        <v>0</v>
      </c>
      <c r="G380" s="188">
        <f>E380*F380</f>
        <v>0</v>
      </c>
      <c r="H380" s="188">
        <v>174.78</v>
      </c>
      <c r="I380" s="188">
        <f>ROUND(E380*H380,2)</f>
        <v>2027.45</v>
      </c>
      <c r="J380" s="188">
        <v>107.72</v>
      </c>
      <c r="K380" s="188">
        <f>ROUND(E380*J380,2)</f>
        <v>1249.55</v>
      </c>
      <c r="L380" s="188">
        <v>21</v>
      </c>
      <c r="M380" s="188">
        <f>G380*(1+L380/100)</f>
        <v>0</v>
      </c>
      <c r="N380" s="189">
        <v>2.3999999999999998E-3</v>
      </c>
      <c r="O380" s="189">
        <f>ROUND(E380*N380,5)</f>
        <v>2.784E-2</v>
      </c>
      <c r="P380" s="189">
        <v>0</v>
      </c>
      <c r="Q380" s="189">
        <f>ROUND(E380*P380,5)</f>
        <v>0</v>
      </c>
      <c r="R380" s="189"/>
      <c r="S380" s="189"/>
      <c r="T380" s="190">
        <v>0.26</v>
      </c>
      <c r="U380" s="189">
        <f>ROUND(E380*T380,2)</f>
        <v>3.02</v>
      </c>
      <c r="V380" s="191"/>
      <c r="W380" s="191"/>
      <c r="X380" s="191"/>
      <c r="Y380" s="191"/>
      <c r="Z380" s="191"/>
      <c r="AA380" s="191"/>
      <c r="AB380" s="191"/>
      <c r="AC380" s="191"/>
      <c r="AD380" s="191"/>
      <c r="AE380" s="191" t="s">
        <v>187</v>
      </c>
      <c r="AF380" s="191"/>
      <c r="AG380" s="191"/>
      <c r="AH380" s="191"/>
      <c r="AI380" s="191"/>
      <c r="AJ380" s="191"/>
      <c r="AK380" s="191"/>
      <c r="AL380" s="191"/>
      <c r="AM380" s="191"/>
      <c r="AN380" s="191"/>
      <c r="AO380" s="191"/>
      <c r="AP380" s="191"/>
      <c r="AQ380" s="191"/>
      <c r="AR380" s="191"/>
      <c r="AS380" s="191"/>
      <c r="AT380" s="191"/>
      <c r="AU380" s="191"/>
      <c r="AV380" s="191"/>
      <c r="AW380" s="191"/>
      <c r="AX380" s="191"/>
      <c r="AY380" s="191"/>
      <c r="AZ380" s="191"/>
      <c r="BA380" s="191"/>
      <c r="BB380" s="191"/>
      <c r="BC380" s="191"/>
      <c r="BD380" s="191"/>
      <c r="BE380" s="191"/>
      <c r="BF380" s="191"/>
      <c r="BG380" s="191"/>
      <c r="BH380" s="191"/>
    </row>
    <row r="381" spans="1:60" outlineLevel="1" x14ac:dyDescent="0.2">
      <c r="A381" s="184"/>
      <c r="B381" s="184"/>
      <c r="C381" s="192" t="s">
        <v>676</v>
      </c>
      <c r="D381" s="193"/>
      <c r="E381" s="194">
        <v>11.6</v>
      </c>
      <c r="F381" s="188"/>
      <c r="G381" s="188"/>
      <c r="H381" s="188"/>
      <c r="I381" s="188"/>
      <c r="J381" s="188"/>
      <c r="K381" s="188"/>
      <c r="L381" s="188"/>
      <c r="M381" s="188"/>
      <c r="N381" s="189"/>
      <c r="O381" s="189"/>
      <c r="P381" s="189"/>
      <c r="Q381" s="189"/>
      <c r="R381" s="189"/>
      <c r="S381" s="189"/>
      <c r="T381" s="190"/>
      <c r="U381" s="189"/>
      <c r="V381" s="191"/>
      <c r="W381" s="191"/>
      <c r="X381" s="191"/>
      <c r="Y381" s="191"/>
      <c r="Z381" s="191"/>
      <c r="AA381" s="191"/>
      <c r="AB381" s="191"/>
      <c r="AC381" s="191"/>
      <c r="AD381" s="191"/>
      <c r="AE381" s="191" t="s">
        <v>165</v>
      </c>
      <c r="AF381" s="191">
        <v>0</v>
      </c>
      <c r="AG381" s="191"/>
      <c r="AH381" s="191"/>
      <c r="AI381" s="191"/>
      <c r="AJ381" s="191"/>
      <c r="AK381" s="191"/>
      <c r="AL381" s="191"/>
      <c r="AM381" s="191"/>
      <c r="AN381" s="191"/>
      <c r="AO381" s="191"/>
      <c r="AP381" s="191"/>
      <c r="AQ381" s="191"/>
      <c r="AR381" s="191"/>
      <c r="AS381" s="191"/>
      <c r="AT381" s="191"/>
      <c r="AU381" s="191"/>
      <c r="AV381" s="191"/>
      <c r="AW381" s="191"/>
      <c r="AX381" s="191"/>
      <c r="AY381" s="191"/>
      <c r="AZ381" s="191"/>
      <c r="BA381" s="191"/>
      <c r="BB381" s="191"/>
      <c r="BC381" s="191"/>
      <c r="BD381" s="191"/>
      <c r="BE381" s="191"/>
      <c r="BF381" s="191"/>
      <c r="BG381" s="191"/>
      <c r="BH381" s="191"/>
    </row>
    <row r="382" spans="1:60" outlineLevel="1" x14ac:dyDescent="0.2">
      <c r="A382" s="184">
        <v>177</v>
      </c>
      <c r="B382" s="184" t="s">
        <v>677</v>
      </c>
      <c r="C382" s="185" t="s">
        <v>678</v>
      </c>
      <c r="D382" s="186" t="s">
        <v>217</v>
      </c>
      <c r="E382" s="187">
        <v>2</v>
      </c>
      <c r="F382" s="188">
        <v>0</v>
      </c>
      <c r="G382" s="188">
        <f>E382*F382</f>
        <v>0</v>
      </c>
      <c r="H382" s="188">
        <v>152.63</v>
      </c>
      <c r="I382" s="188">
        <f>ROUND(E382*H382,2)</f>
        <v>305.26</v>
      </c>
      <c r="J382" s="188">
        <v>169.87</v>
      </c>
      <c r="K382" s="188">
        <f>ROUND(E382*J382,2)</f>
        <v>339.74</v>
      </c>
      <c r="L382" s="188">
        <v>21</v>
      </c>
      <c r="M382" s="188">
        <f>G382*(1+L382/100)</f>
        <v>0</v>
      </c>
      <c r="N382" s="189">
        <v>4.0000000000000002E-4</v>
      </c>
      <c r="O382" s="189">
        <f>ROUND(E382*N382,5)</f>
        <v>8.0000000000000004E-4</v>
      </c>
      <c r="P382" s="189">
        <v>0</v>
      </c>
      <c r="Q382" s="189">
        <f>ROUND(E382*P382,5)</f>
        <v>0</v>
      </c>
      <c r="R382" s="189"/>
      <c r="S382" s="189"/>
      <c r="T382" s="190">
        <v>0.41</v>
      </c>
      <c r="U382" s="189">
        <f>ROUND(E382*T382,2)</f>
        <v>0.82</v>
      </c>
      <c r="V382" s="191"/>
      <c r="W382" s="191"/>
      <c r="X382" s="191"/>
      <c r="Y382" s="191"/>
      <c r="Z382" s="191"/>
      <c r="AA382" s="191"/>
      <c r="AB382" s="191"/>
      <c r="AC382" s="191"/>
      <c r="AD382" s="191"/>
      <c r="AE382" s="191" t="s">
        <v>187</v>
      </c>
      <c r="AF382" s="191"/>
      <c r="AG382" s="191"/>
      <c r="AH382" s="191"/>
      <c r="AI382" s="191"/>
      <c r="AJ382" s="191"/>
      <c r="AK382" s="191"/>
      <c r="AL382" s="191"/>
      <c r="AM382" s="191"/>
      <c r="AN382" s="191"/>
      <c r="AO382" s="191"/>
      <c r="AP382" s="191"/>
      <c r="AQ382" s="191"/>
      <c r="AR382" s="191"/>
      <c r="AS382" s="191"/>
      <c r="AT382" s="191"/>
      <c r="AU382" s="191"/>
      <c r="AV382" s="191"/>
      <c r="AW382" s="191"/>
      <c r="AX382" s="191"/>
      <c r="AY382" s="191"/>
      <c r="AZ382" s="191"/>
      <c r="BA382" s="191"/>
      <c r="BB382" s="191"/>
      <c r="BC382" s="191"/>
      <c r="BD382" s="191"/>
      <c r="BE382" s="191"/>
      <c r="BF382" s="191"/>
      <c r="BG382" s="191"/>
      <c r="BH382" s="191"/>
    </row>
    <row r="383" spans="1:60" ht="22.5" outlineLevel="1" x14ac:dyDescent="0.2">
      <c r="A383" s="184">
        <v>178</v>
      </c>
      <c r="B383" s="184" t="s">
        <v>679</v>
      </c>
      <c r="C383" s="185" t="s">
        <v>680</v>
      </c>
      <c r="D383" s="186" t="s">
        <v>211</v>
      </c>
      <c r="E383" s="187">
        <v>7.5</v>
      </c>
      <c r="F383" s="188">
        <v>0</v>
      </c>
      <c r="G383" s="188">
        <f>E383*F383</f>
        <v>0</v>
      </c>
      <c r="H383" s="188">
        <v>119.61</v>
      </c>
      <c r="I383" s="188">
        <f>ROUND(E383*H383,2)</f>
        <v>897.08</v>
      </c>
      <c r="J383" s="188">
        <v>156.88999999999999</v>
      </c>
      <c r="K383" s="188">
        <f>ROUND(E383*J383,2)</f>
        <v>1176.68</v>
      </c>
      <c r="L383" s="188">
        <v>21</v>
      </c>
      <c r="M383" s="188">
        <f>G383*(1+L383/100)</f>
        <v>0</v>
      </c>
      <c r="N383" s="189">
        <v>1.3500000000000001E-3</v>
      </c>
      <c r="O383" s="189">
        <f>ROUND(E383*N383,5)</f>
        <v>1.013E-2</v>
      </c>
      <c r="P383" s="189">
        <v>0</v>
      </c>
      <c r="Q383" s="189">
        <f>ROUND(E383*P383,5)</f>
        <v>0</v>
      </c>
      <c r="R383" s="189"/>
      <c r="S383" s="189"/>
      <c r="T383" s="190">
        <v>0.35005999999999998</v>
      </c>
      <c r="U383" s="189">
        <f>ROUND(E383*T383,2)</f>
        <v>2.63</v>
      </c>
      <c r="V383" s="191"/>
      <c r="W383" s="191"/>
      <c r="X383" s="191"/>
      <c r="Y383" s="191"/>
      <c r="Z383" s="191"/>
      <c r="AA383" s="191"/>
      <c r="AB383" s="191"/>
      <c r="AC383" s="191"/>
      <c r="AD383" s="191"/>
      <c r="AE383" s="191" t="s">
        <v>187</v>
      </c>
      <c r="AF383" s="191"/>
      <c r="AG383" s="191"/>
      <c r="AH383" s="191"/>
      <c r="AI383" s="191"/>
      <c r="AJ383" s="191"/>
      <c r="AK383" s="191"/>
      <c r="AL383" s="191"/>
      <c r="AM383" s="191"/>
      <c r="AN383" s="191"/>
      <c r="AO383" s="191"/>
      <c r="AP383" s="191"/>
      <c r="AQ383" s="191"/>
      <c r="AR383" s="191"/>
      <c r="AS383" s="191"/>
      <c r="AT383" s="191"/>
      <c r="AU383" s="191"/>
      <c r="AV383" s="191"/>
      <c r="AW383" s="191"/>
      <c r="AX383" s="191"/>
      <c r="AY383" s="191"/>
      <c r="AZ383" s="191"/>
      <c r="BA383" s="191"/>
      <c r="BB383" s="191"/>
      <c r="BC383" s="191"/>
      <c r="BD383" s="191"/>
      <c r="BE383" s="191"/>
      <c r="BF383" s="191"/>
      <c r="BG383" s="191"/>
      <c r="BH383" s="191"/>
    </row>
    <row r="384" spans="1:60" outlineLevel="1" x14ac:dyDescent="0.2">
      <c r="A384" s="184"/>
      <c r="B384" s="184"/>
      <c r="C384" s="192" t="s">
        <v>681</v>
      </c>
      <c r="D384" s="193"/>
      <c r="E384" s="194">
        <v>7.5</v>
      </c>
      <c r="F384" s="188"/>
      <c r="G384" s="188"/>
      <c r="H384" s="188"/>
      <c r="I384" s="188"/>
      <c r="J384" s="188"/>
      <c r="K384" s="188"/>
      <c r="L384" s="188"/>
      <c r="M384" s="188"/>
      <c r="N384" s="189"/>
      <c r="O384" s="189"/>
      <c r="P384" s="189"/>
      <c r="Q384" s="189"/>
      <c r="R384" s="189"/>
      <c r="S384" s="189"/>
      <c r="T384" s="190"/>
      <c r="U384" s="189"/>
      <c r="V384" s="191"/>
      <c r="W384" s="191"/>
      <c r="X384" s="191"/>
      <c r="Y384" s="191"/>
      <c r="Z384" s="191"/>
      <c r="AA384" s="191"/>
      <c r="AB384" s="191"/>
      <c r="AC384" s="191"/>
      <c r="AD384" s="191"/>
      <c r="AE384" s="191" t="s">
        <v>165</v>
      </c>
      <c r="AF384" s="191">
        <v>0</v>
      </c>
      <c r="AG384" s="191"/>
      <c r="AH384" s="191"/>
      <c r="AI384" s="191"/>
      <c r="AJ384" s="191"/>
      <c r="AK384" s="191"/>
      <c r="AL384" s="191"/>
      <c r="AM384" s="191"/>
      <c r="AN384" s="191"/>
      <c r="AO384" s="191"/>
      <c r="AP384" s="191"/>
      <c r="AQ384" s="191"/>
      <c r="AR384" s="191"/>
      <c r="AS384" s="191"/>
      <c r="AT384" s="191"/>
      <c r="AU384" s="191"/>
      <c r="AV384" s="191"/>
      <c r="AW384" s="191"/>
      <c r="AX384" s="191"/>
      <c r="AY384" s="191"/>
      <c r="AZ384" s="191"/>
      <c r="BA384" s="191"/>
      <c r="BB384" s="191"/>
      <c r="BC384" s="191"/>
      <c r="BD384" s="191"/>
      <c r="BE384" s="191"/>
      <c r="BF384" s="191"/>
      <c r="BG384" s="191"/>
      <c r="BH384" s="191"/>
    </row>
    <row r="385" spans="1:60" outlineLevel="1" x14ac:dyDescent="0.2">
      <c r="A385" s="184">
        <v>179</v>
      </c>
      <c r="B385" s="184" t="s">
        <v>682</v>
      </c>
      <c r="C385" s="185" t="s">
        <v>683</v>
      </c>
      <c r="D385" s="186" t="s">
        <v>211</v>
      </c>
      <c r="E385" s="187">
        <v>10.43</v>
      </c>
      <c r="F385" s="188">
        <v>0</v>
      </c>
      <c r="G385" s="188">
        <f>E385*F385</f>
        <v>0</v>
      </c>
      <c r="H385" s="188">
        <v>165.7</v>
      </c>
      <c r="I385" s="188">
        <f>ROUND(E385*H385,2)</f>
        <v>1728.25</v>
      </c>
      <c r="J385" s="188">
        <v>182.3</v>
      </c>
      <c r="K385" s="188">
        <f>ROUND(E385*J385,2)</f>
        <v>1901.39</v>
      </c>
      <c r="L385" s="188">
        <v>21</v>
      </c>
      <c r="M385" s="188">
        <f>G385*(1+L385/100)</f>
        <v>0</v>
      </c>
      <c r="N385" s="189">
        <v>2.1800000000000001E-3</v>
      </c>
      <c r="O385" s="189">
        <f>ROUND(E385*N385,5)</f>
        <v>2.274E-2</v>
      </c>
      <c r="P385" s="189">
        <v>0</v>
      </c>
      <c r="Q385" s="189">
        <f>ROUND(E385*P385,5)</f>
        <v>0</v>
      </c>
      <c r="R385" s="189"/>
      <c r="S385" s="189"/>
      <c r="T385" s="190">
        <v>0.44</v>
      </c>
      <c r="U385" s="189">
        <f>ROUND(E385*T385,2)</f>
        <v>4.59</v>
      </c>
      <c r="V385" s="191"/>
      <c r="W385" s="191"/>
      <c r="X385" s="191"/>
      <c r="Y385" s="191"/>
      <c r="Z385" s="191"/>
      <c r="AA385" s="191"/>
      <c r="AB385" s="191"/>
      <c r="AC385" s="191"/>
      <c r="AD385" s="191"/>
      <c r="AE385" s="191" t="s">
        <v>187</v>
      </c>
      <c r="AF385" s="191"/>
      <c r="AG385" s="191"/>
      <c r="AH385" s="191"/>
      <c r="AI385" s="191"/>
      <c r="AJ385" s="191"/>
      <c r="AK385" s="191"/>
      <c r="AL385" s="191"/>
      <c r="AM385" s="191"/>
      <c r="AN385" s="191"/>
      <c r="AO385" s="191"/>
      <c r="AP385" s="191"/>
      <c r="AQ385" s="191"/>
      <c r="AR385" s="191"/>
      <c r="AS385" s="191"/>
      <c r="AT385" s="191"/>
      <c r="AU385" s="191"/>
      <c r="AV385" s="191"/>
      <c r="AW385" s="191"/>
      <c r="AX385" s="191"/>
      <c r="AY385" s="191"/>
      <c r="AZ385" s="191"/>
      <c r="BA385" s="191"/>
      <c r="BB385" s="191"/>
      <c r="BC385" s="191"/>
      <c r="BD385" s="191"/>
      <c r="BE385" s="191"/>
      <c r="BF385" s="191"/>
      <c r="BG385" s="191"/>
      <c r="BH385" s="191"/>
    </row>
    <row r="386" spans="1:60" outlineLevel="1" x14ac:dyDescent="0.2">
      <c r="A386" s="184">
        <v>180</v>
      </c>
      <c r="B386" s="184" t="s">
        <v>684</v>
      </c>
      <c r="C386" s="185" t="s">
        <v>685</v>
      </c>
      <c r="D386" s="186" t="s">
        <v>211</v>
      </c>
      <c r="E386" s="187">
        <v>2.87</v>
      </c>
      <c r="F386" s="188">
        <v>0</v>
      </c>
      <c r="G386" s="188">
        <f>E386*F386</f>
        <v>0</v>
      </c>
      <c r="H386" s="188">
        <v>135.91</v>
      </c>
      <c r="I386" s="188">
        <f>ROUND(E386*H386,2)</f>
        <v>390.06</v>
      </c>
      <c r="J386" s="188">
        <v>161.59</v>
      </c>
      <c r="K386" s="188">
        <f>ROUND(E386*J386,2)</f>
        <v>463.76</v>
      </c>
      <c r="L386" s="188">
        <v>21</v>
      </c>
      <c r="M386" s="188">
        <f>G386*(1+L386/100)</f>
        <v>0</v>
      </c>
      <c r="N386" s="189">
        <v>1.7700000000000001E-3</v>
      </c>
      <c r="O386" s="189">
        <f>ROUND(E386*N386,5)</f>
        <v>5.0800000000000003E-3</v>
      </c>
      <c r="P386" s="189">
        <v>0</v>
      </c>
      <c r="Q386" s="189">
        <f>ROUND(E386*P386,5)</f>
        <v>0</v>
      </c>
      <c r="R386" s="189"/>
      <c r="S386" s="189"/>
      <c r="T386" s="190">
        <v>0.39</v>
      </c>
      <c r="U386" s="189">
        <f>ROUND(E386*T386,2)</f>
        <v>1.1200000000000001</v>
      </c>
      <c r="V386" s="191"/>
      <c r="W386" s="191"/>
      <c r="X386" s="191"/>
      <c r="Y386" s="191"/>
      <c r="Z386" s="191"/>
      <c r="AA386" s="191"/>
      <c r="AB386" s="191"/>
      <c r="AC386" s="191"/>
      <c r="AD386" s="191"/>
      <c r="AE386" s="191" t="s">
        <v>187</v>
      </c>
      <c r="AF386" s="191"/>
      <c r="AG386" s="191"/>
      <c r="AH386" s="191"/>
      <c r="AI386" s="191"/>
      <c r="AJ386" s="191"/>
      <c r="AK386" s="191"/>
      <c r="AL386" s="191"/>
      <c r="AM386" s="191"/>
      <c r="AN386" s="191"/>
      <c r="AO386" s="191"/>
      <c r="AP386" s="191"/>
      <c r="AQ386" s="191"/>
      <c r="AR386" s="191"/>
      <c r="AS386" s="191"/>
      <c r="AT386" s="191"/>
      <c r="AU386" s="191"/>
      <c r="AV386" s="191"/>
      <c r="AW386" s="191"/>
      <c r="AX386" s="191"/>
      <c r="AY386" s="191"/>
      <c r="AZ386" s="191"/>
      <c r="BA386" s="191"/>
      <c r="BB386" s="191"/>
      <c r="BC386" s="191"/>
      <c r="BD386" s="191"/>
      <c r="BE386" s="191"/>
      <c r="BF386" s="191"/>
      <c r="BG386" s="191"/>
      <c r="BH386" s="191"/>
    </row>
    <row r="387" spans="1:60" outlineLevel="1" x14ac:dyDescent="0.2">
      <c r="A387" s="184">
        <v>181</v>
      </c>
      <c r="B387" s="184" t="s">
        <v>686</v>
      </c>
      <c r="C387" s="185" t="s">
        <v>687</v>
      </c>
      <c r="D387" s="186" t="s">
        <v>211</v>
      </c>
      <c r="E387" s="187">
        <v>7.22</v>
      </c>
      <c r="F387" s="188">
        <v>0</v>
      </c>
      <c r="G387" s="188">
        <f>E387*F387</f>
        <v>0</v>
      </c>
      <c r="H387" s="188">
        <v>191.26</v>
      </c>
      <c r="I387" s="188">
        <f>ROUND(E387*H387,2)</f>
        <v>1380.9</v>
      </c>
      <c r="J387" s="188">
        <v>90.740000000000009</v>
      </c>
      <c r="K387" s="188">
        <f>ROUND(E387*J387,2)</f>
        <v>655.14</v>
      </c>
      <c r="L387" s="188">
        <v>21</v>
      </c>
      <c r="M387" s="188">
        <f>G387*(1+L387/100)</f>
        <v>0</v>
      </c>
      <c r="N387" s="189">
        <v>3.1700000000000001E-3</v>
      </c>
      <c r="O387" s="189">
        <f>ROUND(E387*N387,5)</f>
        <v>2.2890000000000001E-2</v>
      </c>
      <c r="P387" s="189">
        <v>0</v>
      </c>
      <c r="Q387" s="189">
        <f>ROUND(E387*P387,5)</f>
        <v>0</v>
      </c>
      <c r="R387" s="189"/>
      <c r="S387" s="189"/>
      <c r="T387" s="190">
        <v>0.219</v>
      </c>
      <c r="U387" s="189">
        <f>ROUND(E387*T387,2)</f>
        <v>1.58</v>
      </c>
      <c r="V387" s="191"/>
      <c r="W387" s="191"/>
      <c r="X387" s="191"/>
      <c r="Y387" s="191"/>
      <c r="Z387" s="191"/>
      <c r="AA387" s="191"/>
      <c r="AB387" s="191"/>
      <c r="AC387" s="191"/>
      <c r="AD387" s="191"/>
      <c r="AE387" s="191" t="s">
        <v>187</v>
      </c>
      <c r="AF387" s="191"/>
      <c r="AG387" s="191"/>
      <c r="AH387" s="191"/>
      <c r="AI387" s="191"/>
      <c r="AJ387" s="191"/>
      <c r="AK387" s="191"/>
      <c r="AL387" s="191"/>
      <c r="AM387" s="191"/>
      <c r="AN387" s="191"/>
      <c r="AO387" s="191"/>
      <c r="AP387" s="191"/>
      <c r="AQ387" s="191"/>
      <c r="AR387" s="191"/>
      <c r="AS387" s="191"/>
      <c r="AT387" s="191"/>
      <c r="AU387" s="191"/>
      <c r="AV387" s="191"/>
      <c r="AW387" s="191"/>
      <c r="AX387" s="191"/>
      <c r="AY387" s="191"/>
      <c r="AZ387" s="191"/>
      <c r="BA387" s="191"/>
      <c r="BB387" s="191"/>
      <c r="BC387" s="191"/>
      <c r="BD387" s="191"/>
      <c r="BE387" s="191"/>
      <c r="BF387" s="191"/>
      <c r="BG387" s="191"/>
      <c r="BH387" s="191"/>
    </row>
    <row r="388" spans="1:60" outlineLevel="1" x14ac:dyDescent="0.2">
      <c r="A388" s="184"/>
      <c r="B388" s="184"/>
      <c r="C388" s="192" t="s">
        <v>688</v>
      </c>
      <c r="D388" s="193"/>
      <c r="E388" s="194">
        <v>7.22</v>
      </c>
      <c r="F388" s="188"/>
      <c r="G388" s="188"/>
      <c r="H388" s="188"/>
      <c r="I388" s="188"/>
      <c r="J388" s="188"/>
      <c r="K388" s="188"/>
      <c r="L388" s="188"/>
      <c r="M388" s="188"/>
      <c r="N388" s="189"/>
      <c r="O388" s="189"/>
      <c r="P388" s="189"/>
      <c r="Q388" s="189"/>
      <c r="R388" s="189"/>
      <c r="S388" s="189"/>
      <c r="T388" s="190"/>
      <c r="U388" s="189"/>
      <c r="V388" s="191"/>
      <c r="W388" s="191"/>
      <c r="X388" s="191"/>
      <c r="Y388" s="191"/>
      <c r="Z388" s="191"/>
      <c r="AA388" s="191"/>
      <c r="AB388" s="191"/>
      <c r="AC388" s="191"/>
      <c r="AD388" s="191"/>
      <c r="AE388" s="191" t="s">
        <v>165</v>
      </c>
      <c r="AF388" s="191">
        <v>0</v>
      </c>
      <c r="AG388" s="191"/>
      <c r="AH388" s="191"/>
      <c r="AI388" s="191"/>
      <c r="AJ388" s="191"/>
      <c r="AK388" s="191"/>
      <c r="AL388" s="191"/>
      <c r="AM388" s="191"/>
      <c r="AN388" s="191"/>
      <c r="AO388" s="191"/>
      <c r="AP388" s="191"/>
      <c r="AQ388" s="191"/>
      <c r="AR388" s="191"/>
      <c r="AS388" s="191"/>
      <c r="AT388" s="191"/>
      <c r="AU388" s="191"/>
      <c r="AV388" s="191"/>
      <c r="AW388" s="191"/>
      <c r="AX388" s="191"/>
      <c r="AY388" s="191"/>
      <c r="AZ388" s="191"/>
      <c r="BA388" s="191"/>
      <c r="BB388" s="191"/>
      <c r="BC388" s="191"/>
      <c r="BD388" s="191"/>
      <c r="BE388" s="191"/>
      <c r="BF388" s="191"/>
      <c r="BG388" s="191"/>
      <c r="BH388" s="191"/>
    </row>
    <row r="389" spans="1:60" ht="22.5" outlineLevel="1" x14ac:dyDescent="0.2">
      <c r="A389" s="184">
        <v>182</v>
      </c>
      <c r="B389" s="184" t="s">
        <v>689</v>
      </c>
      <c r="C389" s="185" t="s">
        <v>690</v>
      </c>
      <c r="D389" s="186" t="s">
        <v>211</v>
      </c>
      <c r="E389" s="187">
        <v>2.5499999999999998</v>
      </c>
      <c r="F389" s="188">
        <v>0</v>
      </c>
      <c r="G389" s="188">
        <f>E389*F389</f>
        <v>0</v>
      </c>
      <c r="H389" s="188">
        <v>71.739999999999995</v>
      </c>
      <c r="I389" s="188">
        <f>ROUND(E389*H389,2)</f>
        <v>182.94</v>
      </c>
      <c r="J389" s="188">
        <v>175.76</v>
      </c>
      <c r="K389" s="188">
        <f>ROUND(E389*J389,2)</f>
        <v>448.19</v>
      </c>
      <c r="L389" s="188">
        <v>21</v>
      </c>
      <c r="M389" s="188">
        <f>G389*(1+L389/100)</f>
        <v>0</v>
      </c>
      <c r="N389" s="189">
        <v>7.5000000000000002E-4</v>
      </c>
      <c r="O389" s="189">
        <f>ROUND(E389*N389,5)</f>
        <v>1.91E-3</v>
      </c>
      <c r="P389" s="189">
        <v>0</v>
      </c>
      <c r="Q389" s="189">
        <f>ROUND(E389*P389,5)</f>
        <v>0</v>
      </c>
      <c r="R389" s="189"/>
      <c r="S389" s="189"/>
      <c r="T389" s="190">
        <v>0.38514999999999999</v>
      </c>
      <c r="U389" s="189">
        <f>ROUND(E389*T389,2)</f>
        <v>0.98</v>
      </c>
      <c r="V389" s="191"/>
      <c r="W389" s="191"/>
      <c r="X389" s="191"/>
      <c r="Y389" s="191"/>
      <c r="Z389" s="191"/>
      <c r="AA389" s="191"/>
      <c r="AB389" s="191"/>
      <c r="AC389" s="191"/>
      <c r="AD389" s="191"/>
      <c r="AE389" s="191" t="s">
        <v>187</v>
      </c>
      <c r="AF389" s="191"/>
      <c r="AG389" s="191"/>
      <c r="AH389" s="191"/>
      <c r="AI389" s="191"/>
      <c r="AJ389" s="191"/>
      <c r="AK389" s="191"/>
      <c r="AL389" s="191"/>
      <c r="AM389" s="191"/>
      <c r="AN389" s="191"/>
      <c r="AO389" s="191"/>
      <c r="AP389" s="191"/>
      <c r="AQ389" s="191"/>
      <c r="AR389" s="191"/>
      <c r="AS389" s="191"/>
      <c r="AT389" s="191"/>
      <c r="AU389" s="191"/>
      <c r="AV389" s="191"/>
      <c r="AW389" s="191"/>
      <c r="AX389" s="191"/>
      <c r="AY389" s="191"/>
      <c r="AZ389" s="191"/>
      <c r="BA389" s="191"/>
      <c r="BB389" s="191"/>
      <c r="BC389" s="191"/>
      <c r="BD389" s="191"/>
      <c r="BE389" s="191"/>
      <c r="BF389" s="191"/>
      <c r="BG389" s="191"/>
      <c r="BH389" s="191"/>
    </row>
    <row r="390" spans="1:60" outlineLevel="1" x14ac:dyDescent="0.2">
      <c r="A390" s="184">
        <v>183</v>
      </c>
      <c r="B390" s="184" t="s">
        <v>691</v>
      </c>
      <c r="C390" s="185" t="s">
        <v>692</v>
      </c>
      <c r="D390" s="186" t="s">
        <v>211</v>
      </c>
      <c r="E390" s="187">
        <v>3.01</v>
      </c>
      <c r="F390" s="188">
        <v>0</v>
      </c>
      <c r="G390" s="188">
        <f>E390*F390</f>
        <v>0</v>
      </c>
      <c r="H390" s="188">
        <v>156.56</v>
      </c>
      <c r="I390" s="188">
        <f>ROUND(E390*H390,2)</f>
        <v>471.25</v>
      </c>
      <c r="J390" s="188">
        <v>99.44</v>
      </c>
      <c r="K390" s="188">
        <f>ROUND(E390*J390,2)</f>
        <v>299.31</v>
      </c>
      <c r="L390" s="188">
        <v>21</v>
      </c>
      <c r="M390" s="188">
        <f>G390*(1+L390/100)</f>
        <v>0</v>
      </c>
      <c r="N390" s="189">
        <v>1.3699999999999999E-3</v>
      </c>
      <c r="O390" s="189">
        <f>ROUND(E390*N390,5)</f>
        <v>4.1200000000000004E-3</v>
      </c>
      <c r="P390" s="189">
        <v>0</v>
      </c>
      <c r="Q390" s="189">
        <f>ROUND(E390*P390,5)</f>
        <v>0</v>
      </c>
      <c r="R390" s="189"/>
      <c r="S390" s="189"/>
      <c r="T390" s="190">
        <v>0.24</v>
      </c>
      <c r="U390" s="189">
        <f>ROUND(E390*T390,2)</f>
        <v>0.72</v>
      </c>
      <c r="V390" s="191"/>
      <c r="W390" s="191"/>
      <c r="X390" s="191"/>
      <c r="Y390" s="191"/>
      <c r="Z390" s="191"/>
      <c r="AA390" s="191"/>
      <c r="AB390" s="191"/>
      <c r="AC390" s="191"/>
      <c r="AD390" s="191"/>
      <c r="AE390" s="191" t="s">
        <v>187</v>
      </c>
      <c r="AF390" s="191"/>
      <c r="AG390" s="191"/>
      <c r="AH390" s="191"/>
      <c r="AI390" s="191"/>
      <c r="AJ390" s="191"/>
      <c r="AK390" s="191"/>
      <c r="AL390" s="191"/>
      <c r="AM390" s="191"/>
      <c r="AN390" s="191"/>
      <c r="AO390" s="191"/>
      <c r="AP390" s="191"/>
      <c r="AQ390" s="191"/>
      <c r="AR390" s="191"/>
      <c r="AS390" s="191"/>
      <c r="AT390" s="191"/>
      <c r="AU390" s="191"/>
      <c r="AV390" s="191"/>
      <c r="AW390" s="191"/>
      <c r="AX390" s="191"/>
      <c r="AY390" s="191"/>
      <c r="AZ390" s="191"/>
      <c r="BA390" s="191"/>
      <c r="BB390" s="191"/>
      <c r="BC390" s="191"/>
      <c r="BD390" s="191"/>
      <c r="BE390" s="191"/>
      <c r="BF390" s="191"/>
      <c r="BG390" s="191"/>
      <c r="BH390" s="191"/>
    </row>
    <row r="391" spans="1:60" outlineLevel="1" x14ac:dyDescent="0.2">
      <c r="A391" s="184">
        <v>184</v>
      </c>
      <c r="B391" s="184" t="s">
        <v>693</v>
      </c>
      <c r="C391" s="185" t="s">
        <v>694</v>
      </c>
      <c r="D391" s="186" t="s">
        <v>35</v>
      </c>
      <c r="E391" s="187">
        <v>159.00069999999999</v>
      </c>
      <c r="F391" s="188">
        <v>0</v>
      </c>
      <c r="G391" s="188">
        <f>E391*F391</f>
        <v>0</v>
      </c>
      <c r="H391" s="188">
        <v>0</v>
      </c>
      <c r="I391" s="188">
        <f>ROUND(E391*H391,2)</f>
        <v>0</v>
      </c>
      <c r="J391" s="188">
        <v>1.85</v>
      </c>
      <c r="K391" s="188">
        <f>ROUND(E391*J391,2)</f>
        <v>294.14999999999998</v>
      </c>
      <c r="L391" s="188">
        <v>21</v>
      </c>
      <c r="M391" s="188">
        <f>G391*(1+L391/100)</f>
        <v>0</v>
      </c>
      <c r="N391" s="189">
        <v>0</v>
      </c>
      <c r="O391" s="189">
        <f>ROUND(E391*N391,5)</f>
        <v>0</v>
      </c>
      <c r="P391" s="189">
        <v>0</v>
      </c>
      <c r="Q391" s="189">
        <f>ROUND(E391*P391,5)</f>
        <v>0</v>
      </c>
      <c r="R391" s="189"/>
      <c r="S391" s="189"/>
      <c r="T391" s="190">
        <v>0</v>
      </c>
      <c r="U391" s="189">
        <f>ROUND(E391*T391,2)</f>
        <v>0</v>
      </c>
      <c r="V391" s="191"/>
      <c r="W391" s="191"/>
      <c r="X391" s="191"/>
      <c r="Y391" s="191"/>
      <c r="Z391" s="191"/>
      <c r="AA391" s="191"/>
      <c r="AB391" s="191"/>
      <c r="AC391" s="191"/>
      <c r="AD391" s="191"/>
      <c r="AE391" s="191" t="s">
        <v>187</v>
      </c>
      <c r="AF391" s="191"/>
      <c r="AG391" s="191"/>
      <c r="AH391" s="191"/>
      <c r="AI391" s="191"/>
      <c r="AJ391" s="191"/>
      <c r="AK391" s="191"/>
      <c r="AL391" s="191"/>
      <c r="AM391" s="191"/>
      <c r="AN391" s="191"/>
      <c r="AO391" s="191"/>
      <c r="AP391" s="191"/>
      <c r="AQ391" s="191"/>
      <c r="AR391" s="191"/>
      <c r="AS391" s="191"/>
      <c r="AT391" s="191"/>
      <c r="AU391" s="191"/>
      <c r="AV391" s="191"/>
      <c r="AW391" s="191"/>
      <c r="AX391" s="191"/>
      <c r="AY391" s="191"/>
      <c r="AZ391" s="191"/>
      <c r="BA391" s="191"/>
      <c r="BB391" s="191"/>
      <c r="BC391" s="191"/>
      <c r="BD391" s="191"/>
      <c r="BE391" s="191"/>
      <c r="BF391" s="191"/>
      <c r="BG391" s="191"/>
      <c r="BH391" s="191"/>
    </row>
    <row r="392" spans="1:60" x14ac:dyDescent="0.2">
      <c r="A392" s="195" t="s">
        <v>158</v>
      </c>
      <c r="B392" s="195" t="s">
        <v>107</v>
      </c>
      <c r="C392" s="196" t="s">
        <v>108</v>
      </c>
      <c r="D392" s="197"/>
      <c r="E392" s="198"/>
      <c r="F392" s="199"/>
      <c r="G392" s="199">
        <f>SUM(G393:G418)</f>
        <v>0</v>
      </c>
      <c r="H392" s="199"/>
      <c r="I392" s="199">
        <f>SUM(I393:I418)</f>
        <v>146774.30000000002</v>
      </c>
      <c r="J392" s="199"/>
      <c r="K392" s="199">
        <f>SUM(K393:K418)</f>
        <v>211663.48</v>
      </c>
      <c r="L392" s="199"/>
      <c r="M392" s="199">
        <f>SUM(M393:M418)</f>
        <v>0</v>
      </c>
      <c r="N392" s="200"/>
      <c r="O392" s="200">
        <f>SUM(O393:O418)</f>
        <v>0.91051000000000015</v>
      </c>
      <c r="P392" s="200"/>
      <c r="Q392" s="200">
        <f>SUM(Q393:Q418)</f>
        <v>0</v>
      </c>
      <c r="R392" s="200"/>
      <c r="S392" s="200"/>
      <c r="T392" s="201"/>
      <c r="U392" s="200">
        <f>SUM(U393:U418)</f>
        <v>65.399999999999991</v>
      </c>
      <c r="W392" s="48"/>
      <c r="AE392" t="s">
        <v>159</v>
      </c>
    </row>
    <row r="393" spans="1:60" outlineLevel="1" x14ac:dyDescent="0.2">
      <c r="A393" s="184">
        <v>185</v>
      </c>
      <c r="B393" s="184" t="s">
        <v>695</v>
      </c>
      <c r="C393" s="185" t="s">
        <v>696</v>
      </c>
      <c r="D393" s="186" t="s">
        <v>217</v>
      </c>
      <c r="E393" s="187">
        <v>1</v>
      </c>
      <c r="F393" s="188">
        <v>0</v>
      </c>
      <c r="G393" s="188">
        <f t="shared" ref="G393:G399" si="28">E393*F393</f>
        <v>0</v>
      </c>
      <c r="H393" s="188">
        <v>151.12</v>
      </c>
      <c r="I393" s="188">
        <f t="shared" ref="I393:I399" si="29">ROUND(E393*H393,2)</f>
        <v>151.12</v>
      </c>
      <c r="J393" s="188">
        <v>1993.88</v>
      </c>
      <c r="K393" s="188">
        <f t="shared" ref="K393:K399" si="30">ROUND(E393*J393,2)</f>
        <v>1993.88</v>
      </c>
      <c r="L393" s="188">
        <v>21</v>
      </c>
      <c r="M393" s="188">
        <f t="shared" ref="M393:M399" si="31">G393*(1+L393/100)</f>
        <v>0</v>
      </c>
      <c r="N393" s="189">
        <v>1.24E-3</v>
      </c>
      <c r="O393" s="189">
        <f t="shared" ref="O393:O399" si="32">ROUND(E393*N393,5)</f>
        <v>1.24E-3</v>
      </c>
      <c r="P393" s="189">
        <v>0</v>
      </c>
      <c r="Q393" s="189">
        <f t="shared" ref="Q393:Q399" si="33">ROUND(E393*P393,5)</f>
        <v>0</v>
      </c>
      <c r="R393" s="189"/>
      <c r="S393" s="189"/>
      <c r="T393" s="190">
        <v>5.0579999999999998</v>
      </c>
      <c r="U393" s="189">
        <f t="shared" ref="U393:U399" si="34">ROUND(E393*T393,2)</f>
        <v>5.0599999999999996</v>
      </c>
      <c r="V393" s="191"/>
      <c r="W393" s="191"/>
      <c r="X393" s="191"/>
      <c r="Y393" s="191"/>
      <c r="Z393" s="191"/>
      <c r="AA393" s="191"/>
      <c r="AB393" s="191"/>
      <c r="AC393" s="191"/>
      <c r="AD393" s="191"/>
      <c r="AE393" s="191" t="s">
        <v>163</v>
      </c>
      <c r="AF393" s="191"/>
      <c r="AG393" s="191"/>
      <c r="AH393" s="191"/>
      <c r="AI393" s="191"/>
      <c r="AJ393" s="191"/>
      <c r="AK393" s="191"/>
      <c r="AL393" s="191"/>
      <c r="AM393" s="191"/>
      <c r="AN393" s="191"/>
      <c r="AO393" s="191"/>
      <c r="AP393" s="191"/>
      <c r="AQ393" s="191"/>
      <c r="AR393" s="191"/>
      <c r="AS393" s="191"/>
      <c r="AT393" s="191"/>
      <c r="AU393" s="191"/>
      <c r="AV393" s="191"/>
      <c r="AW393" s="191"/>
      <c r="AX393" s="191"/>
      <c r="AY393" s="191"/>
      <c r="AZ393" s="191"/>
      <c r="BA393" s="191"/>
      <c r="BB393" s="191"/>
      <c r="BC393" s="191"/>
      <c r="BD393" s="191"/>
      <c r="BE393" s="191"/>
      <c r="BF393" s="191"/>
      <c r="BG393" s="191"/>
      <c r="BH393" s="191"/>
    </row>
    <row r="394" spans="1:60" outlineLevel="1" x14ac:dyDescent="0.2">
      <c r="A394" s="184">
        <v>186</v>
      </c>
      <c r="B394" s="184" t="s">
        <v>697</v>
      </c>
      <c r="C394" s="185" t="s">
        <v>698</v>
      </c>
      <c r="D394" s="186" t="s">
        <v>217</v>
      </c>
      <c r="E394" s="187">
        <v>2</v>
      </c>
      <c r="F394" s="188">
        <v>0</v>
      </c>
      <c r="G394" s="188">
        <f t="shared" si="28"/>
        <v>0</v>
      </c>
      <c r="H394" s="188">
        <v>162.47999999999999</v>
      </c>
      <c r="I394" s="188">
        <f t="shared" si="29"/>
        <v>324.95999999999998</v>
      </c>
      <c r="J394" s="188">
        <v>1992.52</v>
      </c>
      <c r="K394" s="188">
        <f t="shared" si="30"/>
        <v>3985.04</v>
      </c>
      <c r="L394" s="188">
        <v>21</v>
      </c>
      <c r="M394" s="188">
        <f t="shared" si="31"/>
        <v>0</v>
      </c>
      <c r="N394" s="189">
        <v>1.4400000000000001E-3</v>
      </c>
      <c r="O394" s="189">
        <f t="shared" si="32"/>
        <v>2.8800000000000002E-3</v>
      </c>
      <c r="P394" s="189">
        <v>0</v>
      </c>
      <c r="Q394" s="189">
        <f t="shared" si="33"/>
        <v>0</v>
      </c>
      <c r="R394" s="189"/>
      <c r="S394" s="189"/>
      <c r="T394" s="190">
        <v>5.0584800000000003</v>
      </c>
      <c r="U394" s="189">
        <f t="shared" si="34"/>
        <v>10.119999999999999</v>
      </c>
      <c r="V394" s="191"/>
      <c r="W394" s="191"/>
      <c r="X394" s="191"/>
      <c r="Y394" s="191"/>
      <c r="Z394" s="191"/>
      <c r="AA394" s="191"/>
      <c r="AB394" s="191"/>
      <c r="AC394" s="191"/>
      <c r="AD394" s="191"/>
      <c r="AE394" s="191" t="s">
        <v>163</v>
      </c>
      <c r="AF394" s="191"/>
      <c r="AG394" s="191"/>
      <c r="AH394" s="191"/>
      <c r="AI394" s="191"/>
      <c r="AJ394" s="191"/>
      <c r="AK394" s="191"/>
      <c r="AL394" s="191"/>
      <c r="AM394" s="191"/>
      <c r="AN394" s="191"/>
      <c r="AO394" s="191"/>
      <c r="AP394" s="191"/>
      <c r="AQ394" s="191"/>
      <c r="AR394" s="191"/>
      <c r="AS394" s="191"/>
      <c r="AT394" s="191"/>
      <c r="AU394" s="191"/>
      <c r="AV394" s="191"/>
      <c r="AW394" s="191"/>
      <c r="AX394" s="191"/>
      <c r="AY394" s="191"/>
      <c r="AZ394" s="191"/>
      <c r="BA394" s="191"/>
      <c r="BB394" s="191"/>
      <c r="BC394" s="191"/>
      <c r="BD394" s="191"/>
      <c r="BE394" s="191"/>
      <c r="BF394" s="191"/>
      <c r="BG394" s="191"/>
      <c r="BH394" s="191"/>
    </row>
    <row r="395" spans="1:60" outlineLevel="1" x14ac:dyDescent="0.2">
      <c r="A395" s="184">
        <v>187</v>
      </c>
      <c r="B395" s="184" t="s">
        <v>699</v>
      </c>
      <c r="C395" s="185" t="s">
        <v>700</v>
      </c>
      <c r="D395" s="186" t="s">
        <v>217</v>
      </c>
      <c r="E395" s="187">
        <v>2</v>
      </c>
      <c r="F395" s="188">
        <v>0</v>
      </c>
      <c r="G395" s="188">
        <f t="shared" si="28"/>
        <v>0</v>
      </c>
      <c r="H395" s="188">
        <v>172.81</v>
      </c>
      <c r="I395" s="188">
        <f t="shared" si="29"/>
        <v>345.62</v>
      </c>
      <c r="J395" s="188">
        <v>1992.19</v>
      </c>
      <c r="K395" s="188">
        <f t="shared" si="30"/>
        <v>3984.38</v>
      </c>
      <c r="L395" s="188">
        <v>21</v>
      </c>
      <c r="M395" s="188">
        <f t="shared" si="31"/>
        <v>0</v>
      </c>
      <c r="N395" s="189">
        <v>1.64E-3</v>
      </c>
      <c r="O395" s="189">
        <f t="shared" si="32"/>
        <v>3.2799999999999999E-3</v>
      </c>
      <c r="P395" s="189">
        <v>0</v>
      </c>
      <c r="Q395" s="189">
        <f t="shared" si="33"/>
        <v>0</v>
      </c>
      <c r="R395" s="189"/>
      <c r="S395" s="189"/>
      <c r="T395" s="190">
        <v>5.0589700000000004</v>
      </c>
      <c r="U395" s="189">
        <f t="shared" si="34"/>
        <v>10.119999999999999</v>
      </c>
      <c r="V395" s="191"/>
      <c r="W395" s="191"/>
      <c r="X395" s="191"/>
      <c r="Y395" s="191"/>
      <c r="Z395" s="191"/>
      <c r="AA395" s="191"/>
      <c r="AB395" s="191"/>
      <c r="AC395" s="191"/>
      <c r="AD395" s="191"/>
      <c r="AE395" s="191" t="s">
        <v>163</v>
      </c>
      <c r="AF395" s="191"/>
      <c r="AG395" s="191"/>
      <c r="AH395" s="191"/>
      <c r="AI395" s="191"/>
      <c r="AJ395" s="191"/>
      <c r="AK395" s="191"/>
      <c r="AL395" s="191"/>
      <c r="AM395" s="191"/>
      <c r="AN395" s="191"/>
      <c r="AO395" s="191"/>
      <c r="AP395" s="191"/>
      <c r="AQ395" s="191"/>
      <c r="AR395" s="191"/>
      <c r="AS395" s="191"/>
      <c r="AT395" s="191"/>
      <c r="AU395" s="191"/>
      <c r="AV395" s="191"/>
      <c r="AW395" s="191"/>
      <c r="AX395" s="191"/>
      <c r="AY395" s="191"/>
      <c r="AZ395" s="191"/>
      <c r="BA395" s="191"/>
      <c r="BB395" s="191"/>
      <c r="BC395" s="191"/>
      <c r="BD395" s="191"/>
      <c r="BE395" s="191"/>
      <c r="BF395" s="191"/>
      <c r="BG395" s="191"/>
      <c r="BH395" s="191"/>
    </row>
    <row r="396" spans="1:60" outlineLevel="1" x14ac:dyDescent="0.2">
      <c r="A396" s="184">
        <v>188</v>
      </c>
      <c r="B396" s="184" t="s">
        <v>701</v>
      </c>
      <c r="C396" s="185" t="s">
        <v>702</v>
      </c>
      <c r="D396" s="186" t="s">
        <v>217</v>
      </c>
      <c r="E396" s="187">
        <v>1</v>
      </c>
      <c r="F396" s="188">
        <v>0</v>
      </c>
      <c r="G396" s="188">
        <f t="shared" si="28"/>
        <v>0</v>
      </c>
      <c r="H396" s="188">
        <v>211.03</v>
      </c>
      <c r="I396" s="188">
        <f t="shared" si="29"/>
        <v>211.03</v>
      </c>
      <c r="J396" s="188">
        <v>1993.97</v>
      </c>
      <c r="K396" s="188">
        <f t="shared" si="30"/>
        <v>1993.97</v>
      </c>
      <c r="L396" s="188">
        <v>21</v>
      </c>
      <c r="M396" s="188">
        <f t="shared" si="31"/>
        <v>0</v>
      </c>
      <c r="N396" s="189">
        <v>1.8400000000000001E-3</v>
      </c>
      <c r="O396" s="189">
        <f t="shared" si="32"/>
        <v>1.8400000000000001E-3</v>
      </c>
      <c r="P396" s="189">
        <v>0</v>
      </c>
      <c r="Q396" s="189">
        <f t="shared" si="33"/>
        <v>0</v>
      </c>
      <c r="R396" s="189"/>
      <c r="S396" s="189"/>
      <c r="T396" s="190">
        <v>5.0594599999999996</v>
      </c>
      <c r="U396" s="189">
        <f t="shared" si="34"/>
        <v>5.0599999999999996</v>
      </c>
      <c r="V396" s="191"/>
      <c r="W396" s="191"/>
      <c r="X396" s="191"/>
      <c r="Y396" s="191"/>
      <c r="Z396" s="191"/>
      <c r="AA396" s="191"/>
      <c r="AB396" s="191"/>
      <c r="AC396" s="191"/>
      <c r="AD396" s="191"/>
      <c r="AE396" s="191" t="s">
        <v>163</v>
      </c>
      <c r="AF396" s="191"/>
      <c r="AG396" s="191"/>
      <c r="AH396" s="191"/>
      <c r="AI396" s="191"/>
      <c r="AJ396" s="191"/>
      <c r="AK396" s="191"/>
      <c r="AL396" s="191"/>
      <c r="AM396" s="191"/>
      <c r="AN396" s="191"/>
      <c r="AO396" s="191"/>
      <c r="AP396" s="191"/>
      <c r="AQ396" s="191"/>
      <c r="AR396" s="191"/>
      <c r="AS396" s="191"/>
      <c r="AT396" s="191"/>
      <c r="AU396" s="191"/>
      <c r="AV396" s="191"/>
      <c r="AW396" s="191"/>
      <c r="AX396" s="191"/>
      <c r="AY396" s="191"/>
      <c r="AZ396" s="191"/>
      <c r="BA396" s="191"/>
      <c r="BB396" s="191"/>
      <c r="BC396" s="191"/>
      <c r="BD396" s="191"/>
      <c r="BE396" s="191"/>
      <c r="BF396" s="191"/>
      <c r="BG396" s="191"/>
      <c r="BH396" s="191"/>
    </row>
    <row r="397" spans="1:60" outlineLevel="1" x14ac:dyDescent="0.2">
      <c r="A397" s="184">
        <v>189</v>
      </c>
      <c r="B397" s="184" t="s">
        <v>703</v>
      </c>
      <c r="C397" s="185" t="s">
        <v>704</v>
      </c>
      <c r="D397" s="186" t="s">
        <v>217</v>
      </c>
      <c r="E397" s="187">
        <v>5</v>
      </c>
      <c r="F397" s="188">
        <v>0</v>
      </c>
      <c r="G397" s="188">
        <f t="shared" si="28"/>
        <v>0</v>
      </c>
      <c r="H397" s="188">
        <v>4254.18</v>
      </c>
      <c r="I397" s="188">
        <f t="shared" si="29"/>
        <v>21270.9</v>
      </c>
      <c r="J397" s="188">
        <v>975.81999999999971</v>
      </c>
      <c r="K397" s="188">
        <f t="shared" si="30"/>
        <v>4879.1000000000004</v>
      </c>
      <c r="L397" s="188">
        <v>21</v>
      </c>
      <c r="M397" s="188">
        <f t="shared" si="31"/>
        <v>0</v>
      </c>
      <c r="N397" s="189">
        <v>4.5100000000000001E-2</v>
      </c>
      <c r="O397" s="189">
        <f t="shared" si="32"/>
        <v>0.22550000000000001</v>
      </c>
      <c r="P397" s="189">
        <v>0</v>
      </c>
      <c r="Q397" s="189">
        <f t="shared" si="33"/>
        <v>0</v>
      </c>
      <c r="R397" s="189"/>
      <c r="S397" s="189"/>
      <c r="T397" s="190">
        <v>2.3555899999999999</v>
      </c>
      <c r="U397" s="189">
        <f t="shared" si="34"/>
        <v>11.78</v>
      </c>
      <c r="V397" s="191"/>
      <c r="W397" s="191"/>
      <c r="X397" s="191"/>
      <c r="Y397" s="191"/>
      <c r="Z397" s="191"/>
      <c r="AA397" s="191"/>
      <c r="AB397" s="191"/>
      <c r="AC397" s="191"/>
      <c r="AD397" s="191"/>
      <c r="AE397" s="191" t="s">
        <v>163</v>
      </c>
      <c r="AF397" s="191"/>
      <c r="AG397" s="191"/>
      <c r="AH397" s="191"/>
      <c r="AI397" s="191"/>
      <c r="AJ397" s="191"/>
      <c r="AK397" s="191"/>
      <c r="AL397" s="191"/>
      <c r="AM397" s="191"/>
      <c r="AN397" s="191"/>
      <c r="AO397" s="191"/>
      <c r="AP397" s="191"/>
      <c r="AQ397" s="191"/>
      <c r="AR397" s="191"/>
      <c r="AS397" s="191"/>
      <c r="AT397" s="191"/>
      <c r="AU397" s="191"/>
      <c r="AV397" s="191"/>
      <c r="AW397" s="191"/>
      <c r="AX397" s="191"/>
      <c r="AY397" s="191"/>
      <c r="AZ397" s="191"/>
      <c r="BA397" s="191"/>
      <c r="BB397" s="191"/>
      <c r="BC397" s="191"/>
      <c r="BD397" s="191"/>
      <c r="BE397" s="191"/>
      <c r="BF397" s="191"/>
      <c r="BG397" s="191"/>
      <c r="BH397" s="191"/>
    </row>
    <row r="398" spans="1:60" outlineLevel="1" x14ac:dyDescent="0.2">
      <c r="A398" s="184">
        <v>190</v>
      </c>
      <c r="B398" s="184" t="s">
        <v>705</v>
      </c>
      <c r="C398" s="185" t="s">
        <v>706</v>
      </c>
      <c r="D398" s="186" t="s">
        <v>217</v>
      </c>
      <c r="E398" s="187">
        <v>4</v>
      </c>
      <c r="F398" s="188">
        <v>0</v>
      </c>
      <c r="G398" s="188">
        <f t="shared" si="28"/>
        <v>0</v>
      </c>
      <c r="H398" s="188">
        <v>3354.79</v>
      </c>
      <c r="I398" s="188">
        <f t="shared" si="29"/>
        <v>13419.16</v>
      </c>
      <c r="J398" s="188">
        <v>1100.21</v>
      </c>
      <c r="K398" s="188">
        <f t="shared" si="30"/>
        <v>4400.84</v>
      </c>
      <c r="L398" s="188">
        <v>21</v>
      </c>
      <c r="M398" s="188">
        <f t="shared" si="31"/>
        <v>0</v>
      </c>
      <c r="N398" s="189">
        <v>5.3109999999999997E-2</v>
      </c>
      <c r="O398" s="189">
        <f t="shared" si="32"/>
        <v>0.21243999999999999</v>
      </c>
      <c r="P398" s="189">
        <v>0</v>
      </c>
      <c r="Q398" s="189">
        <f t="shared" si="33"/>
        <v>0</v>
      </c>
      <c r="R398" s="189"/>
      <c r="S398" s="189"/>
      <c r="T398" s="190">
        <v>2.65578</v>
      </c>
      <c r="U398" s="189">
        <f t="shared" si="34"/>
        <v>10.62</v>
      </c>
      <c r="V398" s="191"/>
      <c r="W398" s="191"/>
      <c r="X398" s="191"/>
      <c r="Y398" s="191"/>
      <c r="Z398" s="191"/>
      <c r="AA398" s="191"/>
      <c r="AB398" s="191"/>
      <c r="AC398" s="191"/>
      <c r="AD398" s="191"/>
      <c r="AE398" s="191" t="s">
        <v>163</v>
      </c>
      <c r="AF398" s="191"/>
      <c r="AG398" s="191"/>
      <c r="AH398" s="191"/>
      <c r="AI398" s="191"/>
      <c r="AJ398" s="191"/>
      <c r="AK398" s="191"/>
      <c r="AL398" s="191"/>
      <c r="AM398" s="191"/>
      <c r="AN398" s="191"/>
      <c r="AO398" s="191"/>
      <c r="AP398" s="191"/>
      <c r="AQ398" s="191"/>
      <c r="AR398" s="191"/>
      <c r="AS398" s="191"/>
      <c r="AT398" s="191"/>
      <c r="AU398" s="191"/>
      <c r="AV398" s="191"/>
      <c r="AW398" s="191"/>
      <c r="AX398" s="191"/>
      <c r="AY398" s="191"/>
      <c r="AZ398" s="191"/>
      <c r="BA398" s="191"/>
      <c r="BB398" s="191"/>
      <c r="BC398" s="191"/>
      <c r="BD398" s="191"/>
      <c r="BE398" s="191"/>
      <c r="BF398" s="191"/>
      <c r="BG398" s="191"/>
      <c r="BH398" s="191"/>
    </row>
    <row r="399" spans="1:60" outlineLevel="1" x14ac:dyDescent="0.2">
      <c r="A399" s="184">
        <v>191</v>
      </c>
      <c r="B399" s="184" t="s">
        <v>707</v>
      </c>
      <c r="C399" s="185" t="s">
        <v>708</v>
      </c>
      <c r="D399" s="186" t="s">
        <v>207</v>
      </c>
      <c r="E399" s="187">
        <v>6.7204800000000002</v>
      </c>
      <c r="F399" s="188">
        <v>0</v>
      </c>
      <c r="G399" s="188">
        <f t="shared" si="28"/>
        <v>0</v>
      </c>
      <c r="H399" s="188">
        <v>11798.46</v>
      </c>
      <c r="I399" s="188">
        <f t="shared" si="29"/>
        <v>79291.31</v>
      </c>
      <c r="J399" s="188">
        <v>251.54000000000087</v>
      </c>
      <c r="K399" s="188">
        <f t="shared" si="30"/>
        <v>1690.47</v>
      </c>
      <c r="L399" s="188">
        <v>21</v>
      </c>
      <c r="M399" s="188">
        <f t="shared" si="31"/>
        <v>0</v>
      </c>
      <c r="N399" s="189">
        <v>3.0300000000000001E-2</v>
      </c>
      <c r="O399" s="189">
        <f t="shared" si="32"/>
        <v>0.20363000000000001</v>
      </c>
      <c r="P399" s="189">
        <v>0</v>
      </c>
      <c r="Q399" s="189">
        <f t="shared" si="33"/>
        <v>0</v>
      </c>
      <c r="R399" s="189"/>
      <c r="S399" s="189"/>
      <c r="T399" s="190">
        <v>0.60536000000000001</v>
      </c>
      <c r="U399" s="189">
        <f t="shared" si="34"/>
        <v>4.07</v>
      </c>
      <c r="V399" s="191"/>
      <c r="W399" s="191"/>
      <c r="X399" s="191"/>
      <c r="Y399" s="191"/>
      <c r="Z399" s="191"/>
      <c r="AA399" s="191"/>
      <c r="AB399" s="191"/>
      <c r="AC399" s="191"/>
      <c r="AD399" s="191"/>
      <c r="AE399" s="191" t="s">
        <v>163</v>
      </c>
      <c r="AF399" s="191"/>
      <c r="AG399" s="191"/>
      <c r="AH399" s="191"/>
      <c r="AI399" s="191"/>
      <c r="AJ399" s="191"/>
      <c r="AK399" s="191"/>
      <c r="AL399" s="191"/>
      <c r="AM399" s="191"/>
      <c r="AN399" s="191"/>
      <c r="AO399" s="191"/>
      <c r="AP399" s="191"/>
      <c r="AQ399" s="191"/>
      <c r="AR399" s="191"/>
      <c r="AS399" s="191"/>
      <c r="AT399" s="191"/>
      <c r="AU399" s="191"/>
      <c r="AV399" s="191"/>
      <c r="AW399" s="191"/>
      <c r="AX399" s="191"/>
      <c r="AY399" s="191"/>
      <c r="AZ399" s="191"/>
      <c r="BA399" s="191"/>
      <c r="BB399" s="191"/>
      <c r="BC399" s="191"/>
      <c r="BD399" s="191"/>
      <c r="BE399" s="191"/>
      <c r="BF399" s="191"/>
      <c r="BG399" s="191"/>
      <c r="BH399" s="191"/>
    </row>
    <row r="400" spans="1:60" outlineLevel="1" x14ac:dyDescent="0.2">
      <c r="A400" s="184"/>
      <c r="B400" s="184"/>
      <c r="C400" s="192" t="s">
        <v>259</v>
      </c>
      <c r="D400" s="193"/>
      <c r="E400" s="194">
        <v>4.6526399999999999</v>
      </c>
      <c r="F400" s="188"/>
      <c r="G400" s="188"/>
      <c r="H400" s="188"/>
      <c r="I400" s="188"/>
      <c r="J400" s="188"/>
      <c r="K400" s="188"/>
      <c r="L400" s="188"/>
      <c r="M400" s="188"/>
      <c r="N400" s="189"/>
      <c r="O400" s="189"/>
      <c r="P400" s="189"/>
      <c r="Q400" s="189"/>
      <c r="R400" s="189"/>
      <c r="S400" s="189"/>
      <c r="T400" s="190"/>
      <c r="U400" s="189"/>
      <c r="V400" s="191"/>
      <c r="W400" s="191"/>
      <c r="X400" s="191"/>
      <c r="Y400" s="191"/>
      <c r="Z400" s="191"/>
      <c r="AA400" s="191"/>
      <c r="AB400" s="191"/>
      <c r="AC400" s="191"/>
      <c r="AD400" s="191"/>
      <c r="AE400" s="191" t="s">
        <v>165</v>
      </c>
      <c r="AF400" s="191">
        <v>0</v>
      </c>
      <c r="AG400" s="191"/>
      <c r="AH400" s="191"/>
      <c r="AI400" s="191"/>
      <c r="AJ400" s="191"/>
      <c r="AK400" s="191"/>
      <c r="AL400" s="191"/>
      <c r="AM400" s="191"/>
      <c r="AN400" s="191"/>
      <c r="AO400" s="191"/>
      <c r="AP400" s="191"/>
      <c r="AQ400" s="191"/>
      <c r="AR400" s="191"/>
      <c r="AS400" s="191"/>
      <c r="AT400" s="191"/>
      <c r="AU400" s="191"/>
      <c r="AV400" s="191"/>
      <c r="AW400" s="191"/>
      <c r="AX400" s="191"/>
      <c r="AY400" s="191"/>
      <c r="AZ400" s="191"/>
      <c r="BA400" s="191"/>
      <c r="BB400" s="191"/>
      <c r="BC400" s="191"/>
      <c r="BD400" s="191"/>
      <c r="BE400" s="191"/>
      <c r="BF400" s="191"/>
      <c r="BG400" s="191"/>
      <c r="BH400" s="191"/>
    </row>
    <row r="401" spans="1:60" outlineLevel="1" x14ac:dyDescent="0.2">
      <c r="A401" s="184"/>
      <c r="B401" s="184"/>
      <c r="C401" s="192" t="s">
        <v>709</v>
      </c>
      <c r="D401" s="193"/>
      <c r="E401" s="194">
        <v>2.0678399999999999</v>
      </c>
      <c r="F401" s="188"/>
      <c r="G401" s="188"/>
      <c r="H401" s="188"/>
      <c r="I401" s="188"/>
      <c r="J401" s="188"/>
      <c r="K401" s="188"/>
      <c r="L401" s="188"/>
      <c r="M401" s="188"/>
      <c r="N401" s="189"/>
      <c r="O401" s="189"/>
      <c r="P401" s="189"/>
      <c r="Q401" s="189"/>
      <c r="R401" s="189"/>
      <c r="S401" s="189"/>
      <c r="T401" s="190"/>
      <c r="U401" s="189"/>
      <c r="V401" s="191"/>
      <c r="W401" s="191"/>
      <c r="X401" s="191"/>
      <c r="Y401" s="191"/>
      <c r="Z401" s="191"/>
      <c r="AA401" s="191"/>
      <c r="AB401" s="191"/>
      <c r="AC401" s="191"/>
      <c r="AD401" s="191"/>
      <c r="AE401" s="191" t="s">
        <v>165</v>
      </c>
      <c r="AF401" s="191">
        <v>0</v>
      </c>
      <c r="AG401" s="191"/>
      <c r="AH401" s="191"/>
      <c r="AI401" s="191"/>
      <c r="AJ401" s="191"/>
      <c r="AK401" s="191"/>
      <c r="AL401" s="191"/>
      <c r="AM401" s="191"/>
      <c r="AN401" s="191"/>
      <c r="AO401" s="191"/>
      <c r="AP401" s="191"/>
      <c r="AQ401" s="191"/>
      <c r="AR401" s="191"/>
      <c r="AS401" s="191"/>
      <c r="AT401" s="191"/>
      <c r="AU401" s="191"/>
      <c r="AV401" s="191"/>
      <c r="AW401" s="191"/>
      <c r="AX401" s="191"/>
      <c r="AY401" s="191"/>
      <c r="AZ401" s="191"/>
      <c r="BA401" s="191"/>
      <c r="BB401" s="191"/>
      <c r="BC401" s="191"/>
      <c r="BD401" s="191"/>
      <c r="BE401" s="191"/>
      <c r="BF401" s="191"/>
      <c r="BG401" s="191"/>
      <c r="BH401" s="191"/>
    </row>
    <row r="402" spans="1:60" ht="22.5" outlineLevel="1" x14ac:dyDescent="0.2">
      <c r="A402" s="184">
        <v>192</v>
      </c>
      <c r="B402" s="184" t="s">
        <v>710</v>
      </c>
      <c r="C402" s="185" t="s">
        <v>711</v>
      </c>
      <c r="D402" s="186" t="s">
        <v>217</v>
      </c>
      <c r="E402" s="187">
        <v>1</v>
      </c>
      <c r="F402" s="188">
        <v>0</v>
      </c>
      <c r="G402" s="188">
        <f t="shared" ref="G402:G410" si="35">E402*F402</f>
        <v>0</v>
      </c>
      <c r="H402" s="188">
        <v>2130</v>
      </c>
      <c r="I402" s="188">
        <f t="shared" ref="I402:I410" si="36">ROUND(E402*H402,2)</f>
        <v>2130</v>
      </c>
      <c r="J402" s="188">
        <v>0</v>
      </c>
      <c r="K402" s="188">
        <f t="shared" ref="K402:K410" si="37">ROUND(E402*J402,2)</f>
        <v>0</v>
      </c>
      <c r="L402" s="188">
        <v>21</v>
      </c>
      <c r="M402" s="188">
        <f t="shared" ref="M402:M410" si="38">G402*(1+L402/100)</f>
        <v>0</v>
      </c>
      <c r="N402" s="189">
        <v>1.6E-2</v>
      </c>
      <c r="O402" s="189">
        <f t="shared" ref="O402:O410" si="39">ROUND(E402*N402,5)</f>
        <v>1.6E-2</v>
      </c>
      <c r="P402" s="189">
        <v>0</v>
      </c>
      <c r="Q402" s="189">
        <f t="shared" ref="Q402:Q410" si="40">ROUND(E402*P402,5)</f>
        <v>0</v>
      </c>
      <c r="R402" s="189"/>
      <c r="S402" s="189"/>
      <c r="T402" s="190">
        <v>0</v>
      </c>
      <c r="U402" s="189">
        <f t="shared" ref="U402:U410" si="41">ROUND(E402*T402,2)</f>
        <v>0</v>
      </c>
      <c r="V402" s="191"/>
      <c r="W402" s="191"/>
      <c r="X402" s="191"/>
      <c r="Y402" s="191"/>
      <c r="Z402" s="191"/>
      <c r="AA402" s="191"/>
      <c r="AB402" s="191"/>
      <c r="AC402" s="191"/>
      <c r="AD402" s="191"/>
      <c r="AE402" s="191" t="s">
        <v>236</v>
      </c>
      <c r="AF402" s="191"/>
      <c r="AG402" s="191"/>
      <c r="AH402" s="191"/>
      <c r="AI402" s="191"/>
      <c r="AJ402" s="191"/>
      <c r="AK402" s="191"/>
      <c r="AL402" s="191"/>
      <c r="AM402" s="191"/>
      <c r="AN402" s="191"/>
      <c r="AO402" s="191"/>
      <c r="AP402" s="191"/>
      <c r="AQ402" s="191"/>
      <c r="AR402" s="191"/>
      <c r="AS402" s="191"/>
      <c r="AT402" s="191"/>
      <c r="AU402" s="191"/>
      <c r="AV402" s="191"/>
      <c r="AW402" s="191"/>
      <c r="AX402" s="191"/>
      <c r="AY402" s="191"/>
      <c r="AZ402" s="191"/>
      <c r="BA402" s="191"/>
      <c r="BB402" s="191"/>
      <c r="BC402" s="191"/>
      <c r="BD402" s="191"/>
      <c r="BE402" s="191"/>
      <c r="BF402" s="191"/>
      <c r="BG402" s="191"/>
      <c r="BH402" s="191"/>
    </row>
    <row r="403" spans="1:60" ht="22.5" outlineLevel="1" x14ac:dyDescent="0.2">
      <c r="A403" s="184">
        <v>193</v>
      </c>
      <c r="B403" s="184" t="s">
        <v>712</v>
      </c>
      <c r="C403" s="185" t="s">
        <v>713</v>
      </c>
      <c r="D403" s="186" t="s">
        <v>217</v>
      </c>
      <c r="E403" s="187">
        <v>2</v>
      </c>
      <c r="F403" s="188">
        <v>0</v>
      </c>
      <c r="G403" s="188">
        <f t="shared" si="35"/>
        <v>0</v>
      </c>
      <c r="H403" s="188">
        <v>2130</v>
      </c>
      <c r="I403" s="188">
        <f t="shared" si="36"/>
        <v>4260</v>
      </c>
      <c r="J403" s="188">
        <v>0</v>
      </c>
      <c r="K403" s="188">
        <f t="shared" si="37"/>
        <v>0</v>
      </c>
      <c r="L403" s="188">
        <v>21</v>
      </c>
      <c r="M403" s="188">
        <f t="shared" si="38"/>
        <v>0</v>
      </c>
      <c r="N403" s="189">
        <v>1.6E-2</v>
      </c>
      <c r="O403" s="189">
        <f t="shared" si="39"/>
        <v>3.2000000000000001E-2</v>
      </c>
      <c r="P403" s="189">
        <v>0</v>
      </c>
      <c r="Q403" s="189">
        <f t="shared" si="40"/>
        <v>0</v>
      </c>
      <c r="R403" s="189"/>
      <c r="S403" s="189"/>
      <c r="T403" s="190">
        <v>0</v>
      </c>
      <c r="U403" s="189">
        <f t="shared" si="41"/>
        <v>0</v>
      </c>
      <c r="V403" s="191"/>
      <c r="W403" s="191"/>
      <c r="X403" s="191"/>
      <c r="Y403" s="191"/>
      <c r="Z403" s="191"/>
      <c r="AA403" s="191"/>
      <c r="AB403" s="191"/>
      <c r="AC403" s="191"/>
      <c r="AD403" s="191"/>
      <c r="AE403" s="191" t="s">
        <v>236</v>
      </c>
      <c r="AF403" s="191"/>
      <c r="AG403" s="191"/>
      <c r="AH403" s="191"/>
      <c r="AI403" s="191"/>
      <c r="AJ403" s="191"/>
      <c r="AK403" s="191"/>
      <c r="AL403" s="191"/>
      <c r="AM403" s="191"/>
      <c r="AN403" s="191"/>
      <c r="AO403" s="191"/>
      <c r="AP403" s="191"/>
      <c r="AQ403" s="191"/>
      <c r="AR403" s="191"/>
      <c r="AS403" s="191"/>
      <c r="AT403" s="191"/>
      <c r="AU403" s="191"/>
      <c r="AV403" s="191"/>
      <c r="AW403" s="191"/>
      <c r="AX403" s="191"/>
      <c r="AY403" s="191"/>
      <c r="AZ403" s="191"/>
      <c r="BA403" s="191"/>
      <c r="BB403" s="191"/>
      <c r="BC403" s="191"/>
      <c r="BD403" s="191"/>
      <c r="BE403" s="191"/>
      <c r="BF403" s="191"/>
      <c r="BG403" s="191"/>
      <c r="BH403" s="191"/>
    </row>
    <row r="404" spans="1:60" ht="22.5" outlineLevel="1" x14ac:dyDescent="0.2">
      <c r="A404" s="184">
        <v>194</v>
      </c>
      <c r="B404" s="184" t="s">
        <v>714</v>
      </c>
      <c r="C404" s="185" t="s">
        <v>715</v>
      </c>
      <c r="D404" s="186" t="s">
        <v>217</v>
      </c>
      <c r="E404" s="187">
        <v>2</v>
      </c>
      <c r="F404" s="188">
        <v>0</v>
      </c>
      <c r="G404" s="188">
        <f t="shared" si="35"/>
        <v>0</v>
      </c>
      <c r="H404" s="188">
        <v>2130</v>
      </c>
      <c r="I404" s="188">
        <f t="shared" si="36"/>
        <v>4260</v>
      </c>
      <c r="J404" s="188">
        <v>0</v>
      </c>
      <c r="K404" s="188">
        <f t="shared" si="37"/>
        <v>0</v>
      </c>
      <c r="L404" s="188">
        <v>21</v>
      </c>
      <c r="M404" s="188">
        <f t="shared" si="38"/>
        <v>0</v>
      </c>
      <c r="N404" s="189">
        <v>1.6E-2</v>
      </c>
      <c r="O404" s="189">
        <f t="shared" si="39"/>
        <v>3.2000000000000001E-2</v>
      </c>
      <c r="P404" s="189">
        <v>0</v>
      </c>
      <c r="Q404" s="189">
        <f t="shared" si="40"/>
        <v>0</v>
      </c>
      <c r="R404" s="189"/>
      <c r="S404" s="189"/>
      <c r="T404" s="190">
        <v>0</v>
      </c>
      <c r="U404" s="189">
        <f t="shared" si="41"/>
        <v>0</v>
      </c>
      <c r="V404" s="191"/>
      <c r="W404" s="191"/>
      <c r="X404" s="191"/>
      <c r="Y404" s="191"/>
      <c r="Z404" s="191"/>
      <c r="AA404" s="191"/>
      <c r="AB404" s="191"/>
      <c r="AC404" s="191"/>
      <c r="AD404" s="191"/>
      <c r="AE404" s="191" t="s">
        <v>236</v>
      </c>
      <c r="AF404" s="191"/>
      <c r="AG404" s="191"/>
      <c r="AH404" s="191"/>
      <c r="AI404" s="191"/>
      <c r="AJ404" s="191"/>
      <c r="AK404" s="191"/>
      <c r="AL404" s="191"/>
      <c r="AM404" s="191"/>
      <c r="AN404" s="191"/>
      <c r="AO404" s="191"/>
      <c r="AP404" s="191"/>
      <c r="AQ404" s="191"/>
      <c r="AR404" s="191"/>
      <c r="AS404" s="191"/>
      <c r="AT404" s="191"/>
      <c r="AU404" s="191"/>
      <c r="AV404" s="191"/>
      <c r="AW404" s="191"/>
      <c r="AX404" s="191"/>
      <c r="AY404" s="191"/>
      <c r="AZ404" s="191"/>
      <c r="BA404" s="191"/>
      <c r="BB404" s="191"/>
      <c r="BC404" s="191"/>
      <c r="BD404" s="191"/>
      <c r="BE404" s="191"/>
      <c r="BF404" s="191"/>
      <c r="BG404" s="191"/>
      <c r="BH404" s="191"/>
    </row>
    <row r="405" spans="1:60" ht="22.5" outlineLevel="1" x14ac:dyDescent="0.2">
      <c r="A405" s="184">
        <v>195</v>
      </c>
      <c r="B405" s="184" t="s">
        <v>716</v>
      </c>
      <c r="C405" s="185" t="s">
        <v>717</v>
      </c>
      <c r="D405" s="186" t="s">
        <v>217</v>
      </c>
      <c r="E405" s="187">
        <v>1</v>
      </c>
      <c r="F405" s="188">
        <v>0</v>
      </c>
      <c r="G405" s="188">
        <f t="shared" si="35"/>
        <v>0</v>
      </c>
      <c r="H405" s="188">
        <v>2130</v>
      </c>
      <c r="I405" s="188">
        <f t="shared" si="36"/>
        <v>2130</v>
      </c>
      <c r="J405" s="188">
        <v>0</v>
      </c>
      <c r="K405" s="188">
        <f t="shared" si="37"/>
        <v>0</v>
      </c>
      <c r="L405" s="188">
        <v>21</v>
      </c>
      <c r="M405" s="188">
        <f t="shared" si="38"/>
        <v>0</v>
      </c>
      <c r="N405" s="189">
        <v>1.6E-2</v>
      </c>
      <c r="O405" s="189">
        <f t="shared" si="39"/>
        <v>1.6E-2</v>
      </c>
      <c r="P405" s="189">
        <v>0</v>
      </c>
      <c r="Q405" s="189">
        <f t="shared" si="40"/>
        <v>0</v>
      </c>
      <c r="R405" s="189"/>
      <c r="S405" s="189"/>
      <c r="T405" s="190">
        <v>0</v>
      </c>
      <c r="U405" s="189">
        <f t="shared" si="41"/>
        <v>0</v>
      </c>
      <c r="V405" s="191"/>
      <c r="W405" s="191"/>
      <c r="X405" s="191"/>
      <c r="Y405" s="191"/>
      <c r="Z405" s="191"/>
      <c r="AA405" s="191"/>
      <c r="AB405" s="191"/>
      <c r="AC405" s="191"/>
      <c r="AD405" s="191"/>
      <c r="AE405" s="191" t="s">
        <v>236</v>
      </c>
      <c r="AF405" s="191"/>
      <c r="AG405" s="191"/>
      <c r="AH405" s="191"/>
      <c r="AI405" s="191"/>
      <c r="AJ405" s="191"/>
      <c r="AK405" s="191"/>
      <c r="AL405" s="191"/>
      <c r="AM405" s="191"/>
      <c r="AN405" s="191"/>
      <c r="AO405" s="191"/>
      <c r="AP405" s="191"/>
      <c r="AQ405" s="191"/>
      <c r="AR405" s="191"/>
      <c r="AS405" s="191"/>
      <c r="AT405" s="191"/>
      <c r="AU405" s="191"/>
      <c r="AV405" s="191"/>
      <c r="AW405" s="191"/>
      <c r="AX405" s="191"/>
      <c r="AY405" s="191"/>
      <c r="AZ405" s="191"/>
      <c r="BA405" s="191"/>
      <c r="BB405" s="191"/>
      <c r="BC405" s="191"/>
      <c r="BD405" s="191"/>
      <c r="BE405" s="191"/>
      <c r="BF405" s="191"/>
      <c r="BG405" s="191"/>
      <c r="BH405" s="191"/>
    </row>
    <row r="406" spans="1:60" outlineLevel="1" x14ac:dyDescent="0.2">
      <c r="A406" s="184">
        <v>196</v>
      </c>
      <c r="B406" s="184" t="s">
        <v>718</v>
      </c>
      <c r="C406" s="185" t="s">
        <v>719</v>
      </c>
      <c r="D406" s="186" t="s">
        <v>217</v>
      </c>
      <c r="E406" s="187">
        <v>1</v>
      </c>
      <c r="F406" s="188">
        <v>0</v>
      </c>
      <c r="G406" s="188">
        <f t="shared" si="35"/>
        <v>0</v>
      </c>
      <c r="H406" s="188">
        <v>1158</v>
      </c>
      <c r="I406" s="188">
        <f t="shared" si="36"/>
        <v>1158</v>
      </c>
      <c r="J406" s="188">
        <v>0</v>
      </c>
      <c r="K406" s="188">
        <f t="shared" si="37"/>
        <v>0</v>
      </c>
      <c r="L406" s="188">
        <v>21</v>
      </c>
      <c r="M406" s="188">
        <f t="shared" si="38"/>
        <v>0</v>
      </c>
      <c r="N406" s="189">
        <v>1.7000000000000001E-2</v>
      </c>
      <c r="O406" s="189">
        <f t="shared" si="39"/>
        <v>1.7000000000000001E-2</v>
      </c>
      <c r="P406" s="189">
        <v>0</v>
      </c>
      <c r="Q406" s="189">
        <f t="shared" si="40"/>
        <v>0</v>
      </c>
      <c r="R406" s="189"/>
      <c r="S406" s="189"/>
      <c r="T406" s="190">
        <v>0</v>
      </c>
      <c r="U406" s="189">
        <f t="shared" si="41"/>
        <v>0</v>
      </c>
      <c r="V406" s="191"/>
      <c r="W406" s="191"/>
      <c r="X406" s="191"/>
      <c r="Y406" s="191"/>
      <c r="Z406" s="191"/>
      <c r="AA406" s="191"/>
      <c r="AB406" s="191"/>
      <c r="AC406" s="191"/>
      <c r="AD406" s="191"/>
      <c r="AE406" s="191" t="s">
        <v>236</v>
      </c>
      <c r="AF406" s="191"/>
      <c r="AG406" s="191"/>
      <c r="AH406" s="191"/>
      <c r="AI406" s="191"/>
      <c r="AJ406" s="191"/>
      <c r="AK406" s="191"/>
      <c r="AL406" s="191"/>
      <c r="AM406" s="191"/>
      <c r="AN406" s="191"/>
      <c r="AO406" s="191"/>
      <c r="AP406" s="191"/>
      <c r="AQ406" s="191"/>
      <c r="AR406" s="191"/>
      <c r="AS406" s="191"/>
      <c r="AT406" s="191"/>
      <c r="AU406" s="191"/>
      <c r="AV406" s="191"/>
      <c r="AW406" s="191"/>
      <c r="AX406" s="191"/>
      <c r="AY406" s="191"/>
      <c r="AZ406" s="191"/>
      <c r="BA406" s="191"/>
      <c r="BB406" s="191"/>
      <c r="BC406" s="191"/>
      <c r="BD406" s="191"/>
      <c r="BE406" s="191"/>
      <c r="BF406" s="191"/>
      <c r="BG406" s="191"/>
      <c r="BH406" s="191"/>
    </row>
    <row r="407" spans="1:60" outlineLevel="1" x14ac:dyDescent="0.2">
      <c r="A407" s="184">
        <v>197</v>
      </c>
      <c r="B407" s="184" t="s">
        <v>720</v>
      </c>
      <c r="C407" s="185" t="s">
        <v>721</v>
      </c>
      <c r="D407" s="186" t="s">
        <v>217</v>
      </c>
      <c r="E407" s="187">
        <v>2</v>
      </c>
      <c r="F407" s="188">
        <v>0</v>
      </c>
      <c r="G407" s="188">
        <f t="shared" si="35"/>
        <v>0</v>
      </c>
      <c r="H407" s="188">
        <v>1158</v>
      </c>
      <c r="I407" s="188">
        <f t="shared" si="36"/>
        <v>2316</v>
      </c>
      <c r="J407" s="188">
        <v>0</v>
      </c>
      <c r="K407" s="188">
        <f t="shared" si="37"/>
        <v>0</v>
      </c>
      <c r="L407" s="188">
        <v>21</v>
      </c>
      <c r="M407" s="188">
        <f t="shared" si="38"/>
        <v>0</v>
      </c>
      <c r="N407" s="189">
        <v>1.9E-2</v>
      </c>
      <c r="O407" s="189">
        <f t="shared" si="39"/>
        <v>3.7999999999999999E-2</v>
      </c>
      <c r="P407" s="189">
        <v>0</v>
      </c>
      <c r="Q407" s="189">
        <f t="shared" si="40"/>
        <v>0</v>
      </c>
      <c r="R407" s="189"/>
      <c r="S407" s="189"/>
      <c r="T407" s="190">
        <v>0</v>
      </c>
      <c r="U407" s="189">
        <f t="shared" si="41"/>
        <v>0</v>
      </c>
      <c r="V407" s="191"/>
      <c r="W407" s="191"/>
      <c r="X407" s="191"/>
      <c r="Y407" s="191"/>
      <c r="Z407" s="191"/>
      <c r="AA407" s="191"/>
      <c r="AB407" s="191"/>
      <c r="AC407" s="191"/>
      <c r="AD407" s="191"/>
      <c r="AE407" s="191" t="s">
        <v>236</v>
      </c>
      <c r="AF407" s="191"/>
      <c r="AG407" s="191"/>
      <c r="AH407" s="191"/>
      <c r="AI407" s="191"/>
      <c r="AJ407" s="191"/>
      <c r="AK407" s="191"/>
      <c r="AL407" s="191"/>
      <c r="AM407" s="191"/>
      <c r="AN407" s="191"/>
      <c r="AO407" s="191"/>
      <c r="AP407" s="191"/>
      <c r="AQ407" s="191"/>
      <c r="AR407" s="191"/>
      <c r="AS407" s="191"/>
      <c r="AT407" s="191"/>
      <c r="AU407" s="191"/>
      <c r="AV407" s="191"/>
      <c r="AW407" s="191"/>
      <c r="AX407" s="191"/>
      <c r="AY407" s="191"/>
      <c r="AZ407" s="191"/>
      <c r="BA407" s="191"/>
      <c r="BB407" s="191"/>
      <c r="BC407" s="191"/>
      <c r="BD407" s="191"/>
      <c r="BE407" s="191"/>
      <c r="BF407" s="191"/>
      <c r="BG407" s="191"/>
      <c r="BH407" s="191"/>
    </row>
    <row r="408" spans="1:60" outlineLevel="1" x14ac:dyDescent="0.2">
      <c r="A408" s="184">
        <v>198</v>
      </c>
      <c r="B408" s="184" t="s">
        <v>722</v>
      </c>
      <c r="C408" s="185" t="s">
        <v>723</v>
      </c>
      <c r="D408" s="186" t="s">
        <v>217</v>
      </c>
      <c r="E408" s="187">
        <v>2</v>
      </c>
      <c r="F408" s="188">
        <v>0</v>
      </c>
      <c r="G408" s="188">
        <f t="shared" si="35"/>
        <v>0</v>
      </c>
      <c r="H408" s="188">
        <v>1158</v>
      </c>
      <c r="I408" s="188">
        <f t="shared" si="36"/>
        <v>2316</v>
      </c>
      <c r="J408" s="188">
        <v>0</v>
      </c>
      <c r="K408" s="188">
        <f t="shared" si="37"/>
        <v>0</v>
      </c>
      <c r="L408" s="188">
        <v>21</v>
      </c>
      <c r="M408" s="188">
        <f t="shared" si="38"/>
        <v>0</v>
      </c>
      <c r="N408" s="189">
        <v>2.1499999999999998E-2</v>
      </c>
      <c r="O408" s="189">
        <f t="shared" si="39"/>
        <v>4.2999999999999997E-2</v>
      </c>
      <c r="P408" s="189">
        <v>0</v>
      </c>
      <c r="Q408" s="189">
        <f t="shared" si="40"/>
        <v>0</v>
      </c>
      <c r="R408" s="189"/>
      <c r="S408" s="189"/>
      <c r="T408" s="190">
        <v>0</v>
      </c>
      <c r="U408" s="189">
        <f t="shared" si="41"/>
        <v>0</v>
      </c>
      <c r="V408" s="191"/>
      <c r="W408" s="191"/>
      <c r="X408" s="191"/>
      <c r="Y408" s="191"/>
      <c r="Z408" s="191"/>
      <c r="AA408" s="191"/>
      <c r="AB408" s="191"/>
      <c r="AC408" s="191"/>
      <c r="AD408" s="191"/>
      <c r="AE408" s="191" t="s">
        <v>236</v>
      </c>
      <c r="AF408" s="191"/>
      <c r="AG408" s="191"/>
      <c r="AH408" s="191"/>
      <c r="AI408" s="191"/>
      <c r="AJ408" s="191"/>
      <c r="AK408" s="191"/>
      <c r="AL408" s="191"/>
      <c r="AM408" s="191"/>
      <c r="AN408" s="191"/>
      <c r="AO408" s="191"/>
      <c r="AP408" s="191"/>
      <c r="AQ408" s="191"/>
      <c r="AR408" s="191"/>
      <c r="AS408" s="191"/>
      <c r="AT408" s="191"/>
      <c r="AU408" s="191"/>
      <c r="AV408" s="191"/>
      <c r="AW408" s="191"/>
      <c r="AX408" s="191"/>
      <c r="AY408" s="191"/>
      <c r="AZ408" s="191"/>
      <c r="BA408" s="191"/>
      <c r="BB408" s="191"/>
      <c r="BC408" s="191"/>
      <c r="BD408" s="191"/>
      <c r="BE408" s="191"/>
      <c r="BF408" s="191"/>
      <c r="BG408" s="191"/>
      <c r="BH408" s="191"/>
    </row>
    <row r="409" spans="1:60" ht="22.5" outlineLevel="1" x14ac:dyDescent="0.2">
      <c r="A409" s="184">
        <v>199</v>
      </c>
      <c r="B409" s="184" t="s">
        <v>724</v>
      </c>
      <c r="C409" s="185" t="s">
        <v>725</v>
      </c>
      <c r="D409" s="186" t="s">
        <v>217</v>
      </c>
      <c r="E409" s="187">
        <v>1</v>
      </c>
      <c r="F409" s="188">
        <v>0</v>
      </c>
      <c r="G409" s="188">
        <f t="shared" si="35"/>
        <v>0</v>
      </c>
      <c r="H409" s="188">
        <v>2870</v>
      </c>
      <c r="I409" s="188">
        <f t="shared" si="36"/>
        <v>2870</v>
      </c>
      <c r="J409" s="188">
        <v>0</v>
      </c>
      <c r="K409" s="188">
        <f t="shared" si="37"/>
        <v>0</v>
      </c>
      <c r="L409" s="188">
        <v>21</v>
      </c>
      <c r="M409" s="188">
        <f t="shared" si="38"/>
        <v>0</v>
      </c>
      <c r="N409" s="189">
        <v>2.1999999999999999E-2</v>
      </c>
      <c r="O409" s="189">
        <f t="shared" si="39"/>
        <v>2.1999999999999999E-2</v>
      </c>
      <c r="P409" s="189">
        <v>0</v>
      </c>
      <c r="Q409" s="189">
        <f t="shared" si="40"/>
        <v>0</v>
      </c>
      <c r="R409" s="189"/>
      <c r="S409" s="189"/>
      <c r="T409" s="190">
        <v>0</v>
      </c>
      <c r="U409" s="189">
        <f t="shared" si="41"/>
        <v>0</v>
      </c>
      <c r="V409" s="191"/>
      <c r="W409" s="191"/>
      <c r="X409" s="191"/>
      <c r="Y409" s="191"/>
      <c r="Z409" s="191"/>
      <c r="AA409" s="191"/>
      <c r="AB409" s="191"/>
      <c r="AC409" s="191"/>
      <c r="AD409" s="191"/>
      <c r="AE409" s="191" t="s">
        <v>236</v>
      </c>
      <c r="AF409" s="191"/>
      <c r="AG409" s="191"/>
      <c r="AH409" s="191"/>
      <c r="AI409" s="191"/>
      <c r="AJ409" s="191"/>
      <c r="AK409" s="191"/>
      <c r="AL409" s="191"/>
      <c r="AM409" s="191"/>
      <c r="AN409" s="191"/>
      <c r="AO409" s="191"/>
      <c r="AP409" s="191"/>
      <c r="AQ409" s="191"/>
      <c r="AR409" s="191"/>
      <c r="AS409" s="191"/>
      <c r="AT409" s="191"/>
      <c r="AU409" s="191"/>
      <c r="AV409" s="191"/>
      <c r="AW409" s="191"/>
      <c r="AX409" s="191"/>
      <c r="AY409" s="191"/>
      <c r="AZ409" s="191"/>
      <c r="BA409" s="191"/>
      <c r="BB409" s="191"/>
      <c r="BC409" s="191"/>
      <c r="BD409" s="191"/>
      <c r="BE409" s="191"/>
      <c r="BF409" s="191"/>
      <c r="BG409" s="191"/>
      <c r="BH409" s="191"/>
    </row>
    <row r="410" spans="1:60" ht="22.5" outlineLevel="1" x14ac:dyDescent="0.2">
      <c r="A410" s="184">
        <v>200</v>
      </c>
      <c r="B410" s="184" t="s">
        <v>726</v>
      </c>
      <c r="C410" s="185" t="s">
        <v>727</v>
      </c>
      <c r="D410" s="186" t="s">
        <v>211</v>
      </c>
      <c r="E410" s="187">
        <v>7.5</v>
      </c>
      <c r="F410" s="188">
        <v>0</v>
      </c>
      <c r="G410" s="188">
        <f t="shared" si="35"/>
        <v>0</v>
      </c>
      <c r="H410" s="188">
        <v>330.96</v>
      </c>
      <c r="I410" s="188">
        <f t="shared" si="36"/>
        <v>2482.1999999999998</v>
      </c>
      <c r="J410" s="188">
        <v>424.04</v>
      </c>
      <c r="K410" s="188">
        <f t="shared" si="37"/>
        <v>3180.3</v>
      </c>
      <c r="L410" s="188">
        <v>21</v>
      </c>
      <c r="M410" s="188">
        <f t="shared" si="38"/>
        <v>0</v>
      </c>
      <c r="N410" s="189">
        <v>4.3600000000000002E-3</v>
      </c>
      <c r="O410" s="189">
        <f t="shared" si="39"/>
        <v>3.27E-2</v>
      </c>
      <c r="P410" s="189">
        <v>0</v>
      </c>
      <c r="Q410" s="189">
        <f t="shared" si="40"/>
        <v>0</v>
      </c>
      <c r="R410" s="189"/>
      <c r="S410" s="189"/>
      <c r="T410" s="190">
        <v>1.1431800000000001</v>
      </c>
      <c r="U410" s="189">
        <f t="shared" si="41"/>
        <v>8.57</v>
      </c>
      <c r="V410" s="191"/>
      <c r="W410" s="191"/>
      <c r="X410" s="191"/>
      <c r="Y410" s="191"/>
      <c r="Z410" s="191"/>
      <c r="AA410" s="191"/>
      <c r="AB410" s="191"/>
      <c r="AC410" s="191"/>
      <c r="AD410" s="191"/>
      <c r="AE410" s="191" t="s">
        <v>163</v>
      </c>
      <c r="AF410" s="191"/>
      <c r="AG410" s="191"/>
      <c r="AH410" s="191"/>
      <c r="AI410" s="191"/>
      <c r="AJ410" s="191"/>
      <c r="AK410" s="191"/>
      <c r="AL410" s="191"/>
      <c r="AM410" s="191"/>
      <c r="AN410" s="191"/>
      <c r="AO410" s="191"/>
      <c r="AP410" s="191"/>
      <c r="AQ410" s="191"/>
      <c r="AR410" s="191"/>
      <c r="AS410" s="191"/>
      <c r="AT410" s="191"/>
      <c r="AU410" s="191"/>
      <c r="AV410" s="191"/>
      <c r="AW410" s="191"/>
      <c r="AX410" s="191"/>
      <c r="AY410" s="191"/>
      <c r="AZ410" s="191"/>
      <c r="BA410" s="191"/>
      <c r="BB410" s="191"/>
      <c r="BC410" s="191"/>
      <c r="BD410" s="191"/>
      <c r="BE410" s="191"/>
      <c r="BF410" s="191"/>
      <c r="BG410" s="191"/>
      <c r="BH410" s="191"/>
    </row>
    <row r="411" spans="1:60" outlineLevel="1" x14ac:dyDescent="0.2">
      <c r="A411" s="184"/>
      <c r="B411" s="184"/>
      <c r="C411" s="192" t="s">
        <v>728</v>
      </c>
      <c r="D411" s="193"/>
      <c r="E411" s="194">
        <v>7.5</v>
      </c>
      <c r="F411" s="188"/>
      <c r="G411" s="188"/>
      <c r="H411" s="188"/>
      <c r="I411" s="188"/>
      <c r="J411" s="188"/>
      <c r="K411" s="188"/>
      <c r="L411" s="188"/>
      <c r="M411" s="188"/>
      <c r="N411" s="189"/>
      <c r="O411" s="189"/>
      <c r="P411" s="189"/>
      <c r="Q411" s="189"/>
      <c r="R411" s="189"/>
      <c r="S411" s="189"/>
      <c r="T411" s="190"/>
      <c r="U411" s="189"/>
      <c r="V411" s="191"/>
      <c r="W411" s="191"/>
      <c r="X411" s="191"/>
      <c r="Y411" s="191"/>
      <c r="Z411" s="191"/>
      <c r="AA411" s="191"/>
      <c r="AB411" s="191"/>
      <c r="AC411" s="191"/>
      <c r="AD411" s="191"/>
      <c r="AE411" s="191" t="s">
        <v>165</v>
      </c>
      <c r="AF411" s="191">
        <v>0</v>
      </c>
      <c r="AG411" s="191"/>
      <c r="AH411" s="191"/>
      <c r="AI411" s="191"/>
      <c r="AJ411" s="191"/>
      <c r="AK411" s="191"/>
      <c r="AL411" s="191"/>
      <c r="AM411" s="191"/>
      <c r="AN411" s="191"/>
      <c r="AO411" s="191"/>
      <c r="AP411" s="191"/>
      <c r="AQ411" s="191"/>
      <c r="AR411" s="191"/>
      <c r="AS411" s="191"/>
      <c r="AT411" s="191"/>
      <c r="AU411" s="191"/>
      <c r="AV411" s="191"/>
      <c r="AW411" s="191"/>
      <c r="AX411" s="191"/>
      <c r="AY411" s="191"/>
      <c r="AZ411" s="191"/>
      <c r="BA411" s="191"/>
      <c r="BB411" s="191"/>
      <c r="BC411" s="191"/>
      <c r="BD411" s="191"/>
      <c r="BE411" s="191"/>
      <c r="BF411" s="191"/>
      <c r="BG411" s="191"/>
      <c r="BH411" s="191"/>
    </row>
    <row r="412" spans="1:60" outlineLevel="1" x14ac:dyDescent="0.2">
      <c r="A412" s="184">
        <v>201</v>
      </c>
      <c r="B412" s="184" t="s">
        <v>729</v>
      </c>
      <c r="C412" s="185" t="s">
        <v>730</v>
      </c>
      <c r="D412" s="186" t="s">
        <v>217</v>
      </c>
      <c r="E412" s="187">
        <v>7</v>
      </c>
      <c r="F412" s="188">
        <v>0</v>
      </c>
      <c r="G412" s="188">
        <f>E412*F412</f>
        <v>0</v>
      </c>
      <c r="H412" s="188">
        <v>654</v>
      </c>
      <c r="I412" s="188">
        <f>ROUND(E412*H412,2)</f>
        <v>4578</v>
      </c>
      <c r="J412" s="188">
        <v>0</v>
      </c>
      <c r="K412" s="188">
        <f>ROUND(E412*J412,2)</f>
        <v>0</v>
      </c>
      <c r="L412" s="188">
        <v>21</v>
      </c>
      <c r="M412" s="188">
        <f>G412*(1+L412/100)</f>
        <v>0</v>
      </c>
      <c r="N412" s="189">
        <v>8.0000000000000004E-4</v>
      </c>
      <c r="O412" s="189">
        <f>ROUND(E412*N412,5)</f>
        <v>5.5999999999999999E-3</v>
      </c>
      <c r="P412" s="189">
        <v>0</v>
      </c>
      <c r="Q412" s="189">
        <f>ROUND(E412*P412,5)</f>
        <v>0</v>
      </c>
      <c r="R412" s="189"/>
      <c r="S412" s="189"/>
      <c r="T412" s="190">
        <v>0</v>
      </c>
      <c r="U412" s="189">
        <f>ROUND(E412*T412,2)</f>
        <v>0</v>
      </c>
      <c r="V412" s="191"/>
      <c r="W412" s="191"/>
      <c r="X412" s="191"/>
      <c r="Y412" s="191"/>
      <c r="Z412" s="191"/>
      <c r="AA412" s="191"/>
      <c r="AB412" s="191"/>
      <c r="AC412" s="191"/>
      <c r="AD412" s="191"/>
      <c r="AE412" s="191" t="s">
        <v>236</v>
      </c>
      <c r="AF412" s="191"/>
      <c r="AG412" s="191"/>
      <c r="AH412" s="191"/>
      <c r="AI412" s="191"/>
      <c r="AJ412" s="191"/>
      <c r="AK412" s="191"/>
      <c r="AL412" s="191"/>
      <c r="AM412" s="191"/>
      <c r="AN412" s="191"/>
      <c r="AO412" s="191"/>
      <c r="AP412" s="191"/>
      <c r="AQ412" s="191"/>
      <c r="AR412" s="191"/>
      <c r="AS412" s="191"/>
      <c r="AT412" s="191"/>
      <c r="AU412" s="191"/>
      <c r="AV412" s="191"/>
      <c r="AW412" s="191"/>
      <c r="AX412" s="191"/>
      <c r="AY412" s="191"/>
      <c r="AZ412" s="191"/>
      <c r="BA412" s="191"/>
      <c r="BB412" s="191"/>
      <c r="BC412" s="191"/>
      <c r="BD412" s="191"/>
      <c r="BE412" s="191"/>
      <c r="BF412" s="191"/>
      <c r="BG412" s="191"/>
      <c r="BH412" s="191"/>
    </row>
    <row r="413" spans="1:60" ht="22.5" outlineLevel="1" x14ac:dyDescent="0.2">
      <c r="A413" s="184">
        <v>202</v>
      </c>
      <c r="B413" s="184" t="s">
        <v>731</v>
      </c>
      <c r="C413" s="185" t="s">
        <v>732</v>
      </c>
      <c r="D413" s="186" t="s">
        <v>217</v>
      </c>
      <c r="E413" s="187">
        <v>1</v>
      </c>
      <c r="F413" s="188">
        <v>0</v>
      </c>
      <c r="G413" s="188">
        <f>E413*F413</f>
        <v>0</v>
      </c>
      <c r="H413" s="188">
        <v>2090</v>
      </c>
      <c r="I413" s="188">
        <f>ROUND(E413*H413,2)</f>
        <v>2090</v>
      </c>
      <c r="J413" s="188">
        <v>0</v>
      </c>
      <c r="K413" s="188">
        <f>ROUND(E413*J413,2)</f>
        <v>0</v>
      </c>
      <c r="L413" s="188">
        <v>21</v>
      </c>
      <c r="M413" s="188">
        <f>G413*(1+L413/100)</f>
        <v>0</v>
      </c>
      <c r="N413" s="189">
        <v>2E-3</v>
      </c>
      <c r="O413" s="189">
        <f>ROUND(E413*N413,5)</f>
        <v>2E-3</v>
      </c>
      <c r="P413" s="189">
        <v>0</v>
      </c>
      <c r="Q413" s="189">
        <f>ROUND(E413*P413,5)</f>
        <v>0</v>
      </c>
      <c r="R413" s="189"/>
      <c r="S413" s="189"/>
      <c r="T413" s="190">
        <v>0</v>
      </c>
      <c r="U413" s="189">
        <f>ROUND(E413*T413,2)</f>
        <v>0</v>
      </c>
      <c r="V413" s="191"/>
      <c r="W413" s="191"/>
      <c r="X413" s="191"/>
      <c r="Y413" s="191"/>
      <c r="Z413" s="191"/>
      <c r="AA413" s="191"/>
      <c r="AB413" s="191"/>
      <c r="AC413" s="191"/>
      <c r="AD413" s="191"/>
      <c r="AE413" s="191" t="s">
        <v>236</v>
      </c>
      <c r="AF413" s="191"/>
      <c r="AG413" s="191"/>
      <c r="AH413" s="191"/>
      <c r="AI413" s="191"/>
      <c r="AJ413" s="191"/>
      <c r="AK413" s="191"/>
      <c r="AL413" s="191"/>
      <c r="AM413" s="191"/>
      <c r="AN413" s="191"/>
      <c r="AO413" s="191"/>
      <c r="AP413" s="191"/>
      <c r="AQ413" s="191"/>
      <c r="AR413" s="191"/>
      <c r="AS413" s="191"/>
      <c r="AT413" s="191"/>
      <c r="AU413" s="191"/>
      <c r="AV413" s="191"/>
      <c r="AW413" s="191"/>
      <c r="AX413" s="191"/>
      <c r="AY413" s="191"/>
      <c r="AZ413" s="191"/>
      <c r="BA413" s="191"/>
      <c r="BB413" s="191"/>
      <c r="BC413" s="191"/>
      <c r="BD413" s="191"/>
      <c r="BE413" s="191"/>
      <c r="BF413" s="191"/>
      <c r="BG413" s="191"/>
      <c r="BH413" s="191"/>
    </row>
    <row r="414" spans="1:60" outlineLevel="1" x14ac:dyDescent="0.2">
      <c r="A414" s="184"/>
      <c r="B414" s="184"/>
      <c r="C414" s="192" t="s">
        <v>733</v>
      </c>
      <c r="D414" s="193"/>
      <c r="E414" s="194">
        <v>1</v>
      </c>
      <c r="F414" s="188"/>
      <c r="G414" s="188"/>
      <c r="H414" s="188"/>
      <c r="I414" s="188"/>
      <c r="J414" s="188"/>
      <c r="K414" s="188"/>
      <c r="L414" s="188"/>
      <c r="M414" s="188"/>
      <c r="N414" s="189"/>
      <c r="O414" s="189"/>
      <c r="P414" s="189"/>
      <c r="Q414" s="189"/>
      <c r="R414" s="189"/>
      <c r="S414" s="189"/>
      <c r="T414" s="190"/>
      <c r="U414" s="189"/>
      <c r="V414" s="191"/>
      <c r="W414" s="191"/>
      <c r="X414" s="191"/>
      <c r="Y414" s="191"/>
      <c r="Z414" s="191"/>
      <c r="AA414" s="191"/>
      <c r="AB414" s="191"/>
      <c r="AC414" s="191"/>
      <c r="AD414" s="191"/>
      <c r="AE414" s="191" t="s">
        <v>165</v>
      </c>
      <c r="AF414" s="191">
        <v>0</v>
      </c>
      <c r="AG414" s="191"/>
      <c r="AH414" s="191"/>
      <c r="AI414" s="191"/>
      <c r="AJ414" s="191"/>
      <c r="AK414" s="191"/>
      <c r="AL414" s="191"/>
      <c r="AM414" s="191"/>
      <c r="AN414" s="191"/>
      <c r="AO414" s="191"/>
      <c r="AP414" s="191"/>
      <c r="AQ414" s="191"/>
      <c r="AR414" s="191"/>
      <c r="AS414" s="191"/>
      <c r="AT414" s="191"/>
      <c r="AU414" s="191"/>
      <c r="AV414" s="191"/>
      <c r="AW414" s="191"/>
      <c r="AX414" s="191"/>
      <c r="AY414" s="191"/>
      <c r="AZ414" s="191"/>
      <c r="BA414" s="191"/>
      <c r="BB414" s="191"/>
      <c r="BC414" s="191"/>
      <c r="BD414" s="191"/>
      <c r="BE414" s="191"/>
      <c r="BF414" s="191"/>
      <c r="BG414" s="191"/>
      <c r="BH414" s="191"/>
    </row>
    <row r="415" spans="1:60" ht="22.5" outlineLevel="1" x14ac:dyDescent="0.2">
      <c r="A415" s="184">
        <v>203</v>
      </c>
      <c r="B415" s="184" t="s">
        <v>734</v>
      </c>
      <c r="C415" s="185" t="s">
        <v>735</v>
      </c>
      <c r="D415" s="186" t="s">
        <v>217</v>
      </c>
      <c r="E415" s="187">
        <v>2</v>
      </c>
      <c r="F415" s="188">
        <v>0</v>
      </c>
      <c r="G415" s="188">
        <f>E415*F415</f>
        <v>0</v>
      </c>
      <c r="H415" s="188">
        <v>585</v>
      </c>
      <c r="I415" s="188">
        <f>ROUND(E415*H415,2)</f>
        <v>1170</v>
      </c>
      <c r="J415" s="188">
        <v>0</v>
      </c>
      <c r="K415" s="188">
        <f>ROUND(E415*J415,2)</f>
        <v>0</v>
      </c>
      <c r="L415" s="188">
        <v>21</v>
      </c>
      <c r="M415" s="188">
        <f>G415*(1+L415/100)</f>
        <v>0</v>
      </c>
      <c r="N415" s="189">
        <v>1.6999999999999999E-3</v>
      </c>
      <c r="O415" s="189">
        <f>ROUND(E415*N415,5)</f>
        <v>3.3999999999999998E-3</v>
      </c>
      <c r="P415" s="189">
        <v>0</v>
      </c>
      <c r="Q415" s="189">
        <f>ROUND(E415*P415,5)</f>
        <v>0</v>
      </c>
      <c r="R415" s="189"/>
      <c r="S415" s="189"/>
      <c r="T415" s="190">
        <v>0</v>
      </c>
      <c r="U415" s="189">
        <f>ROUND(E415*T415,2)</f>
        <v>0</v>
      </c>
      <c r="V415" s="191"/>
      <c r="W415" s="191"/>
      <c r="X415" s="191"/>
      <c r="Y415" s="191"/>
      <c r="Z415" s="191"/>
      <c r="AA415" s="191"/>
      <c r="AB415" s="191"/>
      <c r="AC415" s="191"/>
      <c r="AD415" s="191"/>
      <c r="AE415" s="191" t="s">
        <v>236</v>
      </c>
      <c r="AF415" s="191"/>
      <c r="AG415" s="191"/>
      <c r="AH415" s="191"/>
      <c r="AI415" s="191"/>
      <c r="AJ415" s="191"/>
      <c r="AK415" s="191"/>
      <c r="AL415" s="191"/>
      <c r="AM415" s="191"/>
      <c r="AN415" s="191"/>
      <c r="AO415" s="191"/>
      <c r="AP415" s="191"/>
      <c r="AQ415" s="191"/>
      <c r="AR415" s="191"/>
      <c r="AS415" s="191"/>
      <c r="AT415" s="191"/>
      <c r="AU415" s="191"/>
      <c r="AV415" s="191"/>
      <c r="AW415" s="191"/>
      <c r="AX415" s="191"/>
      <c r="AY415" s="191"/>
      <c r="AZ415" s="191"/>
      <c r="BA415" s="191"/>
      <c r="BB415" s="191"/>
      <c r="BC415" s="191"/>
      <c r="BD415" s="191"/>
      <c r="BE415" s="191"/>
      <c r="BF415" s="191"/>
      <c r="BG415" s="191"/>
      <c r="BH415" s="191"/>
    </row>
    <row r="416" spans="1:60" outlineLevel="1" x14ac:dyDescent="0.2">
      <c r="A416" s="184"/>
      <c r="B416" s="184"/>
      <c r="C416" s="192" t="s">
        <v>736</v>
      </c>
      <c r="D416" s="193"/>
      <c r="E416" s="194">
        <v>2</v>
      </c>
      <c r="F416" s="188"/>
      <c r="G416" s="188"/>
      <c r="H416" s="188"/>
      <c r="I416" s="188"/>
      <c r="J416" s="188"/>
      <c r="K416" s="188"/>
      <c r="L416" s="188"/>
      <c r="M416" s="188"/>
      <c r="N416" s="189"/>
      <c r="O416" s="189"/>
      <c r="P416" s="189"/>
      <c r="Q416" s="189"/>
      <c r="R416" s="189"/>
      <c r="S416" s="189"/>
      <c r="T416" s="190"/>
      <c r="U416" s="189"/>
      <c r="V416" s="191"/>
      <c r="W416" s="191"/>
      <c r="X416" s="191"/>
      <c r="Y416" s="191"/>
      <c r="Z416" s="191"/>
      <c r="AA416" s="191"/>
      <c r="AB416" s="191"/>
      <c r="AC416" s="191"/>
      <c r="AD416" s="191"/>
      <c r="AE416" s="191" t="s">
        <v>165</v>
      </c>
      <c r="AF416" s="191">
        <v>0</v>
      </c>
      <c r="AG416" s="191"/>
      <c r="AH416" s="191"/>
      <c r="AI416" s="191"/>
      <c r="AJ416" s="191"/>
      <c r="AK416" s="191"/>
      <c r="AL416" s="191"/>
      <c r="AM416" s="191"/>
      <c r="AN416" s="191"/>
      <c r="AO416" s="191"/>
      <c r="AP416" s="191"/>
      <c r="AQ416" s="191"/>
      <c r="AR416" s="191"/>
      <c r="AS416" s="191"/>
      <c r="AT416" s="191"/>
      <c r="AU416" s="191"/>
      <c r="AV416" s="191"/>
      <c r="AW416" s="191"/>
      <c r="AX416" s="191"/>
      <c r="AY416" s="191"/>
      <c r="AZ416" s="191"/>
      <c r="BA416" s="191"/>
      <c r="BB416" s="191"/>
      <c r="BC416" s="191"/>
      <c r="BD416" s="191"/>
      <c r="BE416" s="191"/>
      <c r="BF416" s="191"/>
      <c r="BG416" s="191"/>
      <c r="BH416" s="191"/>
    </row>
    <row r="417" spans="1:60" ht="22.5" outlineLevel="1" x14ac:dyDescent="0.2">
      <c r="A417" s="184">
        <v>204</v>
      </c>
      <c r="B417" s="184" t="s">
        <v>737</v>
      </c>
      <c r="C417" s="185" t="s">
        <v>738</v>
      </c>
      <c r="D417" s="202" t="s">
        <v>207</v>
      </c>
      <c r="E417" s="203">
        <v>7.92</v>
      </c>
      <c r="F417" s="188">
        <v>0</v>
      </c>
      <c r="G417" s="188">
        <f>E417*F417</f>
        <v>0</v>
      </c>
      <c r="H417" s="188"/>
      <c r="I417" s="188"/>
      <c r="J417" s="188"/>
      <c r="K417" s="188"/>
      <c r="L417" s="188"/>
      <c r="M417" s="188"/>
      <c r="N417" s="189"/>
      <c r="O417" s="189"/>
      <c r="P417" s="189"/>
      <c r="Q417" s="189"/>
      <c r="R417" s="189"/>
      <c r="S417" s="189"/>
      <c r="T417" s="190"/>
      <c r="U417" s="189"/>
      <c r="V417" s="191"/>
      <c r="W417" s="191"/>
      <c r="X417" s="191"/>
      <c r="Y417" s="191"/>
      <c r="Z417" s="191"/>
      <c r="AA417" s="191"/>
      <c r="AB417" s="191"/>
      <c r="AC417" s="191"/>
      <c r="AD417" s="191"/>
      <c r="AE417" s="191"/>
      <c r="AF417" s="191"/>
      <c r="AG417" s="191"/>
      <c r="AH417" s="191"/>
      <c r="AI417" s="191"/>
      <c r="AJ417" s="191"/>
      <c r="AK417" s="191"/>
      <c r="AL417" s="191"/>
      <c r="AM417" s="191"/>
      <c r="AN417" s="191"/>
      <c r="AO417" s="191"/>
      <c r="AP417" s="191"/>
      <c r="AQ417" s="191"/>
      <c r="AR417" s="191"/>
      <c r="AS417" s="191"/>
      <c r="AT417" s="191"/>
      <c r="AU417" s="191"/>
      <c r="AV417" s="191"/>
      <c r="AW417" s="191"/>
      <c r="AX417" s="191"/>
      <c r="AY417" s="191"/>
      <c r="AZ417" s="191"/>
      <c r="BA417" s="191"/>
      <c r="BB417" s="191"/>
      <c r="BC417" s="191"/>
      <c r="BD417" s="191"/>
      <c r="BE417" s="191"/>
      <c r="BF417" s="191"/>
      <c r="BG417" s="191"/>
      <c r="BH417" s="191"/>
    </row>
    <row r="418" spans="1:60" outlineLevel="1" x14ac:dyDescent="0.2">
      <c r="A418" s="184">
        <v>204</v>
      </c>
      <c r="B418" s="184" t="s">
        <v>739</v>
      </c>
      <c r="C418" s="185" t="s">
        <v>740</v>
      </c>
      <c r="D418" s="186" t="s">
        <v>35</v>
      </c>
      <c r="E418" s="187">
        <v>176719.52</v>
      </c>
      <c r="F418" s="188">
        <v>0</v>
      </c>
      <c r="G418" s="188">
        <f>E418*F418</f>
        <v>0</v>
      </c>
      <c r="H418" s="188">
        <v>0</v>
      </c>
      <c r="I418" s="188">
        <f>ROUND(E418*H418,2)</f>
        <v>0</v>
      </c>
      <c r="J418" s="188">
        <v>1.05</v>
      </c>
      <c r="K418" s="188">
        <f>ROUND(E418*J418,2)</f>
        <v>185555.5</v>
      </c>
      <c r="L418" s="188">
        <v>21</v>
      </c>
      <c r="M418" s="188">
        <f>G418*(1+L418/100)</f>
        <v>0</v>
      </c>
      <c r="N418" s="189">
        <v>0</v>
      </c>
      <c r="O418" s="189">
        <f>ROUND(E418*N418,5)</f>
        <v>0</v>
      </c>
      <c r="P418" s="189">
        <v>0</v>
      </c>
      <c r="Q418" s="189">
        <f>ROUND(E418*P418,5)</f>
        <v>0</v>
      </c>
      <c r="R418" s="189"/>
      <c r="S418" s="189"/>
      <c r="T418" s="190">
        <v>0</v>
      </c>
      <c r="U418" s="189">
        <f>ROUND(E418*T418,2)</f>
        <v>0</v>
      </c>
      <c r="V418" s="191"/>
      <c r="W418" s="191"/>
      <c r="X418" s="191"/>
      <c r="Y418" s="191"/>
      <c r="Z418" s="191"/>
      <c r="AA418" s="191"/>
      <c r="AB418" s="191"/>
      <c r="AC418" s="191"/>
      <c r="AD418" s="191"/>
      <c r="AE418" s="191" t="s">
        <v>187</v>
      </c>
      <c r="AF418" s="191"/>
      <c r="AG418" s="191"/>
      <c r="AH418" s="191"/>
      <c r="AI418" s="191"/>
      <c r="AJ418" s="191"/>
      <c r="AK418" s="191"/>
      <c r="AL418" s="191"/>
      <c r="AM418" s="191"/>
      <c r="AN418" s="191"/>
      <c r="AO418" s="191"/>
      <c r="AP418" s="191"/>
      <c r="AQ418" s="191"/>
      <c r="AR418" s="191"/>
      <c r="AS418" s="191"/>
      <c r="AT418" s="191"/>
      <c r="AU418" s="191"/>
      <c r="AV418" s="191"/>
      <c r="AW418" s="191"/>
      <c r="AX418" s="191"/>
      <c r="AY418" s="191"/>
      <c r="AZ418" s="191"/>
      <c r="BA418" s="191"/>
      <c r="BB418" s="191"/>
      <c r="BC418" s="191"/>
      <c r="BD418" s="191"/>
      <c r="BE418" s="191"/>
      <c r="BF418" s="191"/>
      <c r="BG418" s="191"/>
      <c r="BH418" s="191"/>
    </row>
    <row r="419" spans="1:60" x14ac:dyDescent="0.2">
      <c r="A419" s="195" t="s">
        <v>158</v>
      </c>
      <c r="B419" s="195" t="s">
        <v>109</v>
      </c>
      <c r="C419" s="196" t="s">
        <v>110</v>
      </c>
      <c r="D419" s="197"/>
      <c r="E419" s="198"/>
      <c r="F419" s="199"/>
      <c r="G419" s="199">
        <f>SUMIF(AE420:AE431,"&lt;&gt;NOR",G420:G431)</f>
        <v>0</v>
      </c>
      <c r="H419" s="199"/>
      <c r="I419" s="199">
        <f>SUM(I420:I431)</f>
        <v>8886.56</v>
      </c>
      <c r="J419" s="199"/>
      <c r="K419" s="199">
        <f>SUM(K420:K431)</f>
        <v>5442.4699999999993</v>
      </c>
      <c r="L419" s="199"/>
      <c r="M419" s="199">
        <f>SUM(M420:M431)</f>
        <v>0</v>
      </c>
      <c r="N419" s="200"/>
      <c r="O419" s="200">
        <f>SUM(O420:O431)</f>
        <v>0.22591</v>
      </c>
      <c r="P419" s="200"/>
      <c r="Q419" s="200">
        <f>SUM(Q420:Q431)</f>
        <v>0</v>
      </c>
      <c r="R419" s="200"/>
      <c r="S419" s="200"/>
      <c r="T419" s="201"/>
      <c r="U419" s="200">
        <f>SUM(U420:U431)</f>
        <v>11.17</v>
      </c>
      <c r="W419" s="48"/>
      <c r="AE419" t="s">
        <v>159</v>
      </c>
    </row>
    <row r="420" spans="1:60" outlineLevel="1" x14ac:dyDescent="0.2">
      <c r="A420" s="184">
        <v>205</v>
      </c>
      <c r="B420" s="184" t="s">
        <v>741</v>
      </c>
      <c r="C420" s="185" t="s">
        <v>742</v>
      </c>
      <c r="D420" s="186" t="s">
        <v>519</v>
      </c>
      <c r="E420" s="187">
        <v>205.148</v>
      </c>
      <c r="F420" s="188">
        <v>0</v>
      </c>
      <c r="G420" s="188">
        <f>E420*F420</f>
        <v>0</v>
      </c>
      <c r="H420" s="188">
        <v>5.28</v>
      </c>
      <c r="I420" s="188">
        <f>ROUND(E420*H420,2)</f>
        <v>1083.18</v>
      </c>
      <c r="J420" s="188">
        <v>24.419999999999998</v>
      </c>
      <c r="K420" s="188">
        <f>ROUND(E420*J420,2)</f>
        <v>5009.71</v>
      </c>
      <c r="L420" s="188">
        <v>21</v>
      </c>
      <c r="M420" s="188">
        <f>G420*(1+L420/100)</f>
        <v>0</v>
      </c>
      <c r="N420" s="189">
        <v>5.0000000000000002E-5</v>
      </c>
      <c r="O420" s="189">
        <f>ROUND(E420*N420,5)</f>
        <v>1.026E-2</v>
      </c>
      <c r="P420" s="189">
        <v>0</v>
      </c>
      <c r="Q420" s="189">
        <f>ROUND(E420*P420,5)</f>
        <v>0</v>
      </c>
      <c r="R420" s="189"/>
      <c r="S420" s="189"/>
      <c r="T420" s="190">
        <v>5.1999999999999998E-2</v>
      </c>
      <c r="U420" s="189">
        <f>ROUND(E420*T420,2)</f>
        <v>10.67</v>
      </c>
      <c r="V420" s="191"/>
      <c r="W420" s="191"/>
      <c r="X420" s="191"/>
      <c r="Y420" s="191"/>
      <c r="Z420" s="191"/>
      <c r="AA420" s="191"/>
      <c r="AB420" s="191"/>
      <c r="AC420" s="191"/>
      <c r="AD420" s="191"/>
      <c r="AE420" s="191" t="s">
        <v>187</v>
      </c>
      <c r="AF420" s="191"/>
      <c r="AG420" s="191"/>
      <c r="AH420" s="191"/>
      <c r="AI420" s="191"/>
      <c r="AJ420" s="191"/>
      <c r="AK420" s="191"/>
      <c r="AL420" s="191"/>
      <c r="AM420" s="191"/>
      <c r="AN420" s="191"/>
      <c r="AO420" s="191"/>
      <c r="AP420" s="191"/>
      <c r="AQ420" s="191"/>
      <c r="AR420" s="191"/>
      <c r="AS420" s="191"/>
      <c r="AT420" s="191"/>
      <c r="AU420" s="191"/>
      <c r="AV420" s="191"/>
      <c r="AW420" s="191"/>
      <c r="AX420" s="191"/>
      <c r="AY420" s="191"/>
      <c r="AZ420" s="191"/>
      <c r="BA420" s="191"/>
      <c r="BB420" s="191"/>
      <c r="BC420" s="191"/>
      <c r="BD420" s="191"/>
      <c r="BE420" s="191"/>
      <c r="BF420" s="191"/>
      <c r="BG420" s="191"/>
      <c r="BH420" s="191"/>
    </row>
    <row r="421" spans="1:60" outlineLevel="1" x14ac:dyDescent="0.2">
      <c r="A421" s="184"/>
      <c r="B421" s="184"/>
      <c r="C421" s="192" t="s">
        <v>743</v>
      </c>
      <c r="D421" s="193"/>
      <c r="E421" s="194">
        <v>96.96</v>
      </c>
      <c r="F421" s="188"/>
      <c r="G421" s="188"/>
      <c r="H421" s="188"/>
      <c r="I421" s="188"/>
      <c r="J421" s="188"/>
      <c r="K421" s="188"/>
      <c r="L421" s="188"/>
      <c r="M421" s="188"/>
      <c r="N421" s="189"/>
      <c r="O421" s="189"/>
      <c r="P421" s="189"/>
      <c r="Q421" s="189"/>
      <c r="R421" s="189"/>
      <c r="S421" s="189"/>
      <c r="T421" s="190"/>
      <c r="U421" s="189"/>
      <c r="V421" s="191"/>
      <c r="W421" s="191"/>
      <c r="X421" s="191"/>
      <c r="Y421" s="191"/>
      <c r="Z421" s="191"/>
      <c r="AA421" s="191"/>
      <c r="AB421" s="191"/>
      <c r="AC421" s="191"/>
      <c r="AD421" s="191"/>
      <c r="AE421" s="191" t="s">
        <v>165</v>
      </c>
      <c r="AF421" s="191">
        <v>0</v>
      </c>
      <c r="AG421" s="191"/>
      <c r="AH421" s="191"/>
      <c r="AI421" s="191"/>
      <c r="AJ421" s="191"/>
      <c r="AK421" s="191"/>
      <c r="AL421" s="191"/>
      <c r="AM421" s="191"/>
      <c r="AN421" s="191"/>
      <c r="AO421" s="191"/>
      <c r="AP421" s="191"/>
      <c r="AQ421" s="191"/>
      <c r="AR421" s="191"/>
      <c r="AS421" s="191"/>
      <c r="AT421" s="191"/>
      <c r="AU421" s="191"/>
      <c r="AV421" s="191"/>
      <c r="AW421" s="191"/>
      <c r="AX421" s="191"/>
      <c r="AY421" s="191"/>
      <c r="AZ421" s="191"/>
      <c r="BA421" s="191"/>
      <c r="BB421" s="191"/>
      <c r="BC421" s="191"/>
      <c r="BD421" s="191"/>
      <c r="BE421" s="191"/>
      <c r="BF421" s="191"/>
      <c r="BG421" s="191"/>
      <c r="BH421" s="191"/>
    </row>
    <row r="422" spans="1:60" outlineLevel="1" x14ac:dyDescent="0.2">
      <c r="A422" s="184"/>
      <c r="B422" s="184"/>
      <c r="C422" s="192" t="s">
        <v>744</v>
      </c>
      <c r="D422" s="193"/>
      <c r="E422" s="194">
        <v>7.0679999999999996</v>
      </c>
      <c r="F422" s="188"/>
      <c r="G422" s="188"/>
      <c r="H422" s="188"/>
      <c r="I422" s="188"/>
      <c r="J422" s="188"/>
      <c r="K422" s="188"/>
      <c r="L422" s="188"/>
      <c r="M422" s="188"/>
      <c r="N422" s="189"/>
      <c r="O422" s="189"/>
      <c r="P422" s="189"/>
      <c r="Q422" s="189"/>
      <c r="R422" s="189"/>
      <c r="S422" s="189"/>
      <c r="T422" s="190"/>
      <c r="U422" s="189"/>
      <c r="V422" s="191"/>
      <c r="W422" s="191"/>
      <c r="X422" s="191"/>
      <c r="Y422" s="191"/>
      <c r="Z422" s="191"/>
      <c r="AA422" s="191"/>
      <c r="AB422" s="191"/>
      <c r="AC422" s="191"/>
      <c r="AD422" s="191"/>
      <c r="AE422" s="191" t="s">
        <v>165</v>
      </c>
      <c r="AF422" s="191">
        <v>0</v>
      </c>
      <c r="AG422" s="191"/>
      <c r="AH422" s="191"/>
      <c r="AI422" s="191"/>
      <c r="AJ422" s="191"/>
      <c r="AK422" s="191"/>
      <c r="AL422" s="191"/>
      <c r="AM422" s="191"/>
      <c r="AN422" s="191"/>
      <c r="AO422" s="191"/>
      <c r="AP422" s="191"/>
      <c r="AQ422" s="191"/>
      <c r="AR422" s="191"/>
      <c r="AS422" s="191"/>
      <c r="AT422" s="191"/>
      <c r="AU422" s="191"/>
      <c r="AV422" s="191"/>
      <c r="AW422" s="191"/>
      <c r="AX422" s="191"/>
      <c r="AY422" s="191"/>
      <c r="AZ422" s="191"/>
      <c r="BA422" s="191"/>
      <c r="BB422" s="191"/>
      <c r="BC422" s="191"/>
      <c r="BD422" s="191"/>
      <c r="BE422" s="191"/>
      <c r="BF422" s="191"/>
      <c r="BG422" s="191"/>
      <c r="BH422" s="191"/>
    </row>
    <row r="423" spans="1:60" outlineLevel="1" x14ac:dyDescent="0.2">
      <c r="A423" s="184"/>
      <c r="B423" s="184"/>
      <c r="C423" s="192" t="s">
        <v>745</v>
      </c>
      <c r="D423" s="193"/>
      <c r="E423" s="194">
        <v>101.12</v>
      </c>
      <c r="F423" s="188"/>
      <c r="G423" s="188"/>
      <c r="H423" s="188"/>
      <c r="I423" s="188"/>
      <c r="J423" s="188"/>
      <c r="K423" s="188"/>
      <c r="L423" s="188"/>
      <c r="M423" s="188"/>
      <c r="N423" s="189"/>
      <c r="O423" s="189"/>
      <c r="P423" s="189"/>
      <c r="Q423" s="189"/>
      <c r="R423" s="189"/>
      <c r="S423" s="189"/>
      <c r="T423" s="190"/>
      <c r="U423" s="189"/>
      <c r="V423" s="191"/>
      <c r="W423" s="191"/>
      <c r="X423" s="191"/>
      <c r="Y423" s="191"/>
      <c r="Z423" s="191"/>
      <c r="AA423" s="191"/>
      <c r="AB423" s="191"/>
      <c r="AC423" s="191"/>
      <c r="AD423" s="191"/>
      <c r="AE423" s="191" t="s">
        <v>165</v>
      </c>
      <c r="AF423" s="191">
        <v>0</v>
      </c>
      <c r="AG423" s="191"/>
      <c r="AH423" s="191"/>
      <c r="AI423" s="191"/>
      <c r="AJ423" s="191"/>
      <c r="AK423" s="191"/>
      <c r="AL423" s="191"/>
      <c r="AM423" s="191"/>
      <c r="AN423" s="191"/>
      <c r="AO423" s="191"/>
      <c r="AP423" s="191"/>
      <c r="AQ423" s="191"/>
      <c r="AR423" s="191"/>
      <c r="AS423" s="191"/>
      <c r="AT423" s="191"/>
      <c r="AU423" s="191"/>
      <c r="AV423" s="191"/>
      <c r="AW423" s="191"/>
      <c r="AX423" s="191"/>
      <c r="AY423" s="191"/>
      <c r="AZ423" s="191"/>
      <c r="BA423" s="191"/>
      <c r="BB423" s="191"/>
      <c r="BC423" s="191"/>
      <c r="BD423" s="191"/>
      <c r="BE423" s="191"/>
      <c r="BF423" s="191"/>
      <c r="BG423" s="191"/>
      <c r="BH423" s="191"/>
    </row>
    <row r="424" spans="1:60" outlineLevel="1" x14ac:dyDescent="0.2">
      <c r="A424" s="184">
        <v>206</v>
      </c>
      <c r="B424" s="184" t="s">
        <v>746</v>
      </c>
      <c r="C424" s="185" t="s">
        <v>747</v>
      </c>
      <c r="D424" s="186" t="s">
        <v>200</v>
      </c>
      <c r="E424" s="187">
        <v>0.207984</v>
      </c>
      <c r="F424" s="188">
        <v>0</v>
      </c>
      <c r="G424" s="188">
        <f>E424*F424</f>
        <v>0</v>
      </c>
      <c r="H424" s="188">
        <v>17750</v>
      </c>
      <c r="I424" s="188">
        <f>ROUND(E424*H424,2)</f>
        <v>3691.72</v>
      </c>
      <c r="J424" s="188">
        <v>0</v>
      </c>
      <c r="K424" s="188">
        <f>ROUND(E424*J424,2)</f>
        <v>0</v>
      </c>
      <c r="L424" s="188">
        <v>21</v>
      </c>
      <c r="M424" s="188">
        <f>G424*(1+L424/100)</f>
        <v>0</v>
      </c>
      <c r="N424" s="189">
        <v>1</v>
      </c>
      <c r="O424" s="189">
        <f>ROUND(E424*N424,5)</f>
        <v>0.20798</v>
      </c>
      <c r="P424" s="189">
        <v>0</v>
      </c>
      <c r="Q424" s="189">
        <f>ROUND(E424*P424,5)</f>
        <v>0</v>
      </c>
      <c r="R424" s="189"/>
      <c r="S424" s="189"/>
      <c r="T424" s="190">
        <v>0</v>
      </c>
      <c r="U424" s="189">
        <f>ROUND(E424*T424,2)</f>
        <v>0</v>
      </c>
      <c r="V424" s="191"/>
      <c r="W424" s="191"/>
      <c r="X424" s="191"/>
      <c r="Y424" s="191"/>
      <c r="Z424" s="191"/>
      <c r="AA424" s="191"/>
      <c r="AB424" s="191"/>
      <c r="AC424" s="191"/>
      <c r="AD424" s="191"/>
      <c r="AE424" s="191" t="s">
        <v>236</v>
      </c>
      <c r="AF424" s="191"/>
      <c r="AG424" s="191"/>
      <c r="AH424" s="191"/>
      <c r="AI424" s="191"/>
      <c r="AJ424" s="191"/>
      <c r="AK424" s="191"/>
      <c r="AL424" s="191"/>
      <c r="AM424" s="191"/>
      <c r="AN424" s="191"/>
      <c r="AO424" s="191"/>
      <c r="AP424" s="191"/>
      <c r="AQ424" s="191"/>
      <c r="AR424" s="191"/>
      <c r="AS424" s="191"/>
      <c r="AT424" s="191"/>
      <c r="AU424" s="191"/>
      <c r="AV424" s="191"/>
      <c r="AW424" s="191"/>
      <c r="AX424" s="191"/>
      <c r="AY424" s="191"/>
      <c r="AZ424" s="191"/>
      <c r="BA424" s="191"/>
      <c r="BB424" s="191"/>
      <c r="BC424" s="191"/>
      <c r="BD424" s="191"/>
      <c r="BE424" s="191"/>
      <c r="BF424" s="191"/>
      <c r="BG424" s="191"/>
      <c r="BH424" s="191"/>
    </row>
    <row r="425" spans="1:60" outlineLevel="1" x14ac:dyDescent="0.2">
      <c r="A425" s="184"/>
      <c r="B425" s="184"/>
      <c r="C425" s="192" t="s">
        <v>748</v>
      </c>
      <c r="D425" s="193"/>
      <c r="E425" s="194">
        <v>0.207984</v>
      </c>
      <c r="F425" s="188"/>
      <c r="G425" s="188"/>
      <c r="H425" s="188"/>
      <c r="I425" s="188"/>
      <c r="J425" s="188"/>
      <c r="K425" s="188"/>
      <c r="L425" s="188"/>
      <c r="M425" s="188"/>
      <c r="N425" s="189"/>
      <c r="O425" s="189"/>
      <c r="P425" s="189"/>
      <c r="Q425" s="189"/>
      <c r="R425" s="189"/>
      <c r="S425" s="189"/>
      <c r="T425" s="190"/>
      <c r="U425" s="189"/>
      <c r="V425" s="191"/>
      <c r="W425" s="191"/>
      <c r="X425" s="191"/>
      <c r="Y425" s="191"/>
      <c r="Z425" s="191"/>
      <c r="AA425" s="191"/>
      <c r="AB425" s="191"/>
      <c r="AC425" s="191"/>
      <c r="AD425" s="191"/>
      <c r="AE425" s="191" t="s">
        <v>165</v>
      </c>
      <c r="AF425" s="191">
        <v>0</v>
      </c>
      <c r="AG425" s="191"/>
      <c r="AH425" s="191"/>
      <c r="AI425" s="191"/>
      <c r="AJ425" s="191"/>
      <c r="AK425" s="191"/>
      <c r="AL425" s="191"/>
      <c r="AM425" s="191"/>
      <c r="AN425" s="191"/>
      <c r="AO425" s="191"/>
      <c r="AP425" s="191"/>
      <c r="AQ425" s="191"/>
      <c r="AR425" s="191"/>
      <c r="AS425" s="191"/>
      <c r="AT425" s="191"/>
      <c r="AU425" s="191"/>
      <c r="AV425" s="191"/>
      <c r="AW425" s="191"/>
      <c r="AX425" s="191"/>
      <c r="AY425" s="191"/>
      <c r="AZ425" s="191"/>
      <c r="BA425" s="191"/>
      <c r="BB425" s="191"/>
      <c r="BC425" s="191"/>
      <c r="BD425" s="191"/>
      <c r="BE425" s="191"/>
      <c r="BF425" s="191"/>
      <c r="BG425" s="191"/>
      <c r="BH425" s="191"/>
    </row>
    <row r="426" spans="1:60" outlineLevel="1" x14ac:dyDescent="0.2">
      <c r="A426" s="184">
        <v>207</v>
      </c>
      <c r="B426" s="184" t="s">
        <v>749</v>
      </c>
      <c r="C426" s="185" t="s">
        <v>750</v>
      </c>
      <c r="D426" s="186" t="s">
        <v>200</v>
      </c>
      <c r="E426" s="187">
        <v>7.4213999999999999E-3</v>
      </c>
      <c r="F426" s="188">
        <v>0</v>
      </c>
      <c r="G426" s="188">
        <f>E426*F426</f>
        <v>0</v>
      </c>
      <c r="H426" s="188">
        <v>20220</v>
      </c>
      <c r="I426" s="188">
        <f>ROUND(E426*H426,2)</f>
        <v>150.06</v>
      </c>
      <c r="J426" s="188">
        <v>0</v>
      </c>
      <c r="K426" s="188">
        <f>ROUND(E426*J426,2)</f>
        <v>0</v>
      </c>
      <c r="L426" s="188">
        <v>21</v>
      </c>
      <c r="M426" s="188">
        <f>G426*(1+L426/100)</f>
        <v>0</v>
      </c>
      <c r="N426" s="189">
        <v>1</v>
      </c>
      <c r="O426" s="189">
        <f>ROUND(E426*N426,5)</f>
        <v>7.4200000000000004E-3</v>
      </c>
      <c r="P426" s="189">
        <v>0</v>
      </c>
      <c r="Q426" s="189">
        <f>ROUND(E426*P426,5)</f>
        <v>0</v>
      </c>
      <c r="R426" s="189"/>
      <c r="S426" s="189"/>
      <c r="T426" s="190">
        <v>0</v>
      </c>
      <c r="U426" s="189">
        <f>ROUND(E426*T426,2)</f>
        <v>0</v>
      </c>
      <c r="V426" s="191"/>
      <c r="W426" s="191"/>
      <c r="X426" s="191"/>
      <c r="Y426" s="191"/>
      <c r="Z426" s="191"/>
      <c r="AA426" s="191"/>
      <c r="AB426" s="191"/>
      <c r="AC426" s="191"/>
      <c r="AD426" s="191"/>
      <c r="AE426" s="191" t="s">
        <v>236</v>
      </c>
      <c r="AF426" s="191"/>
      <c r="AG426" s="191"/>
      <c r="AH426" s="191"/>
      <c r="AI426" s="191"/>
      <c r="AJ426" s="191"/>
      <c r="AK426" s="191"/>
      <c r="AL426" s="191"/>
      <c r="AM426" s="191"/>
      <c r="AN426" s="191"/>
      <c r="AO426" s="191"/>
      <c r="AP426" s="191"/>
      <c r="AQ426" s="191"/>
      <c r="AR426" s="191"/>
      <c r="AS426" s="191"/>
      <c r="AT426" s="191"/>
      <c r="AU426" s="191"/>
      <c r="AV426" s="191"/>
      <c r="AW426" s="191"/>
      <c r="AX426" s="191"/>
      <c r="AY426" s="191"/>
      <c r="AZ426" s="191"/>
      <c r="BA426" s="191"/>
      <c r="BB426" s="191"/>
      <c r="BC426" s="191"/>
      <c r="BD426" s="191"/>
      <c r="BE426" s="191"/>
      <c r="BF426" s="191"/>
      <c r="BG426" s="191"/>
      <c r="BH426" s="191"/>
    </row>
    <row r="427" spans="1:60" outlineLevel="1" x14ac:dyDescent="0.2">
      <c r="A427" s="184"/>
      <c r="B427" s="184"/>
      <c r="C427" s="192" t="s">
        <v>751</v>
      </c>
      <c r="D427" s="193"/>
      <c r="E427" s="194">
        <v>7.4213999999999999E-3</v>
      </c>
      <c r="F427" s="188"/>
      <c r="G427" s="188"/>
      <c r="H427" s="188"/>
      <c r="I427" s="188"/>
      <c r="J427" s="188"/>
      <c r="K427" s="188"/>
      <c r="L427" s="188"/>
      <c r="M427" s="188"/>
      <c r="N427" s="189"/>
      <c r="O427" s="189"/>
      <c r="P427" s="189"/>
      <c r="Q427" s="189"/>
      <c r="R427" s="189"/>
      <c r="S427" s="189"/>
      <c r="T427" s="190"/>
      <c r="U427" s="189"/>
      <c r="V427" s="191"/>
      <c r="W427" s="191"/>
      <c r="X427" s="191"/>
      <c r="Y427" s="191"/>
      <c r="Z427" s="191"/>
      <c r="AA427" s="191"/>
      <c r="AB427" s="191"/>
      <c r="AC427" s="191"/>
      <c r="AD427" s="191"/>
      <c r="AE427" s="191" t="s">
        <v>165</v>
      </c>
      <c r="AF427" s="191">
        <v>0</v>
      </c>
      <c r="AG427" s="191"/>
      <c r="AH427" s="191"/>
      <c r="AI427" s="191"/>
      <c r="AJ427" s="191"/>
      <c r="AK427" s="191"/>
      <c r="AL427" s="191"/>
      <c r="AM427" s="191"/>
      <c r="AN427" s="191"/>
      <c r="AO427" s="191"/>
      <c r="AP427" s="191"/>
      <c r="AQ427" s="191"/>
      <c r="AR427" s="191"/>
      <c r="AS427" s="191"/>
      <c r="AT427" s="191"/>
      <c r="AU427" s="191"/>
      <c r="AV427" s="191"/>
      <c r="AW427" s="191"/>
      <c r="AX427" s="191"/>
      <c r="AY427" s="191"/>
      <c r="AZ427" s="191"/>
      <c r="BA427" s="191"/>
      <c r="BB427" s="191"/>
      <c r="BC427" s="191"/>
      <c r="BD427" s="191"/>
      <c r="BE427" s="191"/>
      <c r="BF427" s="191"/>
      <c r="BG427" s="191"/>
      <c r="BH427" s="191"/>
    </row>
    <row r="428" spans="1:60" ht="22.5" outlineLevel="1" x14ac:dyDescent="0.2">
      <c r="A428" s="184">
        <v>208</v>
      </c>
      <c r="B428" s="184" t="s">
        <v>57</v>
      </c>
      <c r="C428" s="185" t="s">
        <v>752</v>
      </c>
      <c r="D428" s="186" t="s">
        <v>217</v>
      </c>
      <c r="E428" s="187">
        <v>1</v>
      </c>
      <c r="F428" s="188">
        <v>0</v>
      </c>
      <c r="G428" s="188">
        <f>E428*F428</f>
        <v>0</v>
      </c>
      <c r="H428" s="188">
        <v>3950</v>
      </c>
      <c r="I428" s="188">
        <f>ROUND(E428*H428,2)</f>
        <v>3950</v>
      </c>
      <c r="J428" s="188">
        <v>0</v>
      </c>
      <c r="K428" s="188">
        <f>ROUND(E428*J428,2)</f>
        <v>0</v>
      </c>
      <c r="L428" s="188">
        <v>21</v>
      </c>
      <c r="M428" s="188">
        <f>G428*(1+L428/100)</f>
        <v>0</v>
      </c>
      <c r="N428" s="189">
        <v>0</v>
      </c>
      <c r="O428" s="189">
        <f>ROUND(E428*N428,5)</f>
        <v>0</v>
      </c>
      <c r="P428" s="189">
        <v>0</v>
      </c>
      <c r="Q428" s="189">
        <f>ROUND(E428*P428,5)</f>
        <v>0</v>
      </c>
      <c r="R428" s="189"/>
      <c r="S428" s="189"/>
      <c r="T428" s="190">
        <v>0</v>
      </c>
      <c r="U428" s="189">
        <f>ROUND(E428*T428,2)</f>
        <v>0</v>
      </c>
      <c r="V428" s="191"/>
      <c r="W428" s="191"/>
      <c r="X428" s="191"/>
      <c r="Y428" s="191"/>
      <c r="Z428" s="191"/>
      <c r="AA428" s="191"/>
      <c r="AB428" s="191"/>
      <c r="AC428" s="191"/>
      <c r="AD428" s="191"/>
      <c r="AE428" s="191" t="s">
        <v>236</v>
      </c>
      <c r="AF428" s="191"/>
      <c r="AG428" s="191"/>
      <c r="AH428" s="191"/>
      <c r="AI428" s="191"/>
      <c r="AJ428" s="191"/>
      <c r="AK428" s="191"/>
      <c r="AL428" s="191"/>
      <c r="AM428" s="191"/>
      <c r="AN428" s="191"/>
      <c r="AO428" s="191"/>
      <c r="AP428" s="191"/>
      <c r="AQ428" s="191"/>
      <c r="AR428" s="191"/>
      <c r="AS428" s="191"/>
      <c r="AT428" s="191"/>
      <c r="AU428" s="191"/>
      <c r="AV428" s="191"/>
      <c r="AW428" s="191"/>
      <c r="AX428" s="191"/>
      <c r="AY428" s="191"/>
      <c r="AZ428" s="191"/>
      <c r="BA428" s="191"/>
      <c r="BB428" s="191"/>
      <c r="BC428" s="191"/>
      <c r="BD428" s="191"/>
      <c r="BE428" s="191"/>
      <c r="BF428" s="191"/>
      <c r="BG428" s="191"/>
      <c r="BH428" s="191"/>
    </row>
    <row r="429" spans="1:60" outlineLevel="1" x14ac:dyDescent="0.2">
      <c r="A429" s="184">
        <v>209</v>
      </c>
      <c r="B429" s="184" t="s">
        <v>753</v>
      </c>
      <c r="C429" s="185" t="s">
        <v>754</v>
      </c>
      <c r="D429" s="186" t="s">
        <v>217</v>
      </c>
      <c r="E429" s="187">
        <v>1</v>
      </c>
      <c r="F429" s="188">
        <v>0</v>
      </c>
      <c r="G429" s="188">
        <f>E429*F429</f>
        <v>0</v>
      </c>
      <c r="H429" s="188">
        <v>11.6</v>
      </c>
      <c r="I429" s="188">
        <f>ROUND(E429*H429,2)</f>
        <v>11.6</v>
      </c>
      <c r="J429" s="188">
        <v>179.4</v>
      </c>
      <c r="K429" s="188">
        <f>ROUND(E429*J429,2)</f>
        <v>179.4</v>
      </c>
      <c r="L429" s="188">
        <v>21</v>
      </c>
      <c r="M429" s="188">
        <f>G429*(1+L429/100)</f>
        <v>0</v>
      </c>
      <c r="N429" s="189">
        <v>2.5000000000000001E-4</v>
      </c>
      <c r="O429" s="189">
        <f>ROUND(E429*N429,5)</f>
        <v>2.5000000000000001E-4</v>
      </c>
      <c r="P429" s="189">
        <v>0</v>
      </c>
      <c r="Q429" s="189">
        <f>ROUND(E429*P429,5)</f>
        <v>0</v>
      </c>
      <c r="R429" s="189"/>
      <c r="S429" s="189"/>
      <c r="T429" s="190">
        <v>0.5</v>
      </c>
      <c r="U429" s="189">
        <f>ROUND(E429*T429,2)</f>
        <v>0.5</v>
      </c>
      <c r="V429" s="191"/>
      <c r="W429" s="191"/>
      <c r="X429" s="191"/>
      <c r="Y429" s="191"/>
      <c r="Z429" s="191"/>
      <c r="AA429" s="191"/>
      <c r="AB429" s="191"/>
      <c r="AC429" s="191"/>
      <c r="AD429" s="191"/>
      <c r="AE429" s="191" t="s">
        <v>187</v>
      </c>
      <c r="AF429" s="191"/>
      <c r="AG429" s="191"/>
      <c r="AH429" s="191"/>
      <c r="AI429" s="191"/>
      <c r="AJ429" s="191"/>
      <c r="AK429" s="191"/>
      <c r="AL429" s="191"/>
      <c r="AM429" s="191"/>
      <c r="AN429" s="191"/>
      <c r="AO429" s="191"/>
      <c r="AP429" s="191"/>
      <c r="AQ429" s="191"/>
      <c r="AR429" s="191"/>
      <c r="AS429" s="191"/>
      <c r="AT429" s="191"/>
      <c r="AU429" s="191"/>
      <c r="AV429" s="191"/>
      <c r="AW429" s="191"/>
      <c r="AX429" s="191"/>
      <c r="AY429" s="191"/>
      <c r="AZ429" s="191"/>
      <c r="BA429" s="191"/>
      <c r="BB429" s="191"/>
      <c r="BC429" s="191"/>
      <c r="BD429" s="191"/>
      <c r="BE429" s="191"/>
      <c r="BF429" s="191"/>
      <c r="BG429" s="191"/>
      <c r="BH429" s="191"/>
    </row>
    <row r="430" spans="1:60" outlineLevel="1" x14ac:dyDescent="0.2">
      <c r="A430" s="184"/>
      <c r="B430" s="184"/>
      <c r="C430" s="192" t="s">
        <v>755</v>
      </c>
      <c r="D430" s="193"/>
      <c r="E430" s="194">
        <v>1</v>
      </c>
      <c r="F430" s="188"/>
      <c r="G430" s="188"/>
      <c r="H430" s="188"/>
      <c r="I430" s="188"/>
      <c r="J430" s="188"/>
      <c r="K430" s="188"/>
      <c r="L430" s="188"/>
      <c r="M430" s="188"/>
      <c r="N430" s="189"/>
      <c r="O430" s="189"/>
      <c r="P430" s="189"/>
      <c r="Q430" s="189"/>
      <c r="R430" s="189"/>
      <c r="S430" s="189"/>
      <c r="T430" s="190"/>
      <c r="U430" s="189"/>
      <c r="V430" s="191"/>
      <c r="W430" s="191"/>
      <c r="X430" s="191"/>
      <c r="Y430" s="191"/>
      <c r="Z430" s="191"/>
      <c r="AA430" s="191"/>
      <c r="AB430" s="191"/>
      <c r="AC430" s="191"/>
      <c r="AD430" s="191"/>
      <c r="AE430" s="191" t="s">
        <v>165</v>
      </c>
      <c r="AF430" s="191">
        <v>0</v>
      </c>
      <c r="AG430" s="191"/>
      <c r="AH430" s="191"/>
      <c r="AI430" s="191"/>
      <c r="AJ430" s="191"/>
      <c r="AK430" s="191"/>
      <c r="AL430" s="191"/>
      <c r="AM430" s="191"/>
      <c r="AN430" s="191"/>
      <c r="AO430" s="191"/>
      <c r="AP430" s="191"/>
      <c r="AQ430" s="191"/>
      <c r="AR430" s="191"/>
      <c r="AS430" s="191"/>
      <c r="AT430" s="191"/>
      <c r="AU430" s="191"/>
      <c r="AV430" s="191"/>
      <c r="AW430" s="191"/>
      <c r="AX430" s="191"/>
      <c r="AY430" s="191"/>
      <c r="AZ430" s="191"/>
      <c r="BA430" s="191"/>
      <c r="BB430" s="191"/>
      <c r="BC430" s="191"/>
      <c r="BD430" s="191"/>
      <c r="BE430" s="191"/>
      <c r="BF430" s="191"/>
      <c r="BG430" s="191"/>
      <c r="BH430" s="191"/>
    </row>
    <row r="431" spans="1:60" outlineLevel="1" x14ac:dyDescent="0.2">
      <c r="A431" s="184">
        <v>210</v>
      </c>
      <c r="B431" s="184" t="s">
        <v>756</v>
      </c>
      <c r="C431" s="185" t="s">
        <v>757</v>
      </c>
      <c r="D431" s="186" t="s">
        <v>35</v>
      </c>
      <c r="E431" s="187">
        <v>140.7568</v>
      </c>
      <c r="F431" s="188">
        <v>0</v>
      </c>
      <c r="G431" s="188">
        <f>E431*F431</f>
        <v>0</v>
      </c>
      <c r="H431" s="188">
        <v>0</v>
      </c>
      <c r="I431" s="188">
        <f>ROUND(E431*H431,2)</f>
        <v>0</v>
      </c>
      <c r="J431" s="188">
        <v>1.8</v>
      </c>
      <c r="K431" s="188">
        <f>ROUND(E431*J431,2)</f>
        <v>253.36</v>
      </c>
      <c r="L431" s="188">
        <v>21</v>
      </c>
      <c r="M431" s="188">
        <f>G431*(1+L431/100)</f>
        <v>0</v>
      </c>
      <c r="N431" s="189">
        <v>0</v>
      </c>
      <c r="O431" s="189">
        <f>ROUND(E431*N431,5)</f>
        <v>0</v>
      </c>
      <c r="P431" s="189">
        <v>0</v>
      </c>
      <c r="Q431" s="189">
        <f>ROUND(E431*P431,5)</f>
        <v>0</v>
      </c>
      <c r="R431" s="189"/>
      <c r="S431" s="189"/>
      <c r="T431" s="190">
        <v>0</v>
      </c>
      <c r="U431" s="189">
        <f>ROUND(E431*T431,2)</f>
        <v>0</v>
      </c>
      <c r="V431" s="191"/>
      <c r="W431" s="191"/>
      <c r="X431" s="191"/>
      <c r="Y431" s="191"/>
      <c r="Z431" s="191"/>
      <c r="AA431" s="191"/>
      <c r="AB431" s="191"/>
      <c r="AC431" s="191"/>
      <c r="AD431" s="191"/>
      <c r="AE431" s="191" t="s">
        <v>187</v>
      </c>
      <c r="AF431" s="191"/>
      <c r="AG431" s="191"/>
      <c r="AH431" s="191"/>
      <c r="AI431" s="191"/>
      <c r="AJ431" s="191"/>
      <c r="AK431" s="191"/>
      <c r="AL431" s="191"/>
      <c r="AM431" s="191"/>
      <c r="AN431" s="191"/>
      <c r="AO431" s="191"/>
      <c r="AP431" s="191"/>
      <c r="AQ431" s="191"/>
      <c r="AR431" s="191"/>
      <c r="AS431" s="191"/>
      <c r="AT431" s="191"/>
      <c r="AU431" s="191"/>
      <c r="AV431" s="191"/>
      <c r="AW431" s="191"/>
      <c r="AX431" s="191"/>
      <c r="AY431" s="191"/>
      <c r="AZ431" s="191"/>
      <c r="BA431" s="191"/>
      <c r="BB431" s="191"/>
      <c r="BC431" s="191"/>
      <c r="BD431" s="191"/>
      <c r="BE431" s="191"/>
      <c r="BF431" s="191"/>
      <c r="BG431" s="191"/>
      <c r="BH431" s="191"/>
    </row>
    <row r="432" spans="1:60" x14ac:dyDescent="0.2">
      <c r="A432" s="195" t="s">
        <v>158</v>
      </c>
      <c r="B432" s="195" t="s">
        <v>111</v>
      </c>
      <c r="C432" s="196" t="s">
        <v>112</v>
      </c>
      <c r="D432" s="197"/>
      <c r="E432" s="198"/>
      <c r="F432" s="199"/>
      <c r="G432" s="199">
        <f>SUMIF(AE433:AE449,"&lt;&gt;NOR",G433:G449)</f>
        <v>0</v>
      </c>
      <c r="H432" s="199"/>
      <c r="I432" s="199">
        <f>SUM(I433:I449)</f>
        <v>15341.85</v>
      </c>
      <c r="J432" s="199"/>
      <c r="K432" s="199">
        <f>SUM(K433:K449)</f>
        <v>13952.34</v>
      </c>
      <c r="L432" s="199"/>
      <c r="M432" s="199">
        <f>SUM(M433:M449)</f>
        <v>0</v>
      </c>
      <c r="N432" s="200"/>
      <c r="O432" s="200">
        <f>SUM(O433:O449)</f>
        <v>0.58362999999999998</v>
      </c>
      <c r="P432" s="200"/>
      <c r="Q432" s="200">
        <f>SUM(Q433:Q449)</f>
        <v>0</v>
      </c>
      <c r="R432" s="200"/>
      <c r="S432" s="200"/>
      <c r="T432" s="201"/>
      <c r="U432" s="200">
        <f>SUM(U433:U449)</f>
        <v>29.150000000000002</v>
      </c>
      <c r="W432" s="48"/>
      <c r="AE432" t="s">
        <v>159</v>
      </c>
    </row>
    <row r="433" spans="1:60" outlineLevel="1" x14ac:dyDescent="0.2">
      <c r="A433" s="184">
        <v>211</v>
      </c>
      <c r="B433" s="184" t="s">
        <v>758</v>
      </c>
      <c r="C433" s="185" t="s">
        <v>759</v>
      </c>
      <c r="D433" s="186" t="s">
        <v>207</v>
      </c>
      <c r="E433" s="187">
        <v>26.15</v>
      </c>
      <c r="F433" s="188">
        <v>0</v>
      </c>
      <c r="G433" s="188">
        <f>E433*F433</f>
        <v>0</v>
      </c>
      <c r="H433" s="188">
        <v>20.65</v>
      </c>
      <c r="I433" s="188">
        <f>ROUND(E433*H433,2)</f>
        <v>540</v>
      </c>
      <c r="J433" s="188">
        <v>20.950000000000003</v>
      </c>
      <c r="K433" s="188">
        <f>ROUND(E433*J433,2)</f>
        <v>547.84</v>
      </c>
      <c r="L433" s="188">
        <v>21</v>
      </c>
      <c r="M433" s="188">
        <f>G433*(1+L433/100)</f>
        <v>0</v>
      </c>
      <c r="N433" s="189">
        <v>2.1000000000000001E-4</v>
      </c>
      <c r="O433" s="189">
        <f>ROUND(E433*N433,5)</f>
        <v>5.4900000000000001E-3</v>
      </c>
      <c r="P433" s="189">
        <v>0</v>
      </c>
      <c r="Q433" s="189">
        <f>ROUND(E433*P433,5)</f>
        <v>0</v>
      </c>
      <c r="R433" s="189"/>
      <c r="S433" s="189"/>
      <c r="T433" s="190">
        <v>0.05</v>
      </c>
      <c r="U433" s="189">
        <f>ROUND(E433*T433,2)</f>
        <v>1.31</v>
      </c>
      <c r="V433" s="191"/>
      <c r="W433" s="191"/>
      <c r="X433" s="191"/>
      <c r="Y433" s="191"/>
      <c r="Z433" s="191"/>
      <c r="AA433" s="191"/>
      <c r="AB433" s="191"/>
      <c r="AC433" s="191"/>
      <c r="AD433" s="191"/>
      <c r="AE433" s="191" t="s">
        <v>187</v>
      </c>
      <c r="AF433" s="191"/>
      <c r="AG433" s="191"/>
      <c r="AH433" s="191"/>
      <c r="AI433" s="191"/>
      <c r="AJ433" s="191"/>
      <c r="AK433" s="191"/>
      <c r="AL433" s="191"/>
      <c r="AM433" s="191"/>
      <c r="AN433" s="191"/>
      <c r="AO433" s="191"/>
      <c r="AP433" s="191"/>
      <c r="AQ433" s="191"/>
      <c r="AR433" s="191"/>
      <c r="AS433" s="191"/>
      <c r="AT433" s="191"/>
      <c r="AU433" s="191"/>
      <c r="AV433" s="191"/>
      <c r="AW433" s="191"/>
      <c r="AX433" s="191"/>
      <c r="AY433" s="191"/>
      <c r="AZ433" s="191"/>
      <c r="BA433" s="191"/>
      <c r="BB433" s="191"/>
      <c r="BC433" s="191"/>
      <c r="BD433" s="191"/>
      <c r="BE433" s="191"/>
      <c r="BF433" s="191"/>
      <c r="BG433" s="191"/>
      <c r="BH433" s="191"/>
    </row>
    <row r="434" spans="1:60" outlineLevel="1" x14ac:dyDescent="0.2">
      <c r="A434" s="184"/>
      <c r="B434" s="184"/>
      <c r="C434" s="192" t="s">
        <v>760</v>
      </c>
      <c r="D434" s="193"/>
      <c r="E434" s="194">
        <v>12.92</v>
      </c>
      <c r="F434" s="188"/>
      <c r="G434" s="188"/>
      <c r="H434" s="188"/>
      <c r="I434" s="188"/>
      <c r="J434" s="188"/>
      <c r="K434" s="188"/>
      <c r="L434" s="188"/>
      <c r="M434" s="188"/>
      <c r="N434" s="189"/>
      <c r="O434" s="189"/>
      <c r="P434" s="189"/>
      <c r="Q434" s="189"/>
      <c r="R434" s="189"/>
      <c r="S434" s="189"/>
      <c r="T434" s="190"/>
      <c r="U434" s="189"/>
      <c r="V434" s="191"/>
      <c r="W434" s="191"/>
      <c r="X434" s="191"/>
      <c r="Y434" s="191"/>
      <c r="Z434" s="191"/>
      <c r="AA434" s="191"/>
      <c r="AB434" s="191"/>
      <c r="AC434" s="191"/>
      <c r="AD434" s="191"/>
      <c r="AE434" s="191" t="s">
        <v>165</v>
      </c>
      <c r="AF434" s="191">
        <v>0</v>
      </c>
      <c r="AG434" s="191"/>
      <c r="AH434" s="191"/>
      <c r="AI434" s="191"/>
      <c r="AJ434" s="191"/>
      <c r="AK434" s="191"/>
      <c r="AL434" s="191"/>
      <c r="AM434" s="191"/>
      <c r="AN434" s="191"/>
      <c r="AO434" s="191"/>
      <c r="AP434" s="191"/>
      <c r="AQ434" s="191"/>
      <c r="AR434" s="191"/>
      <c r="AS434" s="191"/>
      <c r="AT434" s="191"/>
      <c r="AU434" s="191"/>
      <c r="AV434" s="191"/>
      <c r="AW434" s="191"/>
      <c r="AX434" s="191"/>
      <c r="AY434" s="191"/>
      <c r="AZ434" s="191"/>
      <c r="BA434" s="191"/>
      <c r="BB434" s="191"/>
      <c r="BC434" s="191"/>
      <c r="BD434" s="191"/>
      <c r="BE434" s="191"/>
      <c r="BF434" s="191"/>
      <c r="BG434" s="191"/>
      <c r="BH434" s="191"/>
    </row>
    <row r="435" spans="1:60" outlineLevel="1" x14ac:dyDescent="0.2">
      <c r="A435" s="184"/>
      <c r="B435" s="184"/>
      <c r="C435" s="192" t="s">
        <v>761</v>
      </c>
      <c r="D435" s="193"/>
      <c r="E435" s="194">
        <v>7.42</v>
      </c>
      <c r="F435" s="188"/>
      <c r="G435" s="188"/>
      <c r="H435" s="188"/>
      <c r="I435" s="188"/>
      <c r="J435" s="188"/>
      <c r="K435" s="188"/>
      <c r="L435" s="188"/>
      <c r="M435" s="188"/>
      <c r="N435" s="189"/>
      <c r="O435" s="189"/>
      <c r="P435" s="189"/>
      <c r="Q435" s="189"/>
      <c r="R435" s="189"/>
      <c r="S435" s="189"/>
      <c r="T435" s="190"/>
      <c r="U435" s="189"/>
      <c r="V435" s="191"/>
      <c r="W435" s="191"/>
      <c r="X435" s="191"/>
      <c r="Y435" s="191"/>
      <c r="Z435" s="191"/>
      <c r="AA435" s="191"/>
      <c r="AB435" s="191"/>
      <c r="AC435" s="191"/>
      <c r="AD435" s="191"/>
      <c r="AE435" s="191" t="s">
        <v>165</v>
      </c>
      <c r="AF435" s="191">
        <v>0</v>
      </c>
      <c r="AG435" s="191"/>
      <c r="AH435" s="191"/>
      <c r="AI435" s="191"/>
      <c r="AJ435" s="191"/>
      <c r="AK435" s="191"/>
      <c r="AL435" s="191"/>
      <c r="AM435" s="191"/>
      <c r="AN435" s="191"/>
      <c r="AO435" s="191"/>
      <c r="AP435" s="191"/>
      <c r="AQ435" s="191"/>
      <c r="AR435" s="191"/>
      <c r="AS435" s="191"/>
      <c r="AT435" s="191"/>
      <c r="AU435" s="191"/>
      <c r="AV435" s="191"/>
      <c r="AW435" s="191"/>
      <c r="AX435" s="191"/>
      <c r="AY435" s="191"/>
      <c r="AZ435" s="191"/>
      <c r="BA435" s="191"/>
      <c r="BB435" s="191"/>
      <c r="BC435" s="191"/>
      <c r="BD435" s="191"/>
      <c r="BE435" s="191"/>
      <c r="BF435" s="191"/>
      <c r="BG435" s="191"/>
      <c r="BH435" s="191"/>
    </row>
    <row r="436" spans="1:60" outlineLevel="1" x14ac:dyDescent="0.2">
      <c r="A436" s="184"/>
      <c r="B436" s="184"/>
      <c r="C436" s="192" t="s">
        <v>762</v>
      </c>
      <c r="D436" s="193"/>
      <c r="E436" s="194">
        <v>1.03</v>
      </c>
      <c r="F436" s="188"/>
      <c r="G436" s="188"/>
      <c r="H436" s="188"/>
      <c r="I436" s="188"/>
      <c r="J436" s="188"/>
      <c r="K436" s="188"/>
      <c r="L436" s="188"/>
      <c r="M436" s="188"/>
      <c r="N436" s="189"/>
      <c r="O436" s="189"/>
      <c r="P436" s="189"/>
      <c r="Q436" s="189"/>
      <c r="R436" s="189"/>
      <c r="S436" s="189"/>
      <c r="T436" s="190"/>
      <c r="U436" s="189"/>
      <c r="V436" s="191"/>
      <c r="W436" s="191"/>
      <c r="X436" s="191"/>
      <c r="Y436" s="191"/>
      <c r="Z436" s="191"/>
      <c r="AA436" s="191"/>
      <c r="AB436" s="191"/>
      <c r="AC436" s="191"/>
      <c r="AD436" s="191"/>
      <c r="AE436" s="191" t="s">
        <v>165</v>
      </c>
      <c r="AF436" s="191">
        <v>0</v>
      </c>
      <c r="AG436" s="191"/>
      <c r="AH436" s="191"/>
      <c r="AI436" s="191"/>
      <c r="AJ436" s="191"/>
      <c r="AK436" s="191"/>
      <c r="AL436" s="191"/>
      <c r="AM436" s="191"/>
      <c r="AN436" s="191"/>
      <c r="AO436" s="191"/>
      <c r="AP436" s="191"/>
      <c r="AQ436" s="191"/>
      <c r="AR436" s="191"/>
      <c r="AS436" s="191"/>
      <c r="AT436" s="191"/>
      <c r="AU436" s="191"/>
      <c r="AV436" s="191"/>
      <c r="AW436" s="191"/>
      <c r="AX436" s="191"/>
      <c r="AY436" s="191"/>
      <c r="AZ436" s="191"/>
      <c r="BA436" s="191"/>
      <c r="BB436" s="191"/>
      <c r="BC436" s="191"/>
      <c r="BD436" s="191"/>
      <c r="BE436" s="191"/>
      <c r="BF436" s="191"/>
      <c r="BG436" s="191"/>
      <c r="BH436" s="191"/>
    </row>
    <row r="437" spans="1:60" outlineLevel="1" x14ac:dyDescent="0.2">
      <c r="A437" s="184"/>
      <c r="B437" s="184"/>
      <c r="C437" s="192" t="s">
        <v>763</v>
      </c>
      <c r="D437" s="193"/>
      <c r="E437" s="194">
        <v>1.1000000000000001</v>
      </c>
      <c r="F437" s="188"/>
      <c r="G437" s="188"/>
      <c r="H437" s="188"/>
      <c r="I437" s="188"/>
      <c r="J437" s="188"/>
      <c r="K437" s="188"/>
      <c r="L437" s="188"/>
      <c r="M437" s="188"/>
      <c r="N437" s="189"/>
      <c r="O437" s="189"/>
      <c r="P437" s="189"/>
      <c r="Q437" s="189"/>
      <c r="R437" s="189"/>
      <c r="S437" s="189"/>
      <c r="T437" s="190"/>
      <c r="U437" s="189"/>
      <c r="V437" s="191"/>
      <c r="W437" s="191"/>
      <c r="X437" s="191"/>
      <c r="Y437" s="191"/>
      <c r="Z437" s="191"/>
      <c r="AA437" s="191"/>
      <c r="AB437" s="191"/>
      <c r="AC437" s="191"/>
      <c r="AD437" s="191"/>
      <c r="AE437" s="191" t="s">
        <v>165</v>
      </c>
      <c r="AF437" s="191">
        <v>0</v>
      </c>
      <c r="AG437" s="191"/>
      <c r="AH437" s="191"/>
      <c r="AI437" s="191"/>
      <c r="AJ437" s="191"/>
      <c r="AK437" s="191"/>
      <c r="AL437" s="191"/>
      <c r="AM437" s="191"/>
      <c r="AN437" s="191"/>
      <c r="AO437" s="191"/>
      <c r="AP437" s="191"/>
      <c r="AQ437" s="191"/>
      <c r="AR437" s="191"/>
      <c r="AS437" s="191"/>
      <c r="AT437" s="191"/>
      <c r="AU437" s="191"/>
      <c r="AV437" s="191"/>
      <c r="AW437" s="191"/>
      <c r="AX437" s="191"/>
      <c r="AY437" s="191"/>
      <c r="AZ437" s="191"/>
      <c r="BA437" s="191"/>
      <c r="BB437" s="191"/>
      <c r="BC437" s="191"/>
      <c r="BD437" s="191"/>
      <c r="BE437" s="191"/>
      <c r="BF437" s="191"/>
      <c r="BG437" s="191"/>
      <c r="BH437" s="191"/>
    </row>
    <row r="438" spans="1:60" outlineLevel="1" x14ac:dyDescent="0.2">
      <c r="A438" s="184"/>
      <c r="B438" s="184"/>
      <c r="C438" s="192" t="s">
        <v>764</v>
      </c>
      <c r="D438" s="193"/>
      <c r="E438" s="194">
        <v>2.38</v>
      </c>
      <c r="F438" s="188"/>
      <c r="G438" s="188"/>
      <c r="H438" s="188"/>
      <c r="I438" s="188"/>
      <c r="J438" s="188"/>
      <c r="K438" s="188"/>
      <c r="L438" s="188"/>
      <c r="M438" s="188"/>
      <c r="N438" s="189"/>
      <c r="O438" s="189"/>
      <c r="P438" s="189"/>
      <c r="Q438" s="189"/>
      <c r="R438" s="189"/>
      <c r="S438" s="189"/>
      <c r="T438" s="190"/>
      <c r="U438" s="189"/>
      <c r="V438" s="191"/>
      <c r="W438" s="191"/>
      <c r="X438" s="191"/>
      <c r="Y438" s="191"/>
      <c r="Z438" s="191"/>
      <c r="AA438" s="191"/>
      <c r="AB438" s="191"/>
      <c r="AC438" s="191"/>
      <c r="AD438" s="191"/>
      <c r="AE438" s="191" t="s">
        <v>165</v>
      </c>
      <c r="AF438" s="191">
        <v>0</v>
      </c>
      <c r="AG438" s="191"/>
      <c r="AH438" s="191"/>
      <c r="AI438" s="191"/>
      <c r="AJ438" s="191"/>
      <c r="AK438" s="191"/>
      <c r="AL438" s="191"/>
      <c r="AM438" s="191"/>
      <c r="AN438" s="191"/>
      <c r="AO438" s="191"/>
      <c r="AP438" s="191"/>
      <c r="AQ438" s="191"/>
      <c r="AR438" s="191"/>
      <c r="AS438" s="191"/>
      <c r="AT438" s="191"/>
      <c r="AU438" s="191"/>
      <c r="AV438" s="191"/>
      <c r="AW438" s="191"/>
      <c r="AX438" s="191"/>
      <c r="AY438" s="191"/>
      <c r="AZ438" s="191"/>
      <c r="BA438" s="191"/>
      <c r="BB438" s="191"/>
      <c r="BC438" s="191"/>
      <c r="BD438" s="191"/>
      <c r="BE438" s="191"/>
      <c r="BF438" s="191"/>
      <c r="BG438" s="191"/>
      <c r="BH438" s="191"/>
    </row>
    <row r="439" spans="1:60" outlineLevel="1" x14ac:dyDescent="0.2">
      <c r="A439" s="184"/>
      <c r="B439" s="184"/>
      <c r="C439" s="192" t="s">
        <v>765</v>
      </c>
      <c r="D439" s="193"/>
      <c r="E439" s="194">
        <v>1.3</v>
      </c>
      <c r="F439" s="188"/>
      <c r="G439" s="188"/>
      <c r="H439" s="188"/>
      <c r="I439" s="188"/>
      <c r="J439" s="188"/>
      <c r="K439" s="188"/>
      <c r="L439" s="188"/>
      <c r="M439" s="188"/>
      <c r="N439" s="189"/>
      <c r="O439" s="189"/>
      <c r="P439" s="189"/>
      <c r="Q439" s="189"/>
      <c r="R439" s="189"/>
      <c r="S439" s="189"/>
      <c r="T439" s="190"/>
      <c r="U439" s="189"/>
      <c r="V439" s="191"/>
      <c r="W439" s="191"/>
      <c r="X439" s="191"/>
      <c r="Y439" s="191"/>
      <c r="Z439" s="191"/>
      <c r="AA439" s="191"/>
      <c r="AB439" s="191"/>
      <c r="AC439" s="191"/>
      <c r="AD439" s="191"/>
      <c r="AE439" s="191" t="s">
        <v>165</v>
      </c>
      <c r="AF439" s="191">
        <v>0</v>
      </c>
      <c r="AG439" s="191"/>
      <c r="AH439" s="191"/>
      <c r="AI439" s="191"/>
      <c r="AJ439" s="191"/>
      <c r="AK439" s="191"/>
      <c r="AL439" s="191"/>
      <c r="AM439" s="191"/>
      <c r="AN439" s="191"/>
      <c r="AO439" s="191"/>
      <c r="AP439" s="191"/>
      <c r="AQ439" s="191"/>
      <c r="AR439" s="191"/>
      <c r="AS439" s="191"/>
      <c r="AT439" s="191"/>
      <c r="AU439" s="191"/>
      <c r="AV439" s="191"/>
      <c r="AW439" s="191"/>
      <c r="AX439" s="191"/>
      <c r="AY439" s="191"/>
      <c r="AZ439" s="191"/>
      <c r="BA439" s="191"/>
      <c r="BB439" s="191"/>
      <c r="BC439" s="191"/>
      <c r="BD439" s="191"/>
      <c r="BE439" s="191"/>
      <c r="BF439" s="191"/>
      <c r="BG439" s="191"/>
      <c r="BH439" s="191"/>
    </row>
    <row r="440" spans="1:60" outlineLevel="1" x14ac:dyDescent="0.2">
      <c r="A440" s="184">
        <v>212</v>
      </c>
      <c r="B440" s="184" t="s">
        <v>766</v>
      </c>
      <c r="C440" s="185" t="s">
        <v>767</v>
      </c>
      <c r="D440" s="186" t="s">
        <v>211</v>
      </c>
      <c r="E440" s="187">
        <v>10.48</v>
      </c>
      <c r="F440" s="188">
        <v>0</v>
      </c>
      <c r="G440" s="188">
        <f>E440*F440</f>
        <v>0</v>
      </c>
      <c r="H440" s="188">
        <v>8.42</v>
      </c>
      <c r="I440" s="188">
        <f>ROUND(E440*H440,2)</f>
        <v>88.24</v>
      </c>
      <c r="J440" s="188">
        <v>99.08</v>
      </c>
      <c r="K440" s="188">
        <f>ROUND(E440*J440,2)</f>
        <v>1038.3599999999999</v>
      </c>
      <c r="L440" s="188">
        <v>21</v>
      </c>
      <c r="M440" s="188">
        <f>G440*(1+L440/100)</f>
        <v>0</v>
      </c>
      <c r="N440" s="189">
        <v>3.2000000000000003E-4</v>
      </c>
      <c r="O440" s="189">
        <f>ROUND(E440*N440,5)</f>
        <v>3.3500000000000001E-3</v>
      </c>
      <c r="P440" s="189">
        <v>0</v>
      </c>
      <c r="Q440" s="189">
        <f>ROUND(E440*P440,5)</f>
        <v>0</v>
      </c>
      <c r="R440" s="189"/>
      <c r="S440" s="189"/>
      <c r="T440" s="190">
        <v>0.23599999999999999</v>
      </c>
      <c r="U440" s="189">
        <f>ROUND(E440*T440,2)</f>
        <v>2.4700000000000002</v>
      </c>
      <c r="V440" s="191"/>
      <c r="W440" s="191"/>
      <c r="X440" s="191"/>
      <c r="Y440" s="191"/>
      <c r="Z440" s="191"/>
      <c r="AA440" s="191"/>
      <c r="AB440" s="191"/>
      <c r="AC440" s="191"/>
      <c r="AD440" s="191"/>
      <c r="AE440" s="191" t="s">
        <v>187</v>
      </c>
      <c r="AF440" s="191"/>
      <c r="AG440" s="191"/>
      <c r="AH440" s="191"/>
      <c r="AI440" s="191"/>
      <c r="AJ440" s="191"/>
      <c r="AK440" s="191"/>
      <c r="AL440" s="191"/>
      <c r="AM440" s="191"/>
      <c r="AN440" s="191"/>
      <c r="AO440" s="191"/>
      <c r="AP440" s="191"/>
      <c r="AQ440" s="191"/>
      <c r="AR440" s="191"/>
      <c r="AS440" s="191"/>
      <c r="AT440" s="191"/>
      <c r="AU440" s="191"/>
      <c r="AV440" s="191"/>
      <c r="AW440" s="191"/>
      <c r="AX440" s="191"/>
      <c r="AY440" s="191"/>
      <c r="AZ440" s="191"/>
      <c r="BA440" s="191"/>
      <c r="BB440" s="191"/>
      <c r="BC440" s="191"/>
      <c r="BD440" s="191"/>
      <c r="BE440" s="191"/>
      <c r="BF440" s="191"/>
      <c r="BG440" s="191"/>
      <c r="BH440" s="191"/>
    </row>
    <row r="441" spans="1:60" outlineLevel="1" x14ac:dyDescent="0.2">
      <c r="A441" s="184"/>
      <c r="B441" s="184"/>
      <c r="C441" s="192" t="s">
        <v>768</v>
      </c>
      <c r="D441" s="193"/>
      <c r="E441" s="194">
        <v>10.48</v>
      </c>
      <c r="F441" s="188"/>
      <c r="G441" s="188"/>
      <c r="H441" s="188"/>
      <c r="I441" s="188"/>
      <c r="J441" s="188"/>
      <c r="K441" s="188"/>
      <c r="L441" s="188"/>
      <c r="M441" s="188"/>
      <c r="N441" s="189"/>
      <c r="O441" s="189"/>
      <c r="P441" s="189"/>
      <c r="Q441" s="189"/>
      <c r="R441" s="189"/>
      <c r="S441" s="189"/>
      <c r="T441" s="190"/>
      <c r="U441" s="189"/>
      <c r="V441" s="191"/>
      <c r="W441" s="191"/>
      <c r="X441" s="191"/>
      <c r="Y441" s="191"/>
      <c r="Z441" s="191"/>
      <c r="AA441" s="191"/>
      <c r="AB441" s="191"/>
      <c r="AC441" s="191"/>
      <c r="AD441" s="191"/>
      <c r="AE441" s="191" t="s">
        <v>165</v>
      </c>
      <c r="AF441" s="191">
        <v>0</v>
      </c>
      <c r="AG441" s="191"/>
      <c r="AH441" s="191"/>
      <c r="AI441" s="191"/>
      <c r="AJ441" s="191"/>
      <c r="AK441" s="191"/>
      <c r="AL441" s="191"/>
      <c r="AM441" s="191"/>
      <c r="AN441" s="191"/>
      <c r="AO441" s="191"/>
      <c r="AP441" s="191"/>
      <c r="AQ441" s="191"/>
      <c r="AR441" s="191"/>
      <c r="AS441" s="191"/>
      <c r="AT441" s="191"/>
      <c r="AU441" s="191"/>
      <c r="AV441" s="191"/>
      <c r="AW441" s="191"/>
      <c r="AX441" s="191"/>
      <c r="AY441" s="191"/>
      <c r="AZ441" s="191"/>
      <c r="BA441" s="191"/>
      <c r="BB441" s="191"/>
      <c r="BC441" s="191"/>
      <c r="BD441" s="191"/>
      <c r="BE441" s="191"/>
      <c r="BF441" s="191"/>
      <c r="BG441" s="191"/>
      <c r="BH441" s="191"/>
    </row>
    <row r="442" spans="1:60" outlineLevel="1" x14ac:dyDescent="0.2">
      <c r="A442" s="184">
        <v>213</v>
      </c>
      <c r="B442" s="184" t="s">
        <v>769</v>
      </c>
      <c r="C442" s="185" t="s">
        <v>770</v>
      </c>
      <c r="D442" s="186" t="s">
        <v>207</v>
      </c>
      <c r="E442" s="187">
        <v>26.15</v>
      </c>
      <c r="F442" s="188">
        <v>0</v>
      </c>
      <c r="G442" s="188">
        <f>E442*F442</f>
        <v>0</v>
      </c>
      <c r="H442" s="188">
        <v>69.5</v>
      </c>
      <c r="I442" s="188">
        <f>ROUND(E442*H442,2)</f>
        <v>1817.43</v>
      </c>
      <c r="J442" s="188">
        <v>406.5</v>
      </c>
      <c r="K442" s="188">
        <f>ROUND(E442*J442,2)</f>
        <v>10629.98</v>
      </c>
      <c r="L442" s="188">
        <v>21</v>
      </c>
      <c r="M442" s="188">
        <f>G442*(1+L442/100)</f>
        <v>0</v>
      </c>
      <c r="N442" s="189">
        <v>4.8300000000000001E-3</v>
      </c>
      <c r="O442" s="189">
        <f>ROUND(E442*N442,5)</f>
        <v>0.1263</v>
      </c>
      <c r="P442" s="189">
        <v>0</v>
      </c>
      <c r="Q442" s="189">
        <f>ROUND(E442*P442,5)</f>
        <v>0</v>
      </c>
      <c r="R442" s="189"/>
      <c r="S442" s="189"/>
      <c r="T442" s="190">
        <v>0.97</v>
      </c>
      <c r="U442" s="189">
        <f>ROUND(E442*T442,2)</f>
        <v>25.37</v>
      </c>
      <c r="V442" s="191"/>
      <c r="W442" s="191"/>
      <c r="X442" s="191"/>
      <c r="Y442" s="191"/>
      <c r="Z442" s="191"/>
      <c r="AA442" s="191"/>
      <c r="AB442" s="191"/>
      <c r="AC442" s="191"/>
      <c r="AD442" s="191"/>
      <c r="AE442" s="191" t="s">
        <v>187</v>
      </c>
      <c r="AF442" s="191"/>
      <c r="AG442" s="191"/>
      <c r="AH442" s="191"/>
      <c r="AI442" s="191"/>
      <c r="AJ442" s="191"/>
      <c r="AK442" s="191"/>
      <c r="AL442" s="191"/>
      <c r="AM442" s="191"/>
      <c r="AN442" s="191"/>
      <c r="AO442" s="191"/>
      <c r="AP442" s="191"/>
      <c r="AQ442" s="191"/>
      <c r="AR442" s="191"/>
      <c r="AS442" s="191"/>
      <c r="AT442" s="191"/>
      <c r="AU442" s="191"/>
      <c r="AV442" s="191"/>
      <c r="AW442" s="191"/>
      <c r="AX442" s="191"/>
      <c r="AY442" s="191"/>
      <c r="AZ442" s="191"/>
      <c r="BA442" s="191"/>
      <c r="BB442" s="191"/>
      <c r="BC442" s="191"/>
      <c r="BD442" s="191"/>
      <c r="BE442" s="191"/>
      <c r="BF442" s="191"/>
      <c r="BG442" s="191"/>
      <c r="BH442" s="191"/>
    </row>
    <row r="443" spans="1:60" outlineLevel="1" x14ac:dyDescent="0.2">
      <c r="A443" s="184"/>
      <c r="B443" s="184"/>
      <c r="C443" s="192" t="s">
        <v>771</v>
      </c>
      <c r="D443" s="193"/>
      <c r="E443" s="194">
        <v>26.15</v>
      </c>
      <c r="F443" s="188"/>
      <c r="G443" s="188"/>
      <c r="H443" s="188"/>
      <c r="I443" s="188"/>
      <c r="J443" s="188"/>
      <c r="K443" s="188"/>
      <c r="L443" s="188"/>
      <c r="M443" s="188"/>
      <c r="N443" s="189"/>
      <c r="O443" s="189"/>
      <c r="P443" s="189"/>
      <c r="Q443" s="189"/>
      <c r="R443" s="189"/>
      <c r="S443" s="189"/>
      <c r="T443" s="190"/>
      <c r="U443" s="189"/>
      <c r="V443" s="191"/>
      <c r="W443" s="191"/>
      <c r="X443" s="191"/>
      <c r="Y443" s="191"/>
      <c r="Z443" s="191"/>
      <c r="AA443" s="191"/>
      <c r="AB443" s="191"/>
      <c r="AC443" s="191"/>
      <c r="AD443" s="191"/>
      <c r="AE443" s="191" t="s">
        <v>165</v>
      </c>
      <c r="AF443" s="191">
        <v>0</v>
      </c>
      <c r="AG443" s="191"/>
      <c r="AH443" s="191"/>
      <c r="AI443" s="191"/>
      <c r="AJ443" s="191"/>
      <c r="AK443" s="191"/>
      <c r="AL443" s="191"/>
      <c r="AM443" s="191"/>
      <c r="AN443" s="191"/>
      <c r="AO443" s="191"/>
      <c r="AP443" s="191"/>
      <c r="AQ443" s="191"/>
      <c r="AR443" s="191"/>
      <c r="AS443" s="191"/>
      <c r="AT443" s="191"/>
      <c r="AU443" s="191"/>
      <c r="AV443" s="191"/>
      <c r="AW443" s="191"/>
      <c r="AX443" s="191"/>
      <c r="AY443" s="191"/>
      <c r="AZ443" s="191"/>
      <c r="BA443" s="191"/>
      <c r="BB443" s="191"/>
      <c r="BC443" s="191"/>
      <c r="BD443" s="191"/>
      <c r="BE443" s="191"/>
      <c r="BF443" s="191"/>
      <c r="BG443" s="191"/>
      <c r="BH443" s="191"/>
    </row>
    <row r="444" spans="1:60" outlineLevel="1" x14ac:dyDescent="0.2">
      <c r="A444" s="184">
        <v>214</v>
      </c>
      <c r="B444" s="184" t="s">
        <v>772</v>
      </c>
      <c r="C444" s="185" t="s">
        <v>773</v>
      </c>
      <c r="D444" s="186" t="s">
        <v>207</v>
      </c>
      <c r="E444" s="187">
        <v>26.15</v>
      </c>
      <c r="F444" s="188">
        <v>0</v>
      </c>
      <c r="G444" s="188">
        <f>E444*F444</f>
        <v>0</v>
      </c>
      <c r="H444" s="188">
        <v>9.6</v>
      </c>
      <c r="I444" s="188">
        <f>ROUND(E444*H444,2)</f>
        <v>251.04</v>
      </c>
      <c r="J444" s="188">
        <v>0</v>
      </c>
      <c r="K444" s="188">
        <f>ROUND(E444*J444,2)</f>
        <v>0</v>
      </c>
      <c r="L444" s="188">
        <v>21</v>
      </c>
      <c r="M444" s="188">
        <f>G444*(1+L444/100)</f>
        <v>0</v>
      </c>
      <c r="N444" s="189">
        <v>1.1999999999999999E-3</v>
      </c>
      <c r="O444" s="189">
        <f>ROUND(E444*N444,5)</f>
        <v>3.1379999999999998E-2</v>
      </c>
      <c r="P444" s="189">
        <v>0</v>
      </c>
      <c r="Q444" s="189">
        <f>ROUND(E444*P444,5)</f>
        <v>0</v>
      </c>
      <c r="R444" s="189"/>
      <c r="S444" s="189"/>
      <c r="T444" s="190">
        <v>0</v>
      </c>
      <c r="U444" s="189">
        <f>ROUND(E444*T444,2)</f>
        <v>0</v>
      </c>
      <c r="V444" s="191"/>
      <c r="W444" s="191"/>
      <c r="X444" s="191"/>
      <c r="Y444" s="191"/>
      <c r="Z444" s="191"/>
      <c r="AA444" s="191"/>
      <c r="AB444" s="191"/>
      <c r="AC444" s="191"/>
      <c r="AD444" s="191"/>
      <c r="AE444" s="191" t="s">
        <v>187</v>
      </c>
      <c r="AF444" s="191"/>
      <c r="AG444" s="191"/>
      <c r="AH444" s="191"/>
      <c r="AI444" s="191"/>
      <c r="AJ444" s="191"/>
      <c r="AK444" s="191"/>
      <c r="AL444" s="191"/>
      <c r="AM444" s="191"/>
      <c r="AN444" s="191"/>
      <c r="AO444" s="191"/>
      <c r="AP444" s="191"/>
      <c r="AQ444" s="191"/>
      <c r="AR444" s="191"/>
      <c r="AS444" s="191"/>
      <c r="AT444" s="191"/>
      <c r="AU444" s="191"/>
      <c r="AV444" s="191"/>
      <c r="AW444" s="191"/>
      <c r="AX444" s="191"/>
      <c r="AY444" s="191"/>
      <c r="AZ444" s="191"/>
      <c r="BA444" s="191"/>
      <c r="BB444" s="191"/>
      <c r="BC444" s="191"/>
      <c r="BD444" s="191"/>
      <c r="BE444" s="191"/>
      <c r="BF444" s="191"/>
      <c r="BG444" s="191"/>
      <c r="BH444" s="191"/>
    </row>
    <row r="445" spans="1:60" outlineLevel="1" x14ac:dyDescent="0.2">
      <c r="A445" s="184">
        <v>215</v>
      </c>
      <c r="B445" s="184" t="s">
        <v>774</v>
      </c>
      <c r="C445" s="185" t="s">
        <v>775</v>
      </c>
      <c r="D445" s="186" t="s">
        <v>207</v>
      </c>
      <c r="E445" s="187">
        <v>28.242000000000001</v>
      </c>
      <c r="F445" s="188">
        <v>0</v>
      </c>
      <c r="G445" s="188">
        <f>E445*F445</f>
        <v>0</v>
      </c>
      <c r="H445" s="188">
        <v>425.5</v>
      </c>
      <c r="I445" s="188">
        <f>ROUND(E445*H445,2)</f>
        <v>12016.97</v>
      </c>
      <c r="J445" s="188">
        <v>0</v>
      </c>
      <c r="K445" s="188">
        <f>ROUND(E445*J445,2)</f>
        <v>0</v>
      </c>
      <c r="L445" s="188">
        <v>21</v>
      </c>
      <c r="M445" s="188">
        <f>G445*(1+L445/100)</f>
        <v>0</v>
      </c>
      <c r="N445" s="189">
        <v>1.4200000000000001E-2</v>
      </c>
      <c r="O445" s="189">
        <f>ROUND(E445*N445,5)</f>
        <v>0.40104000000000001</v>
      </c>
      <c r="P445" s="189">
        <v>0</v>
      </c>
      <c r="Q445" s="189">
        <f>ROUND(E445*P445,5)</f>
        <v>0</v>
      </c>
      <c r="R445" s="189"/>
      <c r="S445" s="189"/>
      <c r="T445" s="190">
        <v>0</v>
      </c>
      <c r="U445" s="189">
        <f>ROUND(E445*T445,2)</f>
        <v>0</v>
      </c>
      <c r="V445" s="191"/>
      <c r="W445" s="191"/>
      <c r="X445" s="191"/>
      <c r="Y445" s="191"/>
      <c r="Z445" s="191"/>
      <c r="AA445" s="191"/>
      <c r="AB445" s="191"/>
      <c r="AC445" s="191"/>
      <c r="AD445" s="191"/>
      <c r="AE445" s="191" t="s">
        <v>236</v>
      </c>
      <c r="AF445" s="191"/>
      <c r="AG445" s="191"/>
      <c r="AH445" s="191"/>
      <c r="AI445" s="191"/>
      <c r="AJ445" s="191"/>
      <c r="AK445" s="191"/>
      <c r="AL445" s="191"/>
      <c r="AM445" s="191"/>
      <c r="AN445" s="191"/>
      <c r="AO445" s="191"/>
      <c r="AP445" s="191"/>
      <c r="AQ445" s="191"/>
      <c r="AR445" s="191"/>
      <c r="AS445" s="191"/>
      <c r="AT445" s="191"/>
      <c r="AU445" s="191"/>
      <c r="AV445" s="191"/>
      <c r="AW445" s="191"/>
      <c r="AX445" s="191"/>
      <c r="AY445" s="191"/>
      <c r="AZ445" s="191"/>
      <c r="BA445" s="191"/>
      <c r="BB445" s="191"/>
      <c r="BC445" s="191"/>
      <c r="BD445" s="191"/>
      <c r="BE445" s="191"/>
      <c r="BF445" s="191"/>
      <c r="BG445" s="191"/>
      <c r="BH445" s="191"/>
    </row>
    <row r="446" spans="1:60" outlineLevel="1" x14ac:dyDescent="0.2">
      <c r="A446" s="184"/>
      <c r="B446" s="184"/>
      <c r="C446" s="192" t="s">
        <v>776</v>
      </c>
      <c r="D446" s="193"/>
      <c r="E446" s="194">
        <v>28.242000000000001</v>
      </c>
      <c r="F446" s="188"/>
      <c r="G446" s="188"/>
      <c r="H446" s="188"/>
      <c r="I446" s="188"/>
      <c r="J446" s="188"/>
      <c r="K446" s="188"/>
      <c r="L446" s="188"/>
      <c r="M446" s="188"/>
      <c r="N446" s="189"/>
      <c r="O446" s="189"/>
      <c r="P446" s="189"/>
      <c r="Q446" s="189"/>
      <c r="R446" s="189"/>
      <c r="S446" s="189"/>
      <c r="T446" s="190"/>
      <c r="U446" s="189"/>
      <c r="V446" s="191"/>
      <c r="W446" s="191"/>
      <c r="X446" s="191"/>
      <c r="Y446" s="191"/>
      <c r="Z446" s="191"/>
      <c r="AA446" s="191"/>
      <c r="AB446" s="191"/>
      <c r="AC446" s="191"/>
      <c r="AD446" s="191"/>
      <c r="AE446" s="191" t="s">
        <v>165</v>
      </c>
      <c r="AF446" s="191">
        <v>0</v>
      </c>
      <c r="AG446" s="191"/>
      <c r="AH446" s="191"/>
      <c r="AI446" s="191"/>
      <c r="AJ446" s="191"/>
      <c r="AK446" s="191"/>
      <c r="AL446" s="191"/>
      <c r="AM446" s="191"/>
      <c r="AN446" s="191"/>
      <c r="AO446" s="191"/>
      <c r="AP446" s="191"/>
      <c r="AQ446" s="191"/>
      <c r="AR446" s="191"/>
      <c r="AS446" s="191"/>
      <c r="AT446" s="191"/>
      <c r="AU446" s="191"/>
      <c r="AV446" s="191"/>
      <c r="AW446" s="191"/>
      <c r="AX446" s="191"/>
      <c r="AY446" s="191"/>
      <c r="AZ446" s="191"/>
      <c r="BA446" s="191"/>
      <c r="BB446" s="191"/>
      <c r="BC446" s="191"/>
      <c r="BD446" s="191"/>
      <c r="BE446" s="191"/>
      <c r="BF446" s="191"/>
      <c r="BG446" s="191"/>
      <c r="BH446" s="191"/>
    </row>
    <row r="447" spans="1:60" outlineLevel="1" x14ac:dyDescent="0.2">
      <c r="A447" s="184">
        <v>216</v>
      </c>
      <c r="B447" s="184" t="s">
        <v>777</v>
      </c>
      <c r="C447" s="185" t="s">
        <v>778</v>
      </c>
      <c r="D447" s="186" t="s">
        <v>207</v>
      </c>
      <c r="E447" s="187">
        <v>1.13184</v>
      </c>
      <c r="F447" s="188">
        <v>0</v>
      </c>
      <c r="G447" s="188">
        <f>E447*F447</f>
        <v>0</v>
      </c>
      <c r="H447" s="188">
        <v>555</v>
      </c>
      <c r="I447" s="188">
        <f>ROUND(E447*H447,2)</f>
        <v>628.16999999999996</v>
      </c>
      <c r="J447" s="188">
        <v>0</v>
      </c>
      <c r="K447" s="188">
        <f>ROUND(E447*J447,2)</f>
        <v>0</v>
      </c>
      <c r="L447" s="188">
        <v>21</v>
      </c>
      <c r="M447" s="188">
        <f>G447*(1+L447/100)</f>
        <v>0</v>
      </c>
      <c r="N447" s="189">
        <v>1.4200000000000001E-2</v>
      </c>
      <c r="O447" s="189">
        <f>ROUND(E447*N447,5)</f>
        <v>1.6070000000000001E-2</v>
      </c>
      <c r="P447" s="189">
        <v>0</v>
      </c>
      <c r="Q447" s="189">
        <f>ROUND(E447*P447,5)</f>
        <v>0</v>
      </c>
      <c r="R447" s="189"/>
      <c r="S447" s="189"/>
      <c r="T447" s="190">
        <v>0</v>
      </c>
      <c r="U447" s="189">
        <f>ROUND(E447*T447,2)</f>
        <v>0</v>
      </c>
      <c r="V447" s="191"/>
      <c r="W447" s="191"/>
      <c r="X447" s="191"/>
      <c r="Y447" s="191"/>
      <c r="Z447" s="191"/>
      <c r="AA447" s="191"/>
      <c r="AB447" s="191"/>
      <c r="AC447" s="191"/>
      <c r="AD447" s="191"/>
      <c r="AE447" s="191" t="s">
        <v>236</v>
      </c>
      <c r="AF447" s="191"/>
      <c r="AG447" s="191"/>
      <c r="AH447" s="191"/>
      <c r="AI447" s="191"/>
      <c r="AJ447" s="191"/>
      <c r="AK447" s="191"/>
      <c r="AL447" s="191"/>
      <c r="AM447" s="191"/>
      <c r="AN447" s="191"/>
      <c r="AO447" s="191"/>
      <c r="AP447" s="191"/>
      <c r="AQ447" s="191"/>
      <c r="AR447" s="191"/>
      <c r="AS447" s="191"/>
      <c r="AT447" s="191"/>
      <c r="AU447" s="191"/>
      <c r="AV447" s="191"/>
      <c r="AW447" s="191"/>
      <c r="AX447" s="191"/>
      <c r="AY447" s="191"/>
      <c r="AZ447" s="191"/>
      <c r="BA447" s="191"/>
      <c r="BB447" s="191"/>
      <c r="BC447" s="191"/>
      <c r="BD447" s="191"/>
      <c r="BE447" s="191"/>
      <c r="BF447" s="191"/>
      <c r="BG447" s="191"/>
      <c r="BH447" s="191"/>
    </row>
    <row r="448" spans="1:60" outlineLevel="1" x14ac:dyDescent="0.2">
      <c r="A448" s="184"/>
      <c r="B448" s="184"/>
      <c r="C448" s="192" t="s">
        <v>779</v>
      </c>
      <c r="D448" s="193"/>
      <c r="E448" s="194">
        <v>1.13184</v>
      </c>
      <c r="F448" s="188"/>
      <c r="G448" s="188"/>
      <c r="H448" s="188"/>
      <c r="I448" s="188"/>
      <c r="J448" s="188"/>
      <c r="K448" s="188"/>
      <c r="L448" s="188"/>
      <c r="M448" s="188"/>
      <c r="N448" s="189"/>
      <c r="O448" s="189"/>
      <c r="P448" s="189"/>
      <c r="Q448" s="189"/>
      <c r="R448" s="189"/>
      <c r="S448" s="189"/>
      <c r="T448" s="190"/>
      <c r="U448" s="189"/>
      <c r="V448" s="191"/>
      <c r="W448" s="191"/>
      <c r="X448" s="191"/>
      <c r="Y448" s="191"/>
      <c r="Z448" s="191"/>
      <c r="AA448" s="191"/>
      <c r="AB448" s="191"/>
      <c r="AC448" s="191"/>
      <c r="AD448" s="191"/>
      <c r="AE448" s="191" t="s">
        <v>165</v>
      </c>
      <c r="AF448" s="191">
        <v>0</v>
      </c>
      <c r="AG448" s="191"/>
      <c r="AH448" s="191"/>
      <c r="AI448" s="191"/>
      <c r="AJ448" s="191"/>
      <c r="AK448" s="191"/>
      <c r="AL448" s="191"/>
      <c r="AM448" s="191"/>
      <c r="AN448" s="191"/>
      <c r="AO448" s="191"/>
      <c r="AP448" s="191"/>
      <c r="AQ448" s="191"/>
      <c r="AR448" s="191"/>
      <c r="AS448" s="191"/>
      <c r="AT448" s="191"/>
      <c r="AU448" s="191"/>
      <c r="AV448" s="191"/>
      <c r="AW448" s="191"/>
      <c r="AX448" s="191"/>
      <c r="AY448" s="191"/>
      <c r="AZ448" s="191"/>
      <c r="BA448" s="191"/>
      <c r="BB448" s="191"/>
      <c r="BC448" s="191"/>
      <c r="BD448" s="191"/>
      <c r="BE448" s="191"/>
      <c r="BF448" s="191"/>
      <c r="BG448" s="191"/>
      <c r="BH448" s="191"/>
    </row>
    <row r="449" spans="1:60" outlineLevel="1" x14ac:dyDescent="0.2">
      <c r="A449" s="184">
        <v>217</v>
      </c>
      <c r="B449" s="184" t="s">
        <v>780</v>
      </c>
      <c r="C449" s="185" t="s">
        <v>781</v>
      </c>
      <c r="D449" s="186" t="s">
        <v>35</v>
      </c>
      <c r="E449" s="187">
        <v>275.58019999999999</v>
      </c>
      <c r="F449" s="188">
        <v>0</v>
      </c>
      <c r="G449" s="188">
        <f>E449*F449</f>
        <v>0</v>
      </c>
      <c r="H449" s="188">
        <v>0</v>
      </c>
      <c r="I449" s="188">
        <f>ROUND(E449*H449,2)</f>
        <v>0</v>
      </c>
      <c r="J449" s="188">
        <v>6.3</v>
      </c>
      <c r="K449" s="188">
        <f>ROUND(E449*J449,2)</f>
        <v>1736.16</v>
      </c>
      <c r="L449" s="188">
        <v>21</v>
      </c>
      <c r="M449" s="188">
        <f>G449*(1+L449/100)</f>
        <v>0</v>
      </c>
      <c r="N449" s="189">
        <v>0</v>
      </c>
      <c r="O449" s="189">
        <f>ROUND(E449*N449,5)</f>
        <v>0</v>
      </c>
      <c r="P449" s="189">
        <v>0</v>
      </c>
      <c r="Q449" s="189">
        <f>ROUND(E449*P449,5)</f>
        <v>0</v>
      </c>
      <c r="R449" s="189"/>
      <c r="S449" s="189"/>
      <c r="T449" s="190">
        <v>0</v>
      </c>
      <c r="U449" s="189">
        <f>ROUND(E449*T449,2)</f>
        <v>0</v>
      </c>
      <c r="V449" s="191"/>
      <c r="W449" s="191"/>
      <c r="X449" s="191"/>
      <c r="Y449" s="191"/>
      <c r="Z449" s="191"/>
      <c r="AA449" s="191"/>
      <c r="AB449" s="191"/>
      <c r="AC449" s="191"/>
      <c r="AD449" s="191"/>
      <c r="AE449" s="191" t="s">
        <v>187</v>
      </c>
      <c r="AF449" s="191"/>
      <c r="AG449" s="191"/>
      <c r="AH449" s="191"/>
      <c r="AI449" s="191"/>
      <c r="AJ449" s="191"/>
      <c r="AK449" s="191"/>
      <c r="AL449" s="191"/>
      <c r="AM449" s="191"/>
      <c r="AN449" s="191"/>
      <c r="AO449" s="191"/>
      <c r="AP449" s="191"/>
      <c r="AQ449" s="191"/>
      <c r="AR449" s="191"/>
      <c r="AS449" s="191"/>
      <c r="AT449" s="191"/>
      <c r="AU449" s="191"/>
      <c r="AV449" s="191"/>
      <c r="AW449" s="191"/>
      <c r="AX449" s="191"/>
      <c r="AY449" s="191"/>
      <c r="AZ449" s="191"/>
      <c r="BA449" s="191"/>
      <c r="BB449" s="191"/>
      <c r="BC449" s="191"/>
      <c r="BD449" s="191"/>
      <c r="BE449" s="191"/>
      <c r="BF449" s="191"/>
      <c r="BG449" s="191"/>
      <c r="BH449" s="191"/>
    </row>
    <row r="450" spans="1:60" x14ac:dyDescent="0.2">
      <c r="A450" s="195" t="s">
        <v>158</v>
      </c>
      <c r="B450" s="195" t="s">
        <v>113</v>
      </c>
      <c r="C450" s="196" t="s">
        <v>114</v>
      </c>
      <c r="D450" s="197"/>
      <c r="E450" s="198"/>
      <c r="F450" s="199"/>
      <c r="G450" s="199">
        <f>SUMIF(AE451:AE472,"&lt;&gt;NOR",G451:G472)</f>
        <v>0</v>
      </c>
      <c r="H450" s="199"/>
      <c r="I450" s="199">
        <f>SUM(I451:I472)</f>
        <v>20984.97</v>
      </c>
      <c r="J450" s="199"/>
      <c r="K450" s="199">
        <f>SUM(K451:K472)</f>
        <v>11914.86</v>
      </c>
      <c r="L450" s="199"/>
      <c r="M450" s="199">
        <f>SUM(M451:M472)</f>
        <v>0</v>
      </c>
      <c r="N450" s="200"/>
      <c r="O450" s="200">
        <f>SUM(O451:O472)</f>
        <v>0.13649</v>
      </c>
      <c r="P450" s="200"/>
      <c r="Q450" s="200">
        <f>SUM(Q451:Q472)</f>
        <v>4.1570000000000003E-2</v>
      </c>
      <c r="R450" s="200"/>
      <c r="S450" s="200"/>
      <c r="T450" s="201"/>
      <c r="U450" s="200">
        <f>SUM(U451:U472)</f>
        <v>28.990000000000002</v>
      </c>
      <c r="W450" s="48"/>
      <c r="AE450" t="s">
        <v>159</v>
      </c>
    </row>
    <row r="451" spans="1:60" outlineLevel="1" x14ac:dyDescent="0.2">
      <c r="A451" s="184">
        <v>218</v>
      </c>
      <c r="B451" s="184" t="s">
        <v>782</v>
      </c>
      <c r="C451" s="185" t="s">
        <v>783</v>
      </c>
      <c r="D451" s="186" t="s">
        <v>207</v>
      </c>
      <c r="E451" s="187">
        <v>41.57</v>
      </c>
      <c r="F451" s="188">
        <v>0</v>
      </c>
      <c r="G451" s="188">
        <f>E451*F451</f>
        <v>0</v>
      </c>
      <c r="H451" s="188">
        <v>0</v>
      </c>
      <c r="I451" s="188">
        <f>ROUND(E451*H451,2)</f>
        <v>0</v>
      </c>
      <c r="J451" s="188">
        <v>34.799999999999997</v>
      </c>
      <c r="K451" s="188">
        <f>ROUND(E451*J451,2)</f>
        <v>1446.64</v>
      </c>
      <c r="L451" s="188">
        <v>21</v>
      </c>
      <c r="M451" s="188">
        <f>G451*(1+L451/100)</f>
        <v>0</v>
      </c>
      <c r="N451" s="189">
        <v>0</v>
      </c>
      <c r="O451" s="189">
        <f>ROUND(E451*N451,5)</f>
        <v>0</v>
      </c>
      <c r="P451" s="189">
        <v>1E-3</v>
      </c>
      <c r="Q451" s="189">
        <f>ROUND(E451*P451,5)</f>
        <v>4.1570000000000003E-2</v>
      </c>
      <c r="R451" s="189"/>
      <c r="S451" s="189"/>
      <c r="T451" s="190">
        <v>0.105</v>
      </c>
      <c r="U451" s="189">
        <f>ROUND(E451*T451,2)</f>
        <v>4.3600000000000003</v>
      </c>
      <c r="V451" s="191"/>
      <c r="W451" s="191"/>
      <c r="X451" s="191"/>
      <c r="Y451" s="191"/>
      <c r="Z451" s="191"/>
      <c r="AA451" s="191"/>
      <c r="AB451" s="191"/>
      <c r="AC451" s="191"/>
      <c r="AD451" s="191"/>
      <c r="AE451" s="191" t="s">
        <v>187</v>
      </c>
      <c r="AF451" s="191"/>
      <c r="AG451" s="191"/>
      <c r="AH451" s="191"/>
      <c r="AI451" s="191"/>
      <c r="AJ451" s="191"/>
      <c r="AK451" s="191"/>
      <c r="AL451" s="191"/>
      <c r="AM451" s="191"/>
      <c r="AN451" s="191"/>
      <c r="AO451" s="191"/>
      <c r="AP451" s="191"/>
      <c r="AQ451" s="191"/>
      <c r="AR451" s="191"/>
      <c r="AS451" s="191"/>
      <c r="AT451" s="191"/>
      <c r="AU451" s="191"/>
      <c r="AV451" s="191"/>
      <c r="AW451" s="191"/>
      <c r="AX451" s="191"/>
      <c r="AY451" s="191"/>
      <c r="AZ451" s="191"/>
      <c r="BA451" s="191"/>
      <c r="BB451" s="191"/>
      <c r="BC451" s="191"/>
      <c r="BD451" s="191"/>
      <c r="BE451" s="191"/>
      <c r="BF451" s="191"/>
      <c r="BG451" s="191"/>
      <c r="BH451" s="191"/>
    </row>
    <row r="452" spans="1:60" outlineLevel="1" x14ac:dyDescent="0.2">
      <c r="A452" s="184"/>
      <c r="B452" s="184"/>
      <c r="C452" s="192" t="s">
        <v>342</v>
      </c>
      <c r="D452" s="193"/>
      <c r="E452" s="194"/>
      <c r="F452" s="188"/>
      <c r="G452" s="188"/>
      <c r="H452" s="188"/>
      <c r="I452" s="188"/>
      <c r="J452" s="188"/>
      <c r="K452" s="188"/>
      <c r="L452" s="188"/>
      <c r="M452" s="188"/>
      <c r="N452" s="189"/>
      <c r="O452" s="189"/>
      <c r="P452" s="189"/>
      <c r="Q452" s="189"/>
      <c r="R452" s="189"/>
      <c r="S452" s="189"/>
      <c r="T452" s="190"/>
      <c r="U452" s="189"/>
      <c r="V452" s="191"/>
      <c r="W452" s="191"/>
      <c r="X452" s="191"/>
      <c r="Y452" s="191"/>
      <c r="Z452" s="191"/>
      <c r="AA452" s="191"/>
      <c r="AB452" s="191"/>
      <c r="AC452" s="191"/>
      <c r="AD452" s="191"/>
      <c r="AE452" s="191" t="s">
        <v>165</v>
      </c>
      <c r="AF452" s="191">
        <v>0</v>
      </c>
      <c r="AG452" s="191"/>
      <c r="AH452" s="191"/>
      <c r="AI452" s="191"/>
      <c r="AJ452" s="191"/>
      <c r="AK452" s="191"/>
      <c r="AL452" s="191"/>
      <c r="AM452" s="191"/>
      <c r="AN452" s="191"/>
      <c r="AO452" s="191"/>
      <c r="AP452" s="191"/>
      <c r="AQ452" s="191"/>
      <c r="AR452" s="191"/>
      <c r="AS452" s="191"/>
      <c r="AT452" s="191"/>
      <c r="AU452" s="191"/>
      <c r="AV452" s="191"/>
      <c r="AW452" s="191"/>
      <c r="AX452" s="191"/>
      <c r="AY452" s="191"/>
      <c r="AZ452" s="191"/>
      <c r="BA452" s="191"/>
      <c r="BB452" s="191"/>
      <c r="BC452" s="191"/>
      <c r="BD452" s="191"/>
      <c r="BE452" s="191"/>
      <c r="BF452" s="191"/>
      <c r="BG452" s="191"/>
      <c r="BH452" s="191"/>
    </row>
    <row r="453" spans="1:60" outlineLevel="1" x14ac:dyDescent="0.2">
      <c r="A453" s="184"/>
      <c r="B453" s="184"/>
      <c r="C453" s="192" t="s">
        <v>784</v>
      </c>
      <c r="D453" s="193"/>
      <c r="E453" s="194">
        <v>3.16</v>
      </c>
      <c r="F453" s="188"/>
      <c r="G453" s="188"/>
      <c r="H453" s="188"/>
      <c r="I453" s="188"/>
      <c r="J453" s="188"/>
      <c r="K453" s="188"/>
      <c r="L453" s="188"/>
      <c r="M453" s="188"/>
      <c r="N453" s="189"/>
      <c r="O453" s="189"/>
      <c r="P453" s="189"/>
      <c r="Q453" s="189"/>
      <c r="R453" s="189"/>
      <c r="S453" s="189"/>
      <c r="T453" s="190"/>
      <c r="U453" s="189"/>
      <c r="V453" s="191"/>
      <c r="W453" s="191"/>
      <c r="X453" s="191"/>
      <c r="Y453" s="191"/>
      <c r="Z453" s="191"/>
      <c r="AA453" s="191"/>
      <c r="AB453" s="191"/>
      <c r="AC453" s="191"/>
      <c r="AD453" s="191"/>
      <c r="AE453" s="191" t="s">
        <v>165</v>
      </c>
      <c r="AF453" s="191">
        <v>0</v>
      </c>
      <c r="AG453" s="191"/>
      <c r="AH453" s="191"/>
      <c r="AI453" s="191"/>
      <c r="AJ453" s="191"/>
      <c r="AK453" s="191"/>
      <c r="AL453" s="191"/>
      <c r="AM453" s="191"/>
      <c r="AN453" s="191"/>
      <c r="AO453" s="191"/>
      <c r="AP453" s="191"/>
      <c r="AQ453" s="191"/>
      <c r="AR453" s="191"/>
      <c r="AS453" s="191"/>
      <c r="AT453" s="191"/>
      <c r="AU453" s="191"/>
      <c r="AV453" s="191"/>
      <c r="AW453" s="191"/>
      <c r="AX453" s="191"/>
      <c r="AY453" s="191"/>
      <c r="AZ453" s="191"/>
      <c r="BA453" s="191"/>
      <c r="BB453" s="191"/>
      <c r="BC453" s="191"/>
      <c r="BD453" s="191"/>
      <c r="BE453" s="191"/>
      <c r="BF453" s="191"/>
      <c r="BG453" s="191"/>
      <c r="BH453" s="191"/>
    </row>
    <row r="454" spans="1:60" outlineLevel="1" x14ac:dyDescent="0.2">
      <c r="A454" s="184"/>
      <c r="B454" s="184"/>
      <c r="C454" s="192" t="s">
        <v>785</v>
      </c>
      <c r="D454" s="193"/>
      <c r="E454" s="194">
        <v>8.36</v>
      </c>
      <c r="F454" s="188"/>
      <c r="G454" s="188"/>
      <c r="H454" s="188"/>
      <c r="I454" s="188"/>
      <c r="J454" s="188"/>
      <c r="K454" s="188"/>
      <c r="L454" s="188"/>
      <c r="M454" s="188"/>
      <c r="N454" s="189"/>
      <c r="O454" s="189"/>
      <c r="P454" s="189"/>
      <c r="Q454" s="189"/>
      <c r="R454" s="189"/>
      <c r="S454" s="189"/>
      <c r="T454" s="190"/>
      <c r="U454" s="189"/>
      <c r="V454" s="191"/>
      <c r="W454" s="191"/>
      <c r="X454" s="191"/>
      <c r="Y454" s="191"/>
      <c r="Z454" s="191"/>
      <c r="AA454" s="191"/>
      <c r="AB454" s="191"/>
      <c r="AC454" s="191"/>
      <c r="AD454" s="191"/>
      <c r="AE454" s="191" t="s">
        <v>165</v>
      </c>
      <c r="AF454" s="191">
        <v>0</v>
      </c>
      <c r="AG454" s="191"/>
      <c r="AH454" s="191"/>
      <c r="AI454" s="191"/>
      <c r="AJ454" s="191"/>
      <c r="AK454" s="191"/>
      <c r="AL454" s="191"/>
      <c r="AM454" s="191"/>
      <c r="AN454" s="191"/>
      <c r="AO454" s="191"/>
      <c r="AP454" s="191"/>
      <c r="AQ454" s="191"/>
      <c r="AR454" s="191"/>
      <c r="AS454" s="191"/>
      <c r="AT454" s="191"/>
      <c r="AU454" s="191"/>
      <c r="AV454" s="191"/>
      <c r="AW454" s="191"/>
      <c r="AX454" s="191"/>
      <c r="AY454" s="191"/>
      <c r="AZ454" s="191"/>
      <c r="BA454" s="191"/>
      <c r="BB454" s="191"/>
      <c r="BC454" s="191"/>
      <c r="BD454" s="191"/>
      <c r="BE454" s="191"/>
      <c r="BF454" s="191"/>
      <c r="BG454" s="191"/>
      <c r="BH454" s="191"/>
    </row>
    <row r="455" spans="1:60" outlineLevel="1" x14ac:dyDescent="0.2">
      <c r="A455" s="184"/>
      <c r="B455" s="184"/>
      <c r="C455" s="192" t="s">
        <v>786</v>
      </c>
      <c r="D455" s="193"/>
      <c r="E455" s="194">
        <v>5.36</v>
      </c>
      <c r="F455" s="188"/>
      <c r="G455" s="188"/>
      <c r="H455" s="188"/>
      <c r="I455" s="188"/>
      <c r="J455" s="188"/>
      <c r="K455" s="188"/>
      <c r="L455" s="188"/>
      <c r="M455" s="188"/>
      <c r="N455" s="189"/>
      <c r="O455" s="189"/>
      <c r="P455" s="189"/>
      <c r="Q455" s="189"/>
      <c r="R455" s="189"/>
      <c r="S455" s="189"/>
      <c r="T455" s="190"/>
      <c r="U455" s="189"/>
      <c r="V455" s="191"/>
      <c r="W455" s="191"/>
      <c r="X455" s="191"/>
      <c r="Y455" s="191"/>
      <c r="Z455" s="191"/>
      <c r="AA455" s="191"/>
      <c r="AB455" s="191"/>
      <c r="AC455" s="191"/>
      <c r="AD455" s="191"/>
      <c r="AE455" s="191" t="s">
        <v>165</v>
      </c>
      <c r="AF455" s="191">
        <v>0</v>
      </c>
      <c r="AG455" s="191"/>
      <c r="AH455" s="191"/>
      <c r="AI455" s="191"/>
      <c r="AJ455" s="191"/>
      <c r="AK455" s="191"/>
      <c r="AL455" s="191"/>
      <c r="AM455" s="191"/>
      <c r="AN455" s="191"/>
      <c r="AO455" s="191"/>
      <c r="AP455" s="191"/>
      <c r="AQ455" s="191"/>
      <c r="AR455" s="191"/>
      <c r="AS455" s="191"/>
      <c r="AT455" s="191"/>
      <c r="AU455" s="191"/>
      <c r="AV455" s="191"/>
      <c r="AW455" s="191"/>
      <c r="AX455" s="191"/>
      <c r="AY455" s="191"/>
      <c r="AZ455" s="191"/>
      <c r="BA455" s="191"/>
      <c r="BB455" s="191"/>
      <c r="BC455" s="191"/>
      <c r="BD455" s="191"/>
      <c r="BE455" s="191"/>
      <c r="BF455" s="191"/>
      <c r="BG455" s="191"/>
      <c r="BH455" s="191"/>
    </row>
    <row r="456" spans="1:60" outlineLevel="1" x14ac:dyDescent="0.2">
      <c r="A456" s="184"/>
      <c r="B456" s="184"/>
      <c r="C456" s="192" t="s">
        <v>787</v>
      </c>
      <c r="D456" s="193"/>
      <c r="E456" s="194">
        <v>8.81</v>
      </c>
      <c r="F456" s="188"/>
      <c r="G456" s="188"/>
      <c r="H456" s="188"/>
      <c r="I456" s="188"/>
      <c r="J456" s="188"/>
      <c r="K456" s="188"/>
      <c r="L456" s="188"/>
      <c r="M456" s="188"/>
      <c r="N456" s="189"/>
      <c r="O456" s="189"/>
      <c r="P456" s="189"/>
      <c r="Q456" s="189"/>
      <c r="R456" s="189"/>
      <c r="S456" s="189"/>
      <c r="T456" s="190"/>
      <c r="U456" s="189"/>
      <c r="V456" s="191"/>
      <c r="W456" s="191"/>
      <c r="X456" s="191"/>
      <c r="Y456" s="191"/>
      <c r="Z456" s="191"/>
      <c r="AA456" s="191"/>
      <c r="AB456" s="191"/>
      <c r="AC456" s="191"/>
      <c r="AD456" s="191"/>
      <c r="AE456" s="191" t="s">
        <v>165</v>
      </c>
      <c r="AF456" s="191">
        <v>0</v>
      </c>
      <c r="AG456" s="191"/>
      <c r="AH456" s="191"/>
      <c r="AI456" s="191"/>
      <c r="AJ456" s="191"/>
      <c r="AK456" s="191"/>
      <c r="AL456" s="191"/>
      <c r="AM456" s="191"/>
      <c r="AN456" s="191"/>
      <c r="AO456" s="191"/>
      <c r="AP456" s="191"/>
      <c r="AQ456" s="191"/>
      <c r="AR456" s="191"/>
      <c r="AS456" s="191"/>
      <c r="AT456" s="191"/>
      <c r="AU456" s="191"/>
      <c r="AV456" s="191"/>
      <c r="AW456" s="191"/>
      <c r="AX456" s="191"/>
      <c r="AY456" s="191"/>
      <c r="AZ456" s="191"/>
      <c r="BA456" s="191"/>
      <c r="BB456" s="191"/>
      <c r="BC456" s="191"/>
      <c r="BD456" s="191"/>
      <c r="BE456" s="191"/>
      <c r="BF456" s="191"/>
      <c r="BG456" s="191"/>
      <c r="BH456" s="191"/>
    </row>
    <row r="457" spans="1:60" outlineLevel="1" x14ac:dyDescent="0.2">
      <c r="A457" s="184"/>
      <c r="B457" s="184"/>
      <c r="C457" s="192" t="s">
        <v>788</v>
      </c>
      <c r="D457" s="193"/>
      <c r="E457" s="194">
        <v>15.88</v>
      </c>
      <c r="F457" s="188"/>
      <c r="G457" s="188"/>
      <c r="H457" s="188"/>
      <c r="I457" s="188"/>
      <c r="J457" s="188"/>
      <c r="K457" s="188"/>
      <c r="L457" s="188"/>
      <c r="M457" s="188"/>
      <c r="N457" s="189"/>
      <c r="O457" s="189"/>
      <c r="P457" s="189"/>
      <c r="Q457" s="189"/>
      <c r="R457" s="189"/>
      <c r="S457" s="189"/>
      <c r="T457" s="190"/>
      <c r="U457" s="189"/>
      <c r="V457" s="191"/>
      <c r="W457" s="191"/>
      <c r="X457" s="191"/>
      <c r="Y457" s="191"/>
      <c r="Z457" s="191"/>
      <c r="AA457" s="191"/>
      <c r="AB457" s="191"/>
      <c r="AC457" s="191"/>
      <c r="AD457" s="191"/>
      <c r="AE457" s="191" t="s">
        <v>165</v>
      </c>
      <c r="AF457" s="191">
        <v>0</v>
      </c>
      <c r="AG457" s="191"/>
      <c r="AH457" s="191"/>
      <c r="AI457" s="191"/>
      <c r="AJ457" s="191"/>
      <c r="AK457" s="191"/>
      <c r="AL457" s="191"/>
      <c r="AM457" s="191"/>
      <c r="AN457" s="191"/>
      <c r="AO457" s="191"/>
      <c r="AP457" s="191"/>
      <c r="AQ457" s="191"/>
      <c r="AR457" s="191"/>
      <c r="AS457" s="191"/>
      <c r="AT457" s="191"/>
      <c r="AU457" s="191"/>
      <c r="AV457" s="191"/>
      <c r="AW457" s="191"/>
      <c r="AX457" s="191"/>
      <c r="AY457" s="191"/>
      <c r="AZ457" s="191"/>
      <c r="BA457" s="191"/>
      <c r="BB457" s="191"/>
      <c r="BC457" s="191"/>
      <c r="BD457" s="191"/>
      <c r="BE457" s="191"/>
      <c r="BF457" s="191"/>
      <c r="BG457" s="191"/>
      <c r="BH457" s="191"/>
    </row>
    <row r="458" spans="1:60" outlineLevel="1" x14ac:dyDescent="0.2">
      <c r="A458" s="184">
        <v>219</v>
      </c>
      <c r="B458" s="184" t="s">
        <v>789</v>
      </c>
      <c r="C458" s="185" t="s">
        <v>790</v>
      </c>
      <c r="D458" s="186" t="s">
        <v>207</v>
      </c>
      <c r="E458" s="187">
        <v>28.5</v>
      </c>
      <c r="F458" s="188">
        <v>0</v>
      </c>
      <c r="G458" s="188">
        <f>E458*F458</f>
        <v>0</v>
      </c>
      <c r="H458" s="188">
        <v>0</v>
      </c>
      <c r="I458" s="188">
        <f>ROUND(E458*H458,2)</f>
        <v>0</v>
      </c>
      <c r="J458" s="188">
        <v>19.100000000000001</v>
      </c>
      <c r="K458" s="188">
        <f>ROUND(E458*J458,2)</f>
        <v>544.35</v>
      </c>
      <c r="L458" s="188">
        <v>21</v>
      </c>
      <c r="M458" s="188">
        <f>G458*(1+L458/100)</f>
        <v>0</v>
      </c>
      <c r="N458" s="189">
        <v>0</v>
      </c>
      <c r="O458" s="189">
        <f>ROUND(E458*N458,5)</f>
        <v>0</v>
      </c>
      <c r="P458" s="189">
        <v>0</v>
      </c>
      <c r="Q458" s="189">
        <f>ROUND(E458*P458,5)</f>
        <v>0</v>
      </c>
      <c r="R458" s="189"/>
      <c r="S458" s="189"/>
      <c r="T458" s="190">
        <v>4.5999999999999999E-2</v>
      </c>
      <c r="U458" s="189">
        <f>ROUND(E458*T458,2)</f>
        <v>1.31</v>
      </c>
      <c r="V458" s="191"/>
      <c r="W458" s="191"/>
      <c r="X458" s="191"/>
      <c r="Y458" s="191"/>
      <c r="Z458" s="191"/>
      <c r="AA458" s="191"/>
      <c r="AB458" s="191"/>
      <c r="AC458" s="191"/>
      <c r="AD458" s="191"/>
      <c r="AE458" s="191" t="s">
        <v>187</v>
      </c>
      <c r="AF458" s="191"/>
      <c r="AG458" s="191"/>
      <c r="AH458" s="191"/>
      <c r="AI458" s="191"/>
      <c r="AJ458" s="191"/>
      <c r="AK458" s="191"/>
      <c r="AL458" s="191"/>
      <c r="AM458" s="191"/>
      <c r="AN458" s="191"/>
      <c r="AO458" s="191"/>
      <c r="AP458" s="191"/>
      <c r="AQ458" s="191"/>
      <c r="AR458" s="191"/>
      <c r="AS458" s="191"/>
      <c r="AT458" s="191"/>
      <c r="AU458" s="191"/>
      <c r="AV458" s="191"/>
      <c r="AW458" s="191"/>
      <c r="AX458" s="191"/>
      <c r="AY458" s="191"/>
      <c r="AZ458" s="191"/>
      <c r="BA458" s="191"/>
      <c r="BB458" s="191"/>
      <c r="BC458" s="191"/>
      <c r="BD458" s="191"/>
      <c r="BE458" s="191"/>
      <c r="BF458" s="191"/>
      <c r="BG458" s="191"/>
      <c r="BH458" s="191"/>
    </row>
    <row r="459" spans="1:60" outlineLevel="1" x14ac:dyDescent="0.2">
      <c r="A459" s="184"/>
      <c r="B459" s="184"/>
      <c r="C459" s="192" t="s">
        <v>791</v>
      </c>
      <c r="D459" s="193"/>
      <c r="E459" s="194">
        <v>28.5</v>
      </c>
      <c r="F459" s="188"/>
      <c r="G459" s="188"/>
      <c r="H459" s="188"/>
      <c r="I459" s="188"/>
      <c r="J459" s="188"/>
      <c r="K459" s="188"/>
      <c r="L459" s="188"/>
      <c r="M459" s="188"/>
      <c r="N459" s="189"/>
      <c r="O459" s="189"/>
      <c r="P459" s="189"/>
      <c r="Q459" s="189"/>
      <c r="R459" s="189"/>
      <c r="S459" s="189"/>
      <c r="T459" s="190"/>
      <c r="U459" s="189"/>
      <c r="V459" s="191"/>
      <c r="W459" s="191"/>
      <c r="X459" s="191"/>
      <c r="Y459" s="191"/>
      <c r="Z459" s="191"/>
      <c r="AA459" s="191"/>
      <c r="AB459" s="191"/>
      <c r="AC459" s="191"/>
      <c r="AD459" s="191"/>
      <c r="AE459" s="191" t="s">
        <v>165</v>
      </c>
      <c r="AF459" s="191">
        <v>0</v>
      </c>
      <c r="AG459" s="191"/>
      <c r="AH459" s="191"/>
      <c r="AI459" s="191"/>
      <c r="AJ459" s="191"/>
      <c r="AK459" s="191"/>
      <c r="AL459" s="191"/>
      <c r="AM459" s="191"/>
      <c r="AN459" s="191"/>
      <c r="AO459" s="191"/>
      <c r="AP459" s="191"/>
      <c r="AQ459" s="191"/>
      <c r="AR459" s="191"/>
      <c r="AS459" s="191"/>
      <c r="AT459" s="191"/>
      <c r="AU459" s="191"/>
      <c r="AV459" s="191"/>
      <c r="AW459" s="191"/>
      <c r="AX459" s="191"/>
      <c r="AY459" s="191"/>
      <c r="AZ459" s="191"/>
      <c r="BA459" s="191"/>
      <c r="BB459" s="191"/>
      <c r="BC459" s="191"/>
      <c r="BD459" s="191"/>
      <c r="BE459" s="191"/>
      <c r="BF459" s="191"/>
      <c r="BG459" s="191"/>
      <c r="BH459" s="191"/>
    </row>
    <row r="460" spans="1:60" ht="33.75" outlineLevel="1" x14ac:dyDescent="0.2">
      <c r="A460" s="184">
        <v>220</v>
      </c>
      <c r="B460" s="184" t="s">
        <v>792</v>
      </c>
      <c r="C460" s="185" t="s">
        <v>793</v>
      </c>
      <c r="D460" s="186" t="s">
        <v>207</v>
      </c>
      <c r="E460" s="187">
        <v>29.925000000000001</v>
      </c>
      <c r="F460" s="188">
        <v>0</v>
      </c>
      <c r="G460" s="188">
        <f>E460*F460</f>
        <v>0</v>
      </c>
      <c r="H460" s="188">
        <v>510</v>
      </c>
      <c r="I460" s="188">
        <f>ROUND(E460*H460,2)</f>
        <v>15261.75</v>
      </c>
      <c r="J460" s="188">
        <v>0</v>
      </c>
      <c r="K460" s="188">
        <f>ROUND(E460*J460,2)</f>
        <v>0</v>
      </c>
      <c r="L460" s="188">
        <v>21</v>
      </c>
      <c r="M460" s="188">
        <f>G460*(1+L460/100)</f>
        <v>0</v>
      </c>
      <c r="N460" s="189">
        <v>4.1000000000000003E-3</v>
      </c>
      <c r="O460" s="189">
        <f>ROUND(E460*N460,5)</f>
        <v>0.12268999999999999</v>
      </c>
      <c r="P460" s="189">
        <v>0</v>
      </c>
      <c r="Q460" s="189">
        <f>ROUND(E460*P460,5)</f>
        <v>0</v>
      </c>
      <c r="R460" s="189"/>
      <c r="S460" s="189"/>
      <c r="T460" s="190">
        <v>0</v>
      </c>
      <c r="U460" s="189">
        <f>ROUND(E460*T460,2)</f>
        <v>0</v>
      </c>
      <c r="V460" s="191"/>
      <c r="W460" s="191"/>
      <c r="X460" s="191"/>
      <c r="Y460" s="191"/>
      <c r="Z460" s="191"/>
      <c r="AA460" s="191"/>
      <c r="AB460" s="191"/>
      <c r="AC460" s="191"/>
      <c r="AD460" s="191"/>
      <c r="AE460" s="191" t="s">
        <v>236</v>
      </c>
      <c r="AF460" s="191"/>
      <c r="AG460" s="191"/>
      <c r="AH460" s="191"/>
      <c r="AI460" s="191"/>
      <c r="AJ460" s="191"/>
      <c r="AK460" s="191"/>
      <c r="AL460" s="191"/>
      <c r="AM460" s="191"/>
      <c r="AN460" s="191"/>
      <c r="AO460" s="191"/>
      <c r="AP460" s="191"/>
      <c r="AQ460" s="191"/>
      <c r="AR460" s="191"/>
      <c r="AS460" s="191"/>
      <c r="AT460" s="191"/>
      <c r="AU460" s="191"/>
      <c r="AV460" s="191"/>
      <c r="AW460" s="191"/>
      <c r="AX460" s="191"/>
      <c r="AY460" s="191"/>
      <c r="AZ460" s="191"/>
      <c r="BA460" s="191"/>
      <c r="BB460" s="191"/>
      <c r="BC460" s="191"/>
      <c r="BD460" s="191"/>
      <c r="BE460" s="191"/>
      <c r="BF460" s="191"/>
      <c r="BG460" s="191"/>
      <c r="BH460" s="191"/>
    </row>
    <row r="461" spans="1:60" outlineLevel="1" x14ac:dyDescent="0.2">
      <c r="A461" s="184"/>
      <c r="B461" s="184"/>
      <c r="C461" s="192" t="s">
        <v>794</v>
      </c>
      <c r="D461" s="193"/>
      <c r="E461" s="194">
        <v>29.925000000000001</v>
      </c>
      <c r="F461" s="188"/>
      <c r="G461" s="188"/>
      <c r="H461" s="188"/>
      <c r="I461" s="188"/>
      <c r="J461" s="188"/>
      <c r="K461" s="188"/>
      <c r="L461" s="188"/>
      <c r="M461" s="188"/>
      <c r="N461" s="189"/>
      <c r="O461" s="189"/>
      <c r="P461" s="189"/>
      <c r="Q461" s="189"/>
      <c r="R461" s="189"/>
      <c r="S461" s="189"/>
      <c r="T461" s="190"/>
      <c r="U461" s="189"/>
      <c r="V461" s="191"/>
      <c r="W461" s="191"/>
      <c r="X461" s="191"/>
      <c r="Y461" s="191"/>
      <c r="Z461" s="191"/>
      <c r="AA461" s="191"/>
      <c r="AB461" s="191"/>
      <c r="AC461" s="191"/>
      <c r="AD461" s="191"/>
      <c r="AE461" s="191" t="s">
        <v>165</v>
      </c>
      <c r="AF461" s="191">
        <v>0</v>
      </c>
      <c r="AG461" s="191"/>
      <c r="AH461" s="191"/>
      <c r="AI461" s="191"/>
      <c r="AJ461" s="191"/>
      <c r="AK461" s="191"/>
      <c r="AL461" s="191"/>
      <c r="AM461" s="191"/>
      <c r="AN461" s="191"/>
      <c r="AO461" s="191"/>
      <c r="AP461" s="191"/>
      <c r="AQ461" s="191"/>
      <c r="AR461" s="191"/>
      <c r="AS461" s="191"/>
      <c r="AT461" s="191"/>
      <c r="AU461" s="191"/>
      <c r="AV461" s="191"/>
      <c r="AW461" s="191"/>
      <c r="AX461" s="191"/>
      <c r="AY461" s="191"/>
      <c r="AZ461" s="191"/>
      <c r="BA461" s="191"/>
      <c r="BB461" s="191"/>
      <c r="BC461" s="191"/>
      <c r="BD461" s="191"/>
      <c r="BE461" s="191"/>
      <c r="BF461" s="191"/>
      <c r="BG461" s="191"/>
      <c r="BH461" s="191"/>
    </row>
    <row r="462" spans="1:60" outlineLevel="1" x14ac:dyDescent="0.2">
      <c r="A462" s="184">
        <v>221</v>
      </c>
      <c r="B462" s="184" t="s">
        <v>795</v>
      </c>
      <c r="C462" s="185" t="s">
        <v>796</v>
      </c>
      <c r="D462" s="186" t="s">
        <v>211</v>
      </c>
      <c r="E462" s="187">
        <v>48.06</v>
      </c>
      <c r="F462" s="188">
        <v>0</v>
      </c>
      <c r="G462" s="188">
        <f>E462*F462</f>
        <v>0</v>
      </c>
      <c r="H462" s="188">
        <v>8.2100000000000009</v>
      </c>
      <c r="I462" s="188">
        <f>ROUND(E462*H462,2)</f>
        <v>394.57</v>
      </c>
      <c r="J462" s="188">
        <v>56.889999999999993</v>
      </c>
      <c r="K462" s="188">
        <f>ROUND(E462*J462,2)</f>
        <v>2734.13</v>
      </c>
      <c r="L462" s="188">
        <v>21</v>
      </c>
      <c r="M462" s="188">
        <f>G462*(1+L462/100)</f>
        <v>0</v>
      </c>
      <c r="N462" s="189">
        <v>3.0000000000000001E-5</v>
      </c>
      <c r="O462" s="189">
        <f>ROUND(E462*N462,5)</f>
        <v>1.4400000000000001E-3</v>
      </c>
      <c r="P462" s="189">
        <v>0</v>
      </c>
      <c r="Q462" s="189">
        <f>ROUND(E462*P462,5)</f>
        <v>0</v>
      </c>
      <c r="R462" s="189"/>
      <c r="S462" s="189"/>
      <c r="T462" s="190">
        <v>0.13719999999999999</v>
      </c>
      <c r="U462" s="189">
        <f>ROUND(E462*T462,2)</f>
        <v>6.59</v>
      </c>
      <c r="V462" s="191"/>
      <c r="W462" s="191"/>
      <c r="X462" s="191"/>
      <c r="Y462" s="191"/>
      <c r="Z462" s="191"/>
      <c r="AA462" s="191"/>
      <c r="AB462" s="191"/>
      <c r="AC462" s="191"/>
      <c r="AD462" s="191"/>
      <c r="AE462" s="191" t="s">
        <v>187</v>
      </c>
      <c r="AF462" s="191"/>
      <c r="AG462" s="191"/>
      <c r="AH462" s="191"/>
      <c r="AI462" s="191"/>
      <c r="AJ462" s="191"/>
      <c r="AK462" s="191"/>
      <c r="AL462" s="191"/>
      <c r="AM462" s="191"/>
      <c r="AN462" s="191"/>
      <c r="AO462" s="191"/>
      <c r="AP462" s="191"/>
      <c r="AQ462" s="191"/>
      <c r="AR462" s="191"/>
      <c r="AS462" s="191"/>
      <c r="AT462" s="191"/>
      <c r="AU462" s="191"/>
      <c r="AV462" s="191"/>
      <c r="AW462" s="191"/>
      <c r="AX462" s="191"/>
      <c r="AY462" s="191"/>
      <c r="AZ462" s="191"/>
      <c r="BA462" s="191"/>
      <c r="BB462" s="191"/>
      <c r="BC462" s="191"/>
      <c r="BD462" s="191"/>
      <c r="BE462" s="191"/>
      <c r="BF462" s="191"/>
      <c r="BG462" s="191"/>
      <c r="BH462" s="191"/>
    </row>
    <row r="463" spans="1:60" outlineLevel="1" x14ac:dyDescent="0.2">
      <c r="A463" s="184"/>
      <c r="B463" s="184"/>
      <c r="C463" s="192" t="s">
        <v>797</v>
      </c>
      <c r="D463" s="193"/>
      <c r="E463" s="194">
        <v>48.06</v>
      </c>
      <c r="F463" s="188"/>
      <c r="G463" s="188"/>
      <c r="H463" s="188"/>
      <c r="I463" s="188"/>
      <c r="J463" s="188"/>
      <c r="K463" s="188"/>
      <c r="L463" s="188"/>
      <c r="M463" s="188"/>
      <c r="N463" s="189"/>
      <c r="O463" s="189"/>
      <c r="P463" s="189"/>
      <c r="Q463" s="189"/>
      <c r="R463" s="189"/>
      <c r="S463" s="189"/>
      <c r="T463" s="190"/>
      <c r="U463" s="189"/>
      <c r="V463" s="191"/>
      <c r="W463" s="191"/>
      <c r="X463" s="191"/>
      <c r="Y463" s="191"/>
      <c r="Z463" s="191"/>
      <c r="AA463" s="191"/>
      <c r="AB463" s="191"/>
      <c r="AC463" s="191"/>
      <c r="AD463" s="191"/>
      <c r="AE463" s="191" t="s">
        <v>165</v>
      </c>
      <c r="AF463" s="191">
        <v>0</v>
      </c>
      <c r="AG463" s="191"/>
      <c r="AH463" s="191"/>
      <c r="AI463" s="191"/>
      <c r="AJ463" s="191"/>
      <c r="AK463" s="191"/>
      <c r="AL463" s="191"/>
      <c r="AM463" s="191"/>
      <c r="AN463" s="191"/>
      <c r="AO463" s="191"/>
      <c r="AP463" s="191"/>
      <c r="AQ463" s="191"/>
      <c r="AR463" s="191"/>
      <c r="AS463" s="191"/>
      <c r="AT463" s="191"/>
      <c r="AU463" s="191"/>
      <c r="AV463" s="191"/>
      <c r="AW463" s="191"/>
      <c r="AX463" s="191"/>
      <c r="AY463" s="191"/>
      <c r="AZ463" s="191"/>
      <c r="BA463" s="191"/>
      <c r="BB463" s="191"/>
      <c r="BC463" s="191"/>
      <c r="BD463" s="191"/>
      <c r="BE463" s="191"/>
      <c r="BF463" s="191"/>
      <c r="BG463" s="191"/>
      <c r="BH463" s="191"/>
    </row>
    <row r="464" spans="1:60" outlineLevel="1" x14ac:dyDescent="0.2">
      <c r="A464" s="184">
        <v>222</v>
      </c>
      <c r="B464" s="184" t="s">
        <v>798</v>
      </c>
      <c r="C464" s="185" t="s">
        <v>799</v>
      </c>
      <c r="D464" s="186" t="s">
        <v>211</v>
      </c>
      <c r="E464" s="187">
        <v>50.463000000000001</v>
      </c>
      <c r="F464" s="188">
        <v>0</v>
      </c>
      <c r="G464" s="188">
        <f>E464*F464</f>
        <v>0</v>
      </c>
      <c r="H464" s="188">
        <v>19.100000000000001</v>
      </c>
      <c r="I464" s="188">
        <f>ROUND(E464*H464,2)</f>
        <v>963.84</v>
      </c>
      <c r="J464" s="188">
        <v>0</v>
      </c>
      <c r="K464" s="188">
        <f>ROUND(E464*J464,2)</f>
        <v>0</v>
      </c>
      <c r="L464" s="188">
        <v>21</v>
      </c>
      <c r="M464" s="188">
        <f>G464*(1+L464/100)</f>
        <v>0</v>
      </c>
      <c r="N464" s="189">
        <v>0</v>
      </c>
      <c r="O464" s="189">
        <f>ROUND(E464*N464,5)</f>
        <v>0</v>
      </c>
      <c r="P464" s="189">
        <v>0</v>
      </c>
      <c r="Q464" s="189">
        <f>ROUND(E464*P464,5)</f>
        <v>0</v>
      </c>
      <c r="R464" s="189"/>
      <c r="S464" s="189"/>
      <c r="T464" s="190">
        <v>0</v>
      </c>
      <c r="U464" s="189">
        <f>ROUND(E464*T464,2)</f>
        <v>0</v>
      </c>
      <c r="V464" s="191"/>
      <c r="W464" s="191"/>
      <c r="X464" s="191"/>
      <c r="Y464" s="191"/>
      <c r="Z464" s="191"/>
      <c r="AA464" s="191"/>
      <c r="AB464" s="191"/>
      <c r="AC464" s="191"/>
      <c r="AD464" s="191"/>
      <c r="AE464" s="191" t="s">
        <v>236</v>
      </c>
      <c r="AF464" s="191"/>
      <c r="AG464" s="191"/>
      <c r="AH464" s="191"/>
      <c r="AI464" s="191"/>
      <c r="AJ464" s="191"/>
      <c r="AK464" s="191"/>
      <c r="AL464" s="191"/>
      <c r="AM464" s="191"/>
      <c r="AN464" s="191"/>
      <c r="AO464" s="191"/>
      <c r="AP464" s="191"/>
      <c r="AQ464" s="191"/>
      <c r="AR464" s="191"/>
      <c r="AS464" s="191"/>
      <c r="AT464" s="191"/>
      <c r="AU464" s="191"/>
      <c r="AV464" s="191"/>
      <c r="AW464" s="191"/>
      <c r="AX464" s="191"/>
      <c r="AY464" s="191"/>
      <c r="AZ464" s="191"/>
      <c r="BA464" s="191"/>
      <c r="BB464" s="191"/>
      <c r="BC464" s="191"/>
      <c r="BD464" s="191"/>
      <c r="BE464" s="191"/>
      <c r="BF464" s="191"/>
      <c r="BG464" s="191"/>
      <c r="BH464" s="191"/>
    </row>
    <row r="465" spans="1:60" outlineLevel="1" x14ac:dyDescent="0.2">
      <c r="A465" s="184"/>
      <c r="B465" s="184"/>
      <c r="C465" s="192" t="s">
        <v>800</v>
      </c>
      <c r="D465" s="193"/>
      <c r="E465" s="194">
        <v>50.463000000000001</v>
      </c>
      <c r="F465" s="188"/>
      <c r="G465" s="188"/>
      <c r="H465" s="188"/>
      <c r="I465" s="188"/>
      <c r="J465" s="188"/>
      <c r="K465" s="188"/>
      <c r="L465" s="188"/>
      <c r="M465" s="188"/>
      <c r="N465" s="189"/>
      <c r="O465" s="189"/>
      <c r="P465" s="189"/>
      <c r="Q465" s="189"/>
      <c r="R465" s="189"/>
      <c r="S465" s="189"/>
      <c r="T465" s="190"/>
      <c r="U465" s="189"/>
      <c r="V465" s="191"/>
      <c r="W465" s="191"/>
      <c r="X465" s="191"/>
      <c r="Y465" s="191"/>
      <c r="Z465" s="191"/>
      <c r="AA465" s="191"/>
      <c r="AB465" s="191"/>
      <c r="AC465" s="191"/>
      <c r="AD465" s="191"/>
      <c r="AE465" s="191" t="s">
        <v>165</v>
      </c>
      <c r="AF465" s="191">
        <v>0</v>
      </c>
      <c r="AG465" s="191"/>
      <c r="AH465" s="191"/>
      <c r="AI465" s="191"/>
      <c r="AJ465" s="191"/>
      <c r="AK465" s="191"/>
      <c r="AL465" s="191"/>
      <c r="AM465" s="191"/>
      <c r="AN465" s="191"/>
      <c r="AO465" s="191"/>
      <c r="AP465" s="191"/>
      <c r="AQ465" s="191"/>
      <c r="AR465" s="191"/>
      <c r="AS465" s="191"/>
      <c r="AT465" s="191"/>
      <c r="AU465" s="191"/>
      <c r="AV465" s="191"/>
      <c r="AW465" s="191"/>
      <c r="AX465" s="191"/>
      <c r="AY465" s="191"/>
      <c r="AZ465" s="191"/>
      <c r="BA465" s="191"/>
      <c r="BB465" s="191"/>
      <c r="BC465" s="191"/>
      <c r="BD465" s="191"/>
      <c r="BE465" s="191"/>
      <c r="BF465" s="191"/>
      <c r="BG465" s="191"/>
      <c r="BH465" s="191"/>
    </row>
    <row r="466" spans="1:60" ht="22.5" outlineLevel="1" x14ac:dyDescent="0.2">
      <c r="A466" s="184">
        <v>223</v>
      </c>
      <c r="B466" s="184" t="s">
        <v>801</v>
      </c>
      <c r="C466" s="185" t="s">
        <v>802</v>
      </c>
      <c r="D466" s="186" t="s">
        <v>207</v>
      </c>
      <c r="E466" s="187">
        <v>41.87</v>
      </c>
      <c r="F466" s="188">
        <v>0</v>
      </c>
      <c r="G466" s="188">
        <f>E466*F466</f>
        <v>0</v>
      </c>
      <c r="H466" s="188">
        <v>65.11</v>
      </c>
      <c r="I466" s="188">
        <f>ROUND(E466*H466,2)</f>
        <v>2726.16</v>
      </c>
      <c r="J466" s="188">
        <v>144.38999999999999</v>
      </c>
      <c r="K466" s="188">
        <f>ROUND(E466*J466,2)</f>
        <v>6045.61</v>
      </c>
      <c r="L466" s="188">
        <v>21</v>
      </c>
      <c r="M466" s="188">
        <f>G466*(1+L466/100)</f>
        <v>0</v>
      </c>
      <c r="N466" s="189">
        <v>2.5000000000000001E-4</v>
      </c>
      <c r="O466" s="189">
        <f>ROUND(E466*N466,5)</f>
        <v>1.047E-2</v>
      </c>
      <c r="P466" s="189">
        <v>0</v>
      </c>
      <c r="Q466" s="189">
        <f>ROUND(E466*P466,5)</f>
        <v>0</v>
      </c>
      <c r="R466" s="189"/>
      <c r="S466" s="189"/>
      <c r="T466" s="190">
        <v>0.34849999999999998</v>
      </c>
      <c r="U466" s="189">
        <f>ROUND(E466*T466,2)</f>
        <v>14.59</v>
      </c>
      <c r="V466" s="191"/>
      <c r="W466" s="191"/>
      <c r="X466" s="191"/>
      <c r="Y466" s="191"/>
      <c r="Z466" s="191"/>
      <c r="AA466" s="191"/>
      <c r="AB466" s="191"/>
      <c r="AC466" s="191"/>
      <c r="AD466" s="191"/>
      <c r="AE466" s="191" t="s">
        <v>187</v>
      </c>
      <c r="AF466" s="191"/>
      <c r="AG466" s="191"/>
      <c r="AH466" s="191"/>
      <c r="AI466" s="191"/>
      <c r="AJ466" s="191"/>
      <c r="AK466" s="191"/>
      <c r="AL466" s="191"/>
      <c r="AM466" s="191"/>
      <c r="AN466" s="191"/>
      <c r="AO466" s="191"/>
      <c r="AP466" s="191"/>
      <c r="AQ466" s="191"/>
      <c r="AR466" s="191"/>
      <c r="AS466" s="191"/>
      <c r="AT466" s="191"/>
      <c r="AU466" s="191"/>
      <c r="AV466" s="191"/>
      <c r="AW466" s="191"/>
      <c r="AX466" s="191"/>
      <c r="AY466" s="191"/>
      <c r="AZ466" s="191"/>
      <c r="BA466" s="191"/>
      <c r="BB466" s="191"/>
      <c r="BC466" s="191"/>
      <c r="BD466" s="191"/>
      <c r="BE466" s="191"/>
      <c r="BF466" s="191"/>
      <c r="BG466" s="191"/>
      <c r="BH466" s="191"/>
    </row>
    <row r="467" spans="1:60" outlineLevel="1" x14ac:dyDescent="0.2">
      <c r="A467" s="184"/>
      <c r="B467" s="184"/>
      <c r="C467" s="192" t="s">
        <v>803</v>
      </c>
      <c r="D467" s="193"/>
      <c r="E467" s="194">
        <v>41.87</v>
      </c>
      <c r="F467" s="188"/>
      <c r="G467" s="188"/>
      <c r="H467" s="188"/>
      <c r="I467" s="188"/>
      <c r="J467" s="188"/>
      <c r="K467" s="188"/>
      <c r="L467" s="188"/>
      <c r="M467" s="188"/>
      <c r="N467" s="189"/>
      <c r="O467" s="189"/>
      <c r="P467" s="189"/>
      <c r="Q467" s="189"/>
      <c r="R467" s="189"/>
      <c r="S467" s="189"/>
      <c r="T467" s="190"/>
      <c r="U467" s="189"/>
      <c r="V467" s="191"/>
      <c r="W467" s="191"/>
      <c r="X467" s="191"/>
      <c r="Y467" s="191"/>
      <c r="Z467" s="191"/>
      <c r="AA467" s="191"/>
      <c r="AB467" s="191"/>
      <c r="AC467" s="191"/>
      <c r="AD467" s="191"/>
      <c r="AE467" s="191" t="s">
        <v>165</v>
      </c>
      <c r="AF467" s="191">
        <v>0</v>
      </c>
      <c r="AG467" s="191"/>
      <c r="AH467" s="191"/>
      <c r="AI467" s="191"/>
      <c r="AJ467" s="191"/>
      <c r="AK467" s="191"/>
      <c r="AL467" s="191"/>
      <c r="AM467" s="191"/>
      <c r="AN467" s="191"/>
      <c r="AO467" s="191"/>
      <c r="AP467" s="191"/>
      <c r="AQ467" s="191"/>
      <c r="AR467" s="191"/>
      <c r="AS467" s="191"/>
      <c r="AT467" s="191"/>
      <c r="AU467" s="191"/>
      <c r="AV467" s="191"/>
      <c r="AW467" s="191"/>
      <c r="AX467" s="191"/>
      <c r="AY467" s="191"/>
      <c r="AZ467" s="191"/>
      <c r="BA467" s="191"/>
      <c r="BB467" s="191"/>
      <c r="BC467" s="191"/>
      <c r="BD467" s="191"/>
      <c r="BE467" s="191"/>
      <c r="BF467" s="191"/>
      <c r="BG467" s="191"/>
      <c r="BH467" s="191"/>
    </row>
    <row r="468" spans="1:60" outlineLevel="1" x14ac:dyDescent="0.2">
      <c r="A468" s="184">
        <v>224</v>
      </c>
      <c r="B468" s="184" t="s">
        <v>804</v>
      </c>
      <c r="C468" s="185" t="s">
        <v>805</v>
      </c>
      <c r="D468" s="186" t="s">
        <v>211</v>
      </c>
      <c r="E468" s="187">
        <v>6.91</v>
      </c>
      <c r="F468" s="188">
        <v>0</v>
      </c>
      <c r="G468" s="188">
        <f>E468*F468</f>
        <v>0</v>
      </c>
      <c r="H468" s="188">
        <v>0</v>
      </c>
      <c r="I468" s="188">
        <f>ROUND(E468*H468,2)</f>
        <v>0</v>
      </c>
      <c r="J468" s="188">
        <v>63</v>
      </c>
      <c r="K468" s="188">
        <f>ROUND(E468*J468,2)</f>
        <v>435.33</v>
      </c>
      <c r="L468" s="188">
        <v>21</v>
      </c>
      <c r="M468" s="188">
        <f>G468*(1+L468/100)</f>
        <v>0</v>
      </c>
      <c r="N468" s="189">
        <v>0</v>
      </c>
      <c r="O468" s="189">
        <f>ROUND(E468*N468,5)</f>
        <v>0</v>
      </c>
      <c r="P468" s="189">
        <v>0</v>
      </c>
      <c r="Q468" s="189">
        <f>ROUND(E468*P468,5)</f>
        <v>0</v>
      </c>
      <c r="R468" s="189"/>
      <c r="S468" s="189"/>
      <c r="T468" s="190">
        <v>0.152</v>
      </c>
      <c r="U468" s="189">
        <f>ROUND(E468*T468,2)</f>
        <v>1.05</v>
      </c>
      <c r="V468" s="191"/>
      <c r="W468" s="191"/>
      <c r="X468" s="191"/>
      <c r="Y468" s="191"/>
      <c r="Z468" s="191"/>
      <c r="AA468" s="191"/>
      <c r="AB468" s="191"/>
      <c r="AC468" s="191"/>
      <c r="AD468" s="191"/>
      <c r="AE468" s="191" t="s">
        <v>187</v>
      </c>
      <c r="AF468" s="191"/>
      <c r="AG468" s="191"/>
      <c r="AH468" s="191"/>
      <c r="AI468" s="191"/>
      <c r="AJ468" s="191"/>
      <c r="AK468" s="191"/>
      <c r="AL468" s="191"/>
      <c r="AM468" s="191"/>
      <c r="AN468" s="191"/>
      <c r="AO468" s="191"/>
      <c r="AP468" s="191"/>
      <c r="AQ468" s="191"/>
      <c r="AR468" s="191"/>
      <c r="AS468" s="191"/>
      <c r="AT468" s="191"/>
      <c r="AU468" s="191"/>
      <c r="AV468" s="191"/>
      <c r="AW468" s="191"/>
      <c r="AX468" s="191"/>
      <c r="AY468" s="191"/>
      <c r="AZ468" s="191"/>
      <c r="BA468" s="191"/>
      <c r="BB468" s="191"/>
      <c r="BC468" s="191"/>
      <c r="BD468" s="191"/>
      <c r="BE468" s="191"/>
      <c r="BF468" s="191"/>
      <c r="BG468" s="191"/>
      <c r="BH468" s="191"/>
    </row>
    <row r="469" spans="1:60" outlineLevel="1" x14ac:dyDescent="0.2">
      <c r="A469" s="184"/>
      <c r="B469" s="184"/>
      <c r="C469" s="192" t="s">
        <v>806</v>
      </c>
      <c r="D469" s="193"/>
      <c r="E469" s="194">
        <v>6.91</v>
      </c>
      <c r="F469" s="188"/>
      <c r="G469" s="188"/>
      <c r="H469" s="188"/>
      <c r="I469" s="188"/>
      <c r="J469" s="188"/>
      <c r="K469" s="188"/>
      <c r="L469" s="188"/>
      <c r="M469" s="188"/>
      <c r="N469" s="189"/>
      <c r="O469" s="189"/>
      <c r="P469" s="189"/>
      <c r="Q469" s="189"/>
      <c r="R469" s="189"/>
      <c r="S469" s="189"/>
      <c r="T469" s="190"/>
      <c r="U469" s="189"/>
      <c r="V469" s="191"/>
      <c r="W469" s="191"/>
      <c r="X469" s="191"/>
      <c r="Y469" s="191"/>
      <c r="Z469" s="191"/>
      <c r="AA469" s="191"/>
      <c r="AB469" s="191"/>
      <c r="AC469" s="191"/>
      <c r="AD469" s="191"/>
      <c r="AE469" s="191" t="s">
        <v>165</v>
      </c>
      <c r="AF469" s="191">
        <v>0</v>
      </c>
      <c r="AG469" s="191"/>
      <c r="AH469" s="191"/>
      <c r="AI469" s="191"/>
      <c r="AJ469" s="191"/>
      <c r="AK469" s="191"/>
      <c r="AL469" s="191"/>
      <c r="AM469" s="191"/>
      <c r="AN469" s="191"/>
      <c r="AO469" s="191"/>
      <c r="AP469" s="191"/>
      <c r="AQ469" s="191"/>
      <c r="AR469" s="191"/>
      <c r="AS469" s="191"/>
      <c r="AT469" s="191"/>
      <c r="AU469" s="191"/>
      <c r="AV469" s="191"/>
      <c r="AW469" s="191"/>
      <c r="AX469" s="191"/>
      <c r="AY469" s="191"/>
      <c r="AZ469" s="191"/>
      <c r="BA469" s="191"/>
      <c r="BB469" s="191"/>
      <c r="BC469" s="191"/>
      <c r="BD469" s="191"/>
      <c r="BE469" s="191"/>
      <c r="BF469" s="191"/>
      <c r="BG469" s="191"/>
      <c r="BH469" s="191"/>
    </row>
    <row r="470" spans="1:60" outlineLevel="1" x14ac:dyDescent="0.2">
      <c r="A470" s="184">
        <v>225</v>
      </c>
      <c r="B470" s="184" t="s">
        <v>807</v>
      </c>
      <c r="C470" s="185" t="s">
        <v>808</v>
      </c>
      <c r="D470" s="186" t="s">
        <v>211</v>
      </c>
      <c r="E470" s="187">
        <v>7.2554999999999996</v>
      </c>
      <c r="F470" s="188">
        <v>0</v>
      </c>
      <c r="G470" s="188">
        <f>E470*F470</f>
        <v>0</v>
      </c>
      <c r="H470" s="188">
        <v>225.85</v>
      </c>
      <c r="I470" s="188">
        <f>ROUND(E470*H470,2)</f>
        <v>1638.65</v>
      </c>
      <c r="J470" s="188">
        <v>62.150000000000006</v>
      </c>
      <c r="K470" s="188">
        <f>ROUND(E470*J470,2)</f>
        <v>450.93</v>
      </c>
      <c r="L470" s="188">
        <v>21</v>
      </c>
      <c r="M470" s="188">
        <f>G470*(1+L470/100)</f>
        <v>0</v>
      </c>
      <c r="N470" s="189">
        <v>2.5999999999999998E-4</v>
      </c>
      <c r="O470" s="189">
        <f>ROUND(E470*N470,5)</f>
        <v>1.89E-3</v>
      </c>
      <c r="P470" s="189">
        <v>0</v>
      </c>
      <c r="Q470" s="189">
        <f>ROUND(E470*P470,5)</f>
        <v>0</v>
      </c>
      <c r="R470" s="189"/>
      <c r="S470" s="189"/>
      <c r="T470" s="190">
        <v>0.15</v>
      </c>
      <c r="U470" s="189">
        <f>ROUND(E470*T470,2)</f>
        <v>1.0900000000000001</v>
      </c>
      <c r="V470" s="191"/>
      <c r="W470" s="191"/>
      <c r="X470" s="191"/>
      <c r="Y470" s="191"/>
      <c r="Z470" s="191"/>
      <c r="AA470" s="191"/>
      <c r="AB470" s="191"/>
      <c r="AC470" s="191"/>
      <c r="AD470" s="191"/>
      <c r="AE470" s="191" t="s">
        <v>187</v>
      </c>
      <c r="AF470" s="191"/>
      <c r="AG470" s="191"/>
      <c r="AH470" s="191"/>
      <c r="AI470" s="191"/>
      <c r="AJ470" s="191"/>
      <c r="AK470" s="191"/>
      <c r="AL470" s="191"/>
      <c r="AM470" s="191"/>
      <c r="AN470" s="191"/>
      <c r="AO470" s="191"/>
      <c r="AP470" s="191"/>
      <c r="AQ470" s="191"/>
      <c r="AR470" s="191"/>
      <c r="AS470" s="191"/>
      <c r="AT470" s="191"/>
      <c r="AU470" s="191"/>
      <c r="AV470" s="191"/>
      <c r="AW470" s="191"/>
      <c r="AX470" s="191"/>
      <c r="AY470" s="191"/>
      <c r="AZ470" s="191"/>
      <c r="BA470" s="191"/>
      <c r="BB470" s="191"/>
      <c r="BC470" s="191"/>
      <c r="BD470" s="191"/>
      <c r="BE470" s="191"/>
      <c r="BF470" s="191"/>
      <c r="BG470" s="191"/>
      <c r="BH470" s="191"/>
    </row>
    <row r="471" spans="1:60" outlineLevel="1" x14ac:dyDescent="0.2">
      <c r="A471" s="184"/>
      <c r="B471" s="184"/>
      <c r="C471" s="192" t="s">
        <v>809</v>
      </c>
      <c r="D471" s="193"/>
      <c r="E471" s="194">
        <v>7.2554999999999996</v>
      </c>
      <c r="F471" s="188"/>
      <c r="G471" s="188"/>
      <c r="H471" s="188"/>
      <c r="I471" s="188"/>
      <c r="J471" s="188"/>
      <c r="K471" s="188"/>
      <c r="L471" s="188"/>
      <c r="M471" s="188"/>
      <c r="N471" s="189"/>
      <c r="O471" s="189"/>
      <c r="P471" s="189"/>
      <c r="Q471" s="189"/>
      <c r="R471" s="189"/>
      <c r="S471" s="189"/>
      <c r="T471" s="190"/>
      <c r="U471" s="189"/>
      <c r="V471" s="191"/>
      <c r="W471" s="191"/>
      <c r="X471" s="191"/>
      <c r="Y471" s="191"/>
      <c r="Z471" s="191"/>
      <c r="AA471" s="191"/>
      <c r="AB471" s="191"/>
      <c r="AC471" s="191"/>
      <c r="AD471" s="191"/>
      <c r="AE471" s="191" t="s">
        <v>165</v>
      </c>
      <c r="AF471" s="191">
        <v>0</v>
      </c>
      <c r="AG471" s="191"/>
      <c r="AH471" s="191"/>
      <c r="AI471" s="191"/>
      <c r="AJ471" s="191"/>
      <c r="AK471" s="191"/>
      <c r="AL471" s="191"/>
      <c r="AM471" s="191"/>
      <c r="AN471" s="191"/>
      <c r="AO471" s="191"/>
      <c r="AP471" s="191"/>
      <c r="AQ471" s="191"/>
      <c r="AR471" s="191"/>
      <c r="AS471" s="191"/>
      <c r="AT471" s="191"/>
      <c r="AU471" s="191"/>
      <c r="AV471" s="191"/>
      <c r="AW471" s="191"/>
      <c r="AX471" s="191"/>
      <c r="AY471" s="191"/>
      <c r="AZ471" s="191"/>
      <c r="BA471" s="191"/>
      <c r="BB471" s="191"/>
      <c r="BC471" s="191"/>
      <c r="BD471" s="191"/>
      <c r="BE471" s="191"/>
      <c r="BF471" s="191"/>
      <c r="BG471" s="191"/>
      <c r="BH471" s="191"/>
    </row>
    <row r="472" spans="1:60" outlineLevel="1" x14ac:dyDescent="0.2">
      <c r="A472" s="184">
        <v>226</v>
      </c>
      <c r="B472" s="184" t="s">
        <v>810</v>
      </c>
      <c r="C472" s="185" t="s">
        <v>811</v>
      </c>
      <c r="D472" s="186" t="s">
        <v>35</v>
      </c>
      <c r="E472" s="187">
        <v>326.41969999999998</v>
      </c>
      <c r="F472" s="188">
        <v>0</v>
      </c>
      <c r="G472" s="188">
        <f>E472*F472</f>
        <v>0</v>
      </c>
      <c r="H472" s="188">
        <v>0</v>
      </c>
      <c r="I472" s="188">
        <f>ROUND(E472*H472,2)</f>
        <v>0</v>
      </c>
      <c r="J472" s="188">
        <v>0.79</v>
      </c>
      <c r="K472" s="188">
        <f>ROUND(E472*J472,2)</f>
        <v>257.87</v>
      </c>
      <c r="L472" s="188">
        <v>21</v>
      </c>
      <c r="M472" s="188">
        <f>G472*(1+L472/100)</f>
        <v>0</v>
      </c>
      <c r="N472" s="189">
        <v>0</v>
      </c>
      <c r="O472" s="189">
        <f>ROUND(E472*N472,5)</f>
        <v>0</v>
      </c>
      <c r="P472" s="189">
        <v>0</v>
      </c>
      <c r="Q472" s="189">
        <f>ROUND(E472*P472,5)</f>
        <v>0</v>
      </c>
      <c r="R472" s="189"/>
      <c r="S472" s="189"/>
      <c r="T472" s="190">
        <v>0</v>
      </c>
      <c r="U472" s="189">
        <f>ROUND(E472*T472,2)</f>
        <v>0</v>
      </c>
      <c r="V472" s="191"/>
      <c r="W472" s="191"/>
      <c r="X472" s="191"/>
      <c r="Y472" s="191"/>
      <c r="Z472" s="191"/>
      <c r="AA472" s="191"/>
      <c r="AB472" s="191"/>
      <c r="AC472" s="191"/>
      <c r="AD472" s="191"/>
      <c r="AE472" s="191" t="s">
        <v>187</v>
      </c>
      <c r="AF472" s="191"/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1"/>
      <c r="AX472" s="191"/>
      <c r="AY472" s="191"/>
      <c r="AZ472" s="191"/>
      <c r="BA472" s="191"/>
      <c r="BB472" s="191"/>
      <c r="BC472" s="191"/>
      <c r="BD472" s="191"/>
      <c r="BE472" s="191"/>
      <c r="BF472" s="191"/>
      <c r="BG472" s="191"/>
      <c r="BH472" s="191"/>
    </row>
    <row r="473" spans="1:60" x14ac:dyDescent="0.2">
      <c r="A473" s="195" t="s">
        <v>158</v>
      </c>
      <c r="B473" s="195" t="s">
        <v>115</v>
      </c>
      <c r="C473" s="196" t="s">
        <v>116</v>
      </c>
      <c r="D473" s="197"/>
      <c r="E473" s="198"/>
      <c r="F473" s="199"/>
      <c r="G473" s="199">
        <f>SUMIF(AE474:AE486,"&lt;&gt;NOR",G474:G486)</f>
        <v>0</v>
      </c>
      <c r="H473" s="199"/>
      <c r="I473" s="199">
        <f>SUM(I474:I486)</f>
        <v>15922.91</v>
      </c>
      <c r="J473" s="199"/>
      <c r="K473" s="199">
        <f>SUM(K474:K486)</f>
        <v>20622.059999999998</v>
      </c>
      <c r="L473" s="199"/>
      <c r="M473" s="199">
        <f>SUM(M474:M486)</f>
        <v>0</v>
      </c>
      <c r="N473" s="200"/>
      <c r="O473" s="200">
        <f>SUM(O474:O486)</f>
        <v>0.79532999999999998</v>
      </c>
      <c r="P473" s="200"/>
      <c r="Q473" s="200">
        <f>SUM(Q474:Q486)</f>
        <v>0</v>
      </c>
      <c r="R473" s="200"/>
      <c r="S473" s="200"/>
      <c r="T473" s="201"/>
      <c r="U473" s="200">
        <f>SUM(U474:U486)</f>
        <v>48.739999999999995</v>
      </c>
      <c r="W473" s="48"/>
      <c r="AE473" t="s">
        <v>159</v>
      </c>
    </row>
    <row r="474" spans="1:60" outlineLevel="1" x14ac:dyDescent="0.2">
      <c r="A474" s="184">
        <v>227</v>
      </c>
      <c r="B474" s="184" t="s">
        <v>812</v>
      </c>
      <c r="C474" s="185" t="s">
        <v>813</v>
      </c>
      <c r="D474" s="186" t="s">
        <v>207</v>
      </c>
      <c r="E474" s="187">
        <v>96.52</v>
      </c>
      <c r="F474" s="188">
        <v>0</v>
      </c>
      <c r="G474" s="188">
        <f>E474*F474</f>
        <v>0</v>
      </c>
      <c r="H474" s="188">
        <v>4.6500000000000004</v>
      </c>
      <c r="I474" s="188">
        <f>ROUND(E474*H474,2)</f>
        <v>448.82</v>
      </c>
      <c r="J474" s="188">
        <v>26.950000000000003</v>
      </c>
      <c r="K474" s="188">
        <f>ROUND(E474*J474,2)</f>
        <v>2601.21</v>
      </c>
      <c r="L474" s="188">
        <v>21</v>
      </c>
      <c r="M474" s="188">
        <f>G474*(1+L474/100)</f>
        <v>0</v>
      </c>
      <c r="N474" s="189">
        <v>5.0000000000000002E-5</v>
      </c>
      <c r="O474" s="189">
        <f>ROUND(E474*N474,5)</f>
        <v>4.8300000000000001E-3</v>
      </c>
      <c r="P474" s="189">
        <v>0</v>
      </c>
      <c r="Q474" s="189">
        <f>ROUND(E474*P474,5)</f>
        <v>0</v>
      </c>
      <c r="R474" s="189"/>
      <c r="S474" s="189"/>
      <c r="T474" s="190">
        <v>6.5000000000000002E-2</v>
      </c>
      <c r="U474" s="189">
        <f>ROUND(E474*T474,2)</f>
        <v>6.27</v>
      </c>
      <c r="V474" s="191"/>
      <c r="W474" s="191"/>
      <c r="X474" s="191"/>
      <c r="Y474" s="191"/>
      <c r="Z474" s="191"/>
      <c r="AA474" s="191"/>
      <c r="AB474" s="191"/>
      <c r="AC474" s="191"/>
      <c r="AD474" s="191"/>
      <c r="AE474" s="191" t="s">
        <v>187</v>
      </c>
      <c r="AF474" s="191"/>
      <c r="AG474" s="191"/>
      <c r="AH474" s="191"/>
      <c r="AI474" s="191"/>
      <c r="AJ474" s="191"/>
      <c r="AK474" s="191"/>
      <c r="AL474" s="191"/>
      <c r="AM474" s="191"/>
      <c r="AN474" s="191"/>
      <c r="AO474" s="191"/>
      <c r="AP474" s="191"/>
      <c r="AQ474" s="191"/>
      <c r="AR474" s="191"/>
      <c r="AS474" s="191"/>
      <c r="AT474" s="191"/>
      <c r="AU474" s="191"/>
      <c r="AV474" s="191"/>
      <c r="AW474" s="191"/>
      <c r="AX474" s="191"/>
      <c r="AY474" s="191"/>
      <c r="AZ474" s="191"/>
      <c r="BA474" s="191"/>
      <c r="BB474" s="191"/>
      <c r="BC474" s="191"/>
      <c r="BD474" s="191"/>
      <c r="BE474" s="191"/>
      <c r="BF474" s="191"/>
      <c r="BG474" s="191"/>
      <c r="BH474" s="191"/>
    </row>
    <row r="475" spans="1:60" outlineLevel="1" x14ac:dyDescent="0.2">
      <c r="A475" s="184"/>
      <c r="B475" s="184"/>
      <c r="C475" s="192" t="s">
        <v>814</v>
      </c>
      <c r="D475" s="193"/>
      <c r="E475" s="194"/>
      <c r="F475" s="188"/>
      <c r="G475" s="188"/>
      <c r="H475" s="188"/>
      <c r="I475" s="188"/>
      <c r="J475" s="188"/>
      <c r="K475" s="188"/>
      <c r="L475" s="188"/>
      <c r="M475" s="188"/>
      <c r="N475" s="189"/>
      <c r="O475" s="189"/>
      <c r="P475" s="189"/>
      <c r="Q475" s="189"/>
      <c r="R475" s="189"/>
      <c r="S475" s="189"/>
      <c r="T475" s="190"/>
      <c r="U475" s="189"/>
      <c r="V475" s="191"/>
      <c r="W475" s="191"/>
      <c r="X475" s="191"/>
      <c r="Y475" s="191"/>
      <c r="Z475" s="191"/>
      <c r="AA475" s="191"/>
      <c r="AB475" s="191"/>
      <c r="AC475" s="191"/>
      <c r="AD475" s="191"/>
      <c r="AE475" s="191" t="s">
        <v>165</v>
      </c>
      <c r="AF475" s="191">
        <v>0</v>
      </c>
      <c r="AG475" s="191"/>
      <c r="AH475" s="191"/>
      <c r="AI475" s="191"/>
      <c r="AJ475" s="191"/>
      <c r="AK475" s="191"/>
      <c r="AL475" s="191"/>
      <c r="AM475" s="191"/>
      <c r="AN475" s="191"/>
      <c r="AO475" s="191"/>
      <c r="AP475" s="191"/>
      <c r="AQ475" s="191"/>
      <c r="AR475" s="191"/>
      <c r="AS475" s="191"/>
      <c r="AT475" s="191"/>
      <c r="AU475" s="191"/>
      <c r="AV475" s="191"/>
      <c r="AW475" s="191"/>
      <c r="AX475" s="191"/>
      <c r="AY475" s="191"/>
      <c r="AZ475" s="191"/>
      <c r="BA475" s="191"/>
      <c r="BB475" s="191"/>
      <c r="BC475" s="191"/>
      <c r="BD475" s="191"/>
      <c r="BE475" s="191"/>
      <c r="BF475" s="191"/>
      <c r="BG475" s="191"/>
      <c r="BH475" s="191"/>
    </row>
    <row r="476" spans="1:60" outlineLevel="1" x14ac:dyDescent="0.2">
      <c r="A476" s="184"/>
      <c r="B476" s="184"/>
      <c r="C476" s="192" t="s">
        <v>760</v>
      </c>
      <c r="D476" s="193"/>
      <c r="E476" s="194">
        <v>12.92</v>
      </c>
      <c r="F476" s="188"/>
      <c r="G476" s="188"/>
      <c r="H476" s="188"/>
      <c r="I476" s="188"/>
      <c r="J476" s="188"/>
      <c r="K476" s="188"/>
      <c r="L476" s="188"/>
      <c r="M476" s="188"/>
      <c r="N476" s="189"/>
      <c r="O476" s="189"/>
      <c r="P476" s="189"/>
      <c r="Q476" s="189"/>
      <c r="R476" s="189"/>
      <c r="S476" s="189"/>
      <c r="T476" s="190"/>
      <c r="U476" s="189"/>
      <c r="V476" s="191"/>
      <c r="W476" s="191"/>
      <c r="X476" s="191"/>
      <c r="Y476" s="191"/>
      <c r="Z476" s="191"/>
      <c r="AA476" s="191"/>
      <c r="AB476" s="191"/>
      <c r="AC476" s="191"/>
      <c r="AD476" s="191"/>
      <c r="AE476" s="191" t="s">
        <v>165</v>
      </c>
      <c r="AF476" s="191">
        <v>0</v>
      </c>
      <c r="AG476" s="191"/>
      <c r="AH476" s="191"/>
      <c r="AI476" s="191"/>
      <c r="AJ476" s="191"/>
      <c r="AK476" s="191"/>
      <c r="AL476" s="191"/>
      <c r="AM476" s="191"/>
      <c r="AN476" s="191"/>
      <c r="AO476" s="191"/>
      <c r="AP476" s="191"/>
      <c r="AQ476" s="191"/>
      <c r="AR476" s="191"/>
      <c r="AS476" s="191"/>
      <c r="AT476" s="191"/>
      <c r="AU476" s="191"/>
      <c r="AV476" s="191"/>
      <c r="AW476" s="191"/>
      <c r="AX476" s="191"/>
      <c r="AY476" s="191"/>
      <c r="AZ476" s="191"/>
      <c r="BA476" s="191"/>
      <c r="BB476" s="191"/>
      <c r="BC476" s="191"/>
      <c r="BD476" s="191"/>
      <c r="BE476" s="191"/>
      <c r="BF476" s="191"/>
      <c r="BG476" s="191"/>
      <c r="BH476" s="191"/>
    </row>
    <row r="477" spans="1:60" outlineLevel="1" x14ac:dyDescent="0.2">
      <c r="A477" s="184"/>
      <c r="B477" s="184"/>
      <c r="C477" s="192" t="s">
        <v>761</v>
      </c>
      <c r="D477" s="193"/>
      <c r="E477" s="194">
        <v>7.42</v>
      </c>
      <c r="F477" s="188"/>
      <c r="G477" s="188"/>
      <c r="H477" s="188"/>
      <c r="I477" s="188"/>
      <c r="J477" s="188"/>
      <c r="K477" s="188"/>
      <c r="L477" s="188"/>
      <c r="M477" s="188"/>
      <c r="N477" s="189"/>
      <c r="O477" s="189"/>
      <c r="P477" s="189"/>
      <c r="Q477" s="189"/>
      <c r="R477" s="189"/>
      <c r="S477" s="189"/>
      <c r="T477" s="190"/>
      <c r="U477" s="189"/>
      <c r="V477" s="191"/>
      <c r="W477" s="191"/>
      <c r="X477" s="191"/>
      <c r="Y477" s="191"/>
      <c r="Z477" s="191"/>
      <c r="AA477" s="191"/>
      <c r="AB477" s="191"/>
      <c r="AC477" s="191"/>
      <c r="AD477" s="191"/>
      <c r="AE477" s="191" t="s">
        <v>165</v>
      </c>
      <c r="AF477" s="191">
        <v>0</v>
      </c>
      <c r="AG477" s="191"/>
      <c r="AH477" s="191"/>
      <c r="AI477" s="191"/>
      <c r="AJ477" s="191"/>
      <c r="AK477" s="191"/>
      <c r="AL477" s="191"/>
      <c r="AM477" s="191"/>
      <c r="AN477" s="191"/>
      <c r="AO477" s="191"/>
      <c r="AP477" s="191"/>
      <c r="AQ477" s="191"/>
      <c r="AR477" s="191"/>
      <c r="AS477" s="191"/>
      <c r="AT477" s="191"/>
      <c r="AU477" s="191"/>
      <c r="AV477" s="191"/>
      <c r="AW477" s="191"/>
      <c r="AX477" s="191"/>
      <c r="AY477" s="191"/>
      <c r="AZ477" s="191"/>
      <c r="BA477" s="191"/>
      <c r="BB477" s="191"/>
      <c r="BC477" s="191"/>
      <c r="BD477" s="191"/>
      <c r="BE477" s="191"/>
      <c r="BF477" s="191"/>
      <c r="BG477" s="191"/>
      <c r="BH477" s="191"/>
    </row>
    <row r="478" spans="1:60" outlineLevel="1" x14ac:dyDescent="0.2">
      <c r="A478" s="184"/>
      <c r="B478" s="184"/>
      <c r="C478" s="192" t="s">
        <v>762</v>
      </c>
      <c r="D478" s="193"/>
      <c r="E478" s="194">
        <v>1.03</v>
      </c>
      <c r="F478" s="188"/>
      <c r="G478" s="188"/>
      <c r="H478" s="188"/>
      <c r="I478" s="188"/>
      <c r="J478" s="188"/>
      <c r="K478" s="188"/>
      <c r="L478" s="188"/>
      <c r="M478" s="188"/>
      <c r="N478" s="189"/>
      <c r="O478" s="189"/>
      <c r="P478" s="189"/>
      <c r="Q478" s="189"/>
      <c r="R478" s="189"/>
      <c r="S478" s="189"/>
      <c r="T478" s="190"/>
      <c r="U478" s="189"/>
      <c r="V478" s="191"/>
      <c r="W478" s="191"/>
      <c r="X478" s="191"/>
      <c r="Y478" s="191"/>
      <c r="Z478" s="191"/>
      <c r="AA478" s="191"/>
      <c r="AB478" s="191"/>
      <c r="AC478" s="191"/>
      <c r="AD478" s="191"/>
      <c r="AE478" s="191" t="s">
        <v>165</v>
      </c>
      <c r="AF478" s="191">
        <v>0</v>
      </c>
      <c r="AG478" s="191"/>
      <c r="AH478" s="191"/>
      <c r="AI478" s="191"/>
      <c r="AJ478" s="191"/>
      <c r="AK478" s="191"/>
      <c r="AL478" s="191"/>
      <c r="AM478" s="191"/>
      <c r="AN478" s="191"/>
      <c r="AO478" s="191"/>
      <c r="AP478" s="191"/>
      <c r="AQ478" s="191"/>
      <c r="AR478" s="191"/>
      <c r="AS478" s="191"/>
      <c r="AT478" s="191"/>
      <c r="AU478" s="191"/>
      <c r="AV478" s="191"/>
      <c r="AW478" s="191"/>
      <c r="AX478" s="191"/>
      <c r="AY478" s="191"/>
      <c r="AZ478" s="191"/>
      <c r="BA478" s="191"/>
      <c r="BB478" s="191"/>
      <c r="BC478" s="191"/>
      <c r="BD478" s="191"/>
      <c r="BE478" s="191"/>
      <c r="BF478" s="191"/>
      <c r="BG478" s="191"/>
      <c r="BH478" s="191"/>
    </row>
    <row r="479" spans="1:60" outlineLevel="1" x14ac:dyDescent="0.2">
      <c r="A479" s="184"/>
      <c r="B479" s="184"/>
      <c r="C479" s="192" t="s">
        <v>763</v>
      </c>
      <c r="D479" s="193"/>
      <c r="E479" s="194">
        <v>1.1000000000000001</v>
      </c>
      <c r="F479" s="188"/>
      <c r="G479" s="188"/>
      <c r="H479" s="188"/>
      <c r="I479" s="188"/>
      <c r="J479" s="188"/>
      <c r="K479" s="188"/>
      <c r="L479" s="188"/>
      <c r="M479" s="188"/>
      <c r="N479" s="189"/>
      <c r="O479" s="189"/>
      <c r="P479" s="189"/>
      <c r="Q479" s="189"/>
      <c r="R479" s="189"/>
      <c r="S479" s="189"/>
      <c r="T479" s="190"/>
      <c r="U479" s="189"/>
      <c r="V479" s="191"/>
      <c r="W479" s="191"/>
      <c r="X479" s="191"/>
      <c r="Y479" s="191"/>
      <c r="Z479" s="191"/>
      <c r="AA479" s="191"/>
      <c r="AB479" s="191"/>
      <c r="AC479" s="191"/>
      <c r="AD479" s="191"/>
      <c r="AE479" s="191" t="s">
        <v>165</v>
      </c>
      <c r="AF479" s="191">
        <v>0</v>
      </c>
      <c r="AG479" s="191"/>
      <c r="AH479" s="191"/>
      <c r="AI479" s="191"/>
      <c r="AJ479" s="191"/>
      <c r="AK479" s="191"/>
      <c r="AL479" s="191"/>
      <c r="AM479" s="191"/>
      <c r="AN479" s="191"/>
      <c r="AO479" s="191"/>
      <c r="AP479" s="191"/>
      <c r="AQ479" s="191"/>
      <c r="AR479" s="191"/>
      <c r="AS479" s="191"/>
      <c r="AT479" s="191"/>
      <c r="AU479" s="191"/>
      <c r="AV479" s="191"/>
      <c r="AW479" s="191"/>
      <c r="AX479" s="191"/>
      <c r="AY479" s="191"/>
      <c r="AZ479" s="191"/>
      <c r="BA479" s="191"/>
      <c r="BB479" s="191"/>
      <c r="BC479" s="191"/>
      <c r="BD479" s="191"/>
      <c r="BE479" s="191"/>
      <c r="BF479" s="191"/>
      <c r="BG479" s="191"/>
      <c r="BH479" s="191"/>
    </row>
    <row r="480" spans="1:60" outlineLevel="1" x14ac:dyDescent="0.2">
      <c r="A480" s="184"/>
      <c r="B480" s="184"/>
      <c r="C480" s="192" t="s">
        <v>764</v>
      </c>
      <c r="D480" s="193"/>
      <c r="E480" s="194">
        <v>2.38</v>
      </c>
      <c r="F480" s="188"/>
      <c r="G480" s="188"/>
      <c r="H480" s="188"/>
      <c r="I480" s="188"/>
      <c r="J480" s="188"/>
      <c r="K480" s="188"/>
      <c r="L480" s="188"/>
      <c r="M480" s="188"/>
      <c r="N480" s="189"/>
      <c r="O480" s="189"/>
      <c r="P480" s="189"/>
      <c r="Q480" s="189"/>
      <c r="R480" s="189"/>
      <c r="S480" s="189"/>
      <c r="T480" s="190"/>
      <c r="U480" s="189"/>
      <c r="V480" s="191"/>
      <c r="W480" s="191"/>
      <c r="X480" s="191"/>
      <c r="Y480" s="191"/>
      <c r="Z480" s="191"/>
      <c r="AA480" s="191"/>
      <c r="AB480" s="191"/>
      <c r="AC480" s="191"/>
      <c r="AD480" s="191"/>
      <c r="AE480" s="191" t="s">
        <v>165</v>
      </c>
      <c r="AF480" s="191">
        <v>0</v>
      </c>
      <c r="AG480" s="191"/>
      <c r="AH480" s="191"/>
      <c r="AI480" s="191"/>
      <c r="AJ480" s="191"/>
      <c r="AK480" s="191"/>
      <c r="AL480" s="191"/>
      <c r="AM480" s="191"/>
      <c r="AN480" s="191"/>
      <c r="AO480" s="191"/>
      <c r="AP480" s="191"/>
      <c r="AQ480" s="191"/>
      <c r="AR480" s="191"/>
      <c r="AS480" s="191"/>
      <c r="AT480" s="191"/>
      <c r="AU480" s="191"/>
      <c r="AV480" s="191"/>
      <c r="AW480" s="191"/>
      <c r="AX480" s="191"/>
      <c r="AY480" s="191"/>
      <c r="AZ480" s="191"/>
      <c r="BA480" s="191"/>
      <c r="BB480" s="191"/>
      <c r="BC480" s="191"/>
      <c r="BD480" s="191"/>
      <c r="BE480" s="191"/>
      <c r="BF480" s="191"/>
      <c r="BG480" s="191"/>
      <c r="BH480" s="191"/>
    </row>
    <row r="481" spans="1:60" outlineLevel="1" x14ac:dyDescent="0.2">
      <c r="A481" s="184"/>
      <c r="B481" s="184"/>
      <c r="C481" s="192" t="s">
        <v>765</v>
      </c>
      <c r="D481" s="193"/>
      <c r="E481" s="194">
        <v>1.3</v>
      </c>
      <c r="F481" s="188"/>
      <c r="G481" s="188"/>
      <c r="H481" s="188"/>
      <c r="I481" s="188"/>
      <c r="J481" s="188"/>
      <c r="K481" s="188"/>
      <c r="L481" s="188"/>
      <c r="M481" s="188"/>
      <c r="N481" s="189"/>
      <c r="O481" s="189"/>
      <c r="P481" s="189"/>
      <c r="Q481" s="189"/>
      <c r="R481" s="189"/>
      <c r="S481" s="189"/>
      <c r="T481" s="190"/>
      <c r="U481" s="189"/>
      <c r="V481" s="191"/>
      <c r="W481" s="191"/>
      <c r="X481" s="191"/>
      <c r="Y481" s="191"/>
      <c r="Z481" s="191"/>
      <c r="AA481" s="191"/>
      <c r="AB481" s="191"/>
      <c r="AC481" s="191"/>
      <c r="AD481" s="191"/>
      <c r="AE481" s="191" t="s">
        <v>165</v>
      </c>
      <c r="AF481" s="191">
        <v>0</v>
      </c>
      <c r="AG481" s="191"/>
      <c r="AH481" s="191"/>
      <c r="AI481" s="191"/>
      <c r="AJ481" s="191"/>
      <c r="AK481" s="191"/>
      <c r="AL481" s="191"/>
      <c r="AM481" s="191"/>
      <c r="AN481" s="191"/>
      <c r="AO481" s="191"/>
      <c r="AP481" s="191"/>
      <c r="AQ481" s="191"/>
      <c r="AR481" s="191"/>
      <c r="AS481" s="191"/>
      <c r="AT481" s="191"/>
      <c r="AU481" s="191"/>
      <c r="AV481" s="191"/>
      <c r="AW481" s="191"/>
      <c r="AX481" s="191"/>
      <c r="AY481" s="191"/>
      <c r="AZ481" s="191"/>
      <c r="BA481" s="191"/>
      <c r="BB481" s="191"/>
      <c r="BC481" s="191"/>
      <c r="BD481" s="191"/>
      <c r="BE481" s="191"/>
      <c r="BF481" s="191"/>
      <c r="BG481" s="191"/>
      <c r="BH481" s="191"/>
    </row>
    <row r="482" spans="1:60" outlineLevel="1" x14ac:dyDescent="0.2">
      <c r="A482" s="184"/>
      <c r="B482" s="184"/>
      <c r="C482" s="192" t="s">
        <v>815</v>
      </c>
      <c r="D482" s="193"/>
      <c r="E482" s="194">
        <v>41.87</v>
      </c>
      <c r="F482" s="188"/>
      <c r="G482" s="188"/>
      <c r="H482" s="188"/>
      <c r="I482" s="188"/>
      <c r="J482" s="188"/>
      <c r="K482" s="188"/>
      <c r="L482" s="188"/>
      <c r="M482" s="188"/>
      <c r="N482" s="189"/>
      <c r="O482" s="189"/>
      <c r="P482" s="189"/>
      <c r="Q482" s="189"/>
      <c r="R482" s="189"/>
      <c r="S482" s="189"/>
      <c r="T482" s="190"/>
      <c r="U482" s="189"/>
      <c r="V482" s="191"/>
      <c r="W482" s="191"/>
      <c r="X482" s="191"/>
      <c r="Y482" s="191"/>
      <c r="Z482" s="191"/>
      <c r="AA482" s="191"/>
      <c r="AB482" s="191"/>
      <c r="AC482" s="191"/>
      <c r="AD482" s="191"/>
      <c r="AE482" s="191" t="s">
        <v>165</v>
      </c>
      <c r="AF482" s="191">
        <v>0</v>
      </c>
      <c r="AG482" s="191"/>
      <c r="AH482" s="191"/>
      <c r="AI482" s="191"/>
      <c r="AJ482" s="191"/>
      <c r="AK482" s="191"/>
      <c r="AL482" s="191"/>
      <c r="AM482" s="191"/>
      <c r="AN482" s="191"/>
      <c r="AO482" s="191"/>
      <c r="AP482" s="191"/>
      <c r="AQ482" s="191"/>
      <c r="AR482" s="191"/>
      <c r="AS482" s="191"/>
      <c r="AT482" s="191"/>
      <c r="AU482" s="191"/>
      <c r="AV482" s="191"/>
      <c r="AW482" s="191"/>
      <c r="AX482" s="191"/>
      <c r="AY482" s="191"/>
      <c r="AZ482" s="191"/>
      <c r="BA482" s="191"/>
      <c r="BB482" s="191"/>
      <c r="BC482" s="191"/>
      <c r="BD482" s="191"/>
      <c r="BE482" s="191"/>
      <c r="BF482" s="191"/>
      <c r="BG482" s="191"/>
      <c r="BH482" s="191"/>
    </row>
    <row r="483" spans="1:60" outlineLevel="1" x14ac:dyDescent="0.2">
      <c r="A483" s="184"/>
      <c r="B483" s="184"/>
      <c r="C483" s="192" t="s">
        <v>816</v>
      </c>
      <c r="D483" s="193"/>
      <c r="E483" s="194">
        <v>28.5</v>
      </c>
      <c r="F483" s="188"/>
      <c r="G483" s="188"/>
      <c r="H483" s="188"/>
      <c r="I483" s="188"/>
      <c r="J483" s="188"/>
      <c r="K483" s="188"/>
      <c r="L483" s="188"/>
      <c r="M483" s="188"/>
      <c r="N483" s="189"/>
      <c r="O483" s="189"/>
      <c r="P483" s="189"/>
      <c r="Q483" s="189"/>
      <c r="R483" s="189"/>
      <c r="S483" s="189"/>
      <c r="T483" s="190"/>
      <c r="U483" s="189"/>
      <c r="V483" s="191"/>
      <c r="W483" s="191"/>
      <c r="X483" s="191"/>
      <c r="Y483" s="191"/>
      <c r="Z483" s="191"/>
      <c r="AA483" s="191"/>
      <c r="AB483" s="191"/>
      <c r="AC483" s="191"/>
      <c r="AD483" s="191"/>
      <c r="AE483" s="191" t="s">
        <v>165</v>
      </c>
      <c r="AF483" s="191">
        <v>0</v>
      </c>
      <c r="AG483" s="191"/>
      <c r="AH483" s="191"/>
      <c r="AI483" s="191"/>
      <c r="AJ483" s="191"/>
      <c r="AK483" s="191"/>
      <c r="AL483" s="191"/>
      <c r="AM483" s="191"/>
      <c r="AN483" s="191"/>
      <c r="AO483" s="191"/>
      <c r="AP483" s="191"/>
      <c r="AQ483" s="191"/>
      <c r="AR483" s="191"/>
      <c r="AS483" s="191"/>
      <c r="AT483" s="191"/>
      <c r="AU483" s="191"/>
      <c r="AV483" s="191"/>
      <c r="AW483" s="191"/>
      <c r="AX483" s="191"/>
      <c r="AY483" s="191"/>
      <c r="AZ483" s="191"/>
      <c r="BA483" s="191"/>
      <c r="BB483" s="191"/>
      <c r="BC483" s="191"/>
      <c r="BD483" s="191"/>
      <c r="BE483" s="191"/>
      <c r="BF483" s="191"/>
      <c r="BG483" s="191"/>
      <c r="BH483" s="191"/>
    </row>
    <row r="484" spans="1:60" outlineLevel="1" x14ac:dyDescent="0.2">
      <c r="A484" s="184">
        <v>228</v>
      </c>
      <c r="B484" s="184" t="s">
        <v>817</v>
      </c>
      <c r="C484" s="185" t="s">
        <v>818</v>
      </c>
      <c r="D484" s="186" t="s">
        <v>207</v>
      </c>
      <c r="E484" s="187">
        <v>96.52</v>
      </c>
      <c r="F484" s="188">
        <v>0</v>
      </c>
      <c r="G484" s="188">
        <f>E484*F484</f>
        <v>0</v>
      </c>
      <c r="H484" s="188">
        <v>160.32</v>
      </c>
      <c r="I484" s="188">
        <f>ROUND(E484*H484,2)</f>
        <v>15474.09</v>
      </c>
      <c r="J484" s="188">
        <v>183.18</v>
      </c>
      <c r="K484" s="188">
        <f>ROUND(E484*J484,2)</f>
        <v>17680.53</v>
      </c>
      <c r="L484" s="188">
        <v>21</v>
      </c>
      <c r="M484" s="188">
        <f>G484*(1+L484/100)</f>
        <v>0</v>
      </c>
      <c r="N484" s="189">
        <v>8.1899999999999994E-3</v>
      </c>
      <c r="O484" s="189">
        <f>ROUND(E484*N484,5)</f>
        <v>0.79049999999999998</v>
      </c>
      <c r="P484" s="189">
        <v>0</v>
      </c>
      <c r="Q484" s="189">
        <f>ROUND(E484*P484,5)</f>
        <v>0</v>
      </c>
      <c r="R484" s="189"/>
      <c r="S484" s="189"/>
      <c r="T484" s="190">
        <v>0.44</v>
      </c>
      <c r="U484" s="189">
        <f>ROUND(E484*T484,2)</f>
        <v>42.47</v>
      </c>
      <c r="V484" s="191"/>
      <c r="W484" s="191"/>
      <c r="X484" s="191"/>
      <c r="Y484" s="191"/>
      <c r="Z484" s="191"/>
      <c r="AA484" s="191"/>
      <c r="AB484" s="191"/>
      <c r="AC484" s="191"/>
      <c r="AD484" s="191"/>
      <c r="AE484" s="191" t="s">
        <v>187</v>
      </c>
      <c r="AF484" s="191"/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1"/>
      <c r="AX484" s="191"/>
      <c r="AY484" s="191"/>
      <c r="AZ484" s="191"/>
      <c r="BA484" s="191"/>
      <c r="BB484" s="191"/>
      <c r="BC484" s="191"/>
      <c r="BD484" s="191"/>
      <c r="BE484" s="191"/>
      <c r="BF484" s="191"/>
      <c r="BG484" s="191"/>
      <c r="BH484" s="191"/>
    </row>
    <row r="485" spans="1:60" outlineLevel="1" x14ac:dyDescent="0.2">
      <c r="A485" s="184"/>
      <c r="B485" s="184"/>
      <c r="C485" s="192" t="s">
        <v>819</v>
      </c>
      <c r="D485" s="193"/>
      <c r="E485" s="194">
        <v>96.52</v>
      </c>
      <c r="F485" s="188"/>
      <c r="G485" s="188"/>
      <c r="H485" s="188"/>
      <c r="I485" s="188"/>
      <c r="J485" s="188"/>
      <c r="K485" s="188"/>
      <c r="L485" s="188"/>
      <c r="M485" s="188"/>
      <c r="N485" s="189"/>
      <c r="O485" s="189"/>
      <c r="P485" s="189"/>
      <c r="Q485" s="189"/>
      <c r="R485" s="189"/>
      <c r="S485" s="189"/>
      <c r="T485" s="190"/>
      <c r="U485" s="189"/>
      <c r="V485" s="191"/>
      <c r="W485" s="191"/>
      <c r="X485" s="191"/>
      <c r="Y485" s="191"/>
      <c r="Z485" s="191"/>
      <c r="AA485" s="191"/>
      <c r="AB485" s="191"/>
      <c r="AC485" s="191"/>
      <c r="AD485" s="191"/>
      <c r="AE485" s="191" t="s">
        <v>165</v>
      </c>
      <c r="AF485" s="191">
        <v>0</v>
      </c>
      <c r="AG485" s="191"/>
      <c r="AH485" s="191"/>
      <c r="AI485" s="191"/>
      <c r="AJ485" s="191"/>
      <c r="AK485" s="191"/>
      <c r="AL485" s="191"/>
      <c r="AM485" s="191"/>
      <c r="AN485" s="191"/>
      <c r="AO485" s="191"/>
      <c r="AP485" s="191"/>
      <c r="AQ485" s="191"/>
      <c r="AR485" s="191"/>
      <c r="AS485" s="191"/>
      <c r="AT485" s="191"/>
      <c r="AU485" s="191"/>
      <c r="AV485" s="191"/>
      <c r="AW485" s="191"/>
      <c r="AX485" s="191"/>
      <c r="AY485" s="191"/>
      <c r="AZ485" s="191"/>
      <c r="BA485" s="191"/>
      <c r="BB485" s="191"/>
      <c r="BC485" s="191"/>
      <c r="BD485" s="191"/>
      <c r="BE485" s="191"/>
      <c r="BF485" s="191"/>
      <c r="BG485" s="191"/>
      <c r="BH485" s="191"/>
    </row>
    <row r="486" spans="1:60" outlineLevel="1" x14ac:dyDescent="0.2">
      <c r="A486" s="184">
        <v>229</v>
      </c>
      <c r="B486" s="184" t="s">
        <v>820</v>
      </c>
      <c r="C486" s="185" t="s">
        <v>821</v>
      </c>
      <c r="D486" s="186" t="s">
        <v>35</v>
      </c>
      <c r="E486" s="187">
        <v>362.04649999999998</v>
      </c>
      <c r="F486" s="188">
        <v>0</v>
      </c>
      <c r="G486" s="188">
        <f>E486*F486</f>
        <v>0</v>
      </c>
      <c r="H486" s="188">
        <v>0</v>
      </c>
      <c r="I486" s="188">
        <f>ROUND(E486*H486,2)</f>
        <v>0</v>
      </c>
      <c r="J486" s="188">
        <v>0.94</v>
      </c>
      <c r="K486" s="188">
        <f>ROUND(E486*J486,2)</f>
        <v>340.32</v>
      </c>
      <c r="L486" s="188">
        <v>21</v>
      </c>
      <c r="M486" s="188">
        <f>G486*(1+L486/100)</f>
        <v>0</v>
      </c>
      <c r="N486" s="189">
        <v>0</v>
      </c>
      <c r="O486" s="189">
        <f>ROUND(E486*N486,5)</f>
        <v>0</v>
      </c>
      <c r="P486" s="189">
        <v>0</v>
      </c>
      <c r="Q486" s="189">
        <f>ROUND(E486*P486,5)</f>
        <v>0</v>
      </c>
      <c r="R486" s="189"/>
      <c r="S486" s="189"/>
      <c r="T486" s="190">
        <v>0</v>
      </c>
      <c r="U486" s="189">
        <f>ROUND(E486*T486,2)</f>
        <v>0</v>
      </c>
      <c r="V486" s="191"/>
      <c r="W486" s="191"/>
      <c r="X486" s="191"/>
      <c r="Y486" s="191"/>
      <c r="Z486" s="191"/>
      <c r="AA486" s="191"/>
      <c r="AB486" s="191"/>
      <c r="AC486" s="191"/>
      <c r="AD486" s="191"/>
      <c r="AE486" s="191" t="s">
        <v>187</v>
      </c>
      <c r="AF486" s="191"/>
      <c r="AG486" s="191"/>
      <c r="AH486" s="191"/>
      <c r="AI486" s="191"/>
      <c r="AJ486" s="191"/>
      <c r="AK486" s="191"/>
      <c r="AL486" s="191"/>
      <c r="AM486" s="191"/>
      <c r="AN486" s="191"/>
      <c r="AO486" s="191"/>
      <c r="AP486" s="191"/>
      <c r="AQ486" s="191"/>
      <c r="AR486" s="191"/>
      <c r="AS486" s="191"/>
      <c r="AT486" s="191"/>
      <c r="AU486" s="191"/>
      <c r="AV486" s="191"/>
      <c r="AW486" s="191"/>
      <c r="AX486" s="191"/>
      <c r="AY486" s="191"/>
      <c r="AZ486" s="191"/>
      <c r="BA486" s="191"/>
      <c r="BB486" s="191"/>
      <c r="BC486" s="191"/>
      <c r="BD486" s="191"/>
      <c r="BE486" s="191"/>
      <c r="BF486" s="191"/>
      <c r="BG486" s="191"/>
      <c r="BH486" s="191"/>
    </row>
    <row r="487" spans="1:60" x14ac:dyDescent="0.2">
      <c r="A487" s="195" t="s">
        <v>158</v>
      </c>
      <c r="B487" s="195" t="s">
        <v>117</v>
      </c>
      <c r="C487" s="196" t="s">
        <v>118</v>
      </c>
      <c r="D487" s="197"/>
      <c r="E487" s="198"/>
      <c r="F487" s="199"/>
      <c r="G487" s="199">
        <f>SUMIF(AE488:AE502,"&lt;&gt;NOR",G488:G502)</f>
        <v>0</v>
      </c>
      <c r="H487" s="199"/>
      <c r="I487" s="199">
        <f>SUM(I488:I502)</f>
        <v>8541.27</v>
      </c>
      <c r="J487" s="199"/>
      <c r="K487" s="199">
        <f>SUM(K488:K502)</f>
        <v>22322.269999999997</v>
      </c>
      <c r="L487" s="199"/>
      <c r="M487" s="199">
        <f>SUM(M488:M502)</f>
        <v>0</v>
      </c>
      <c r="N487" s="200"/>
      <c r="O487" s="200">
        <f>SUM(O488:O502)</f>
        <v>2.0263800000000001</v>
      </c>
      <c r="P487" s="200"/>
      <c r="Q487" s="200">
        <f>SUM(Q488:Q502)</f>
        <v>0</v>
      </c>
      <c r="R487" s="200"/>
      <c r="S487" s="200"/>
      <c r="T487" s="201"/>
      <c r="U487" s="200">
        <f>SUM(U488:U502)</f>
        <v>50.519999999999996</v>
      </c>
      <c r="W487" s="48"/>
      <c r="AE487" t="s">
        <v>159</v>
      </c>
    </row>
    <row r="488" spans="1:60" outlineLevel="1" x14ac:dyDescent="0.2">
      <c r="A488" s="184">
        <v>230</v>
      </c>
      <c r="B488" s="184" t="s">
        <v>822</v>
      </c>
      <c r="C488" s="185" t="s">
        <v>823</v>
      </c>
      <c r="D488" s="186" t="s">
        <v>207</v>
      </c>
      <c r="E488" s="187">
        <v>29.285</v>
      </c>
      <c r="F488" s="188">
        <v>0</v>
      </c>
      <c r="G488" s="188">
        <f>E488*F488</f>
        <v>0</v>
      </c>
      <c r="H488" s="188">
        <v>20.65</v>
      </c>
      <c r="I488" s="188">
        <f>ROUND(E488*H488,2)</f>
        <v>604.74</v>
      </c>
      <c r="J488" s="188">
        <v>20.950000000000003</v>
      </c>
      <c r="K488" s="188">
        <f>ROUND(E488*J488,2)</f>
        <v>613.52</v>
      </c>
      <c r="L488" s="188">
        <v>21</v>
      </c>
      <c r="M488" s="188">
        <f>G488*(1+L488/100)</f>
        <v>0</v>
      </c>
      <c r="N488" s="189">
        <v>2.1000000000000001E-4</v>
      </c>
      <c r="O488" s="189">
        <f>ROUND(E488*N488,5)</f>
        <v>6.1500000000000001E-3</v>
      </c>
      <c r="P488" s="189">
        <v>0</v>
      </c>
      <c r="Q488" s="189">
        <f>ROUND(E488*P488,5)</f>
        <v>0</v>
      </c>
      <c r="R488" s="189"/>
      <c r="S488" s="189"/>
      <c r="T488" s="190">
        <v>0.05</v>
      </c>
      <c r="U488" s="189">
        <f>ROUND(E488*T488,2)</f>
        <v>1.46</v>
      </c>
      <c r="V488" s="191"/>
      <c r="W488" s="191"/>
      <c r="X488" s="191"/>
      <c r="Y488" s="191"/>
      <c r="Z488" s="191"/>
      <c r="AA488" s="191"/>
      <c r="AB488" s="191"/>
      <c r="AC488" s="191"/>
      <c r="AD488" s="191"/>
      <c r="AE488" s="191" t="s">
        <v>187</v>
      </c>
      <c r="AF488" s="191"/>
      <c r="AG488" s="191"/>
      <c r="AH488" s="191"/>
      <c r="AI488" s="191"/>
      <c r="AJ488" s="191"/>
      <c r="AK488" s="191"/>
      <c r="AL488" s="191"/>
      <c r="AM488" s="191"/>
      <c r="AN488" s="191"/>
      <c r="AO488" s="191"/>
      <c r="AP488" s="191"/>
      <c r="AQ488" s="191"/>
      <c r="AR488" s="191"/>
      <c r="AS488" s="191"/>
      <c r="AT488" s="191"/>
      <c r="AU488" s="191"/>
      <c r="AV488" s="191"/>
      <c r="AW488" s="191"/>
      <c r="AX488" s="191"/>
      <c r="AY488" s="191"/>
      <c r="AZ488" s="191"/>
      <c r="BA488" s="191"/>
      <c r="BB488" s="191"/>
      <c r="BC488" s="191"/>
      <c r="BD488" s="191"/>
      <c r="BE488" s="191"/>
      <c r="BF488" s="191"/>
      <c r="BG488" s="191"/>
      <c r="BH488" s="191"/>
    </row>
    <row r="489" spans="1:60" outlineLevel="1" x14ac:dyDescent="0.2">
      <c r="A489" s="184"/>
      <c r="B489" s="184"/>
      <c r="C489" s="192" t="s">
        <v>824</v>
      </c>
      <c r="D489" s="193"/>
      <c r="E489" s="194">
        <v>3.0750000000000002</v>
      </c>
      <c r="F489" s="188"/>
      <c r="G489" s="188"/>
      <c r="H489" s="188"/>
      <c r="I489" s="188"/>
      <c r="J489" s="188"/>
      <c r="K489" s="188"/>
      <c r="L489" s="188"/>
      <c r="M489" s="188"/>
      <c r="N489" s="189"/>
      <c r="O489" s="189"/>
      <c r="P489" s="189"/>
      <c r="Q489" s="189"/>
      <c r="R489" s="189"/>
      <c r="S489" s="189"/>
      <c r="T489" s="190"/>
      <c r="U489" s="189"/>
      <c r="V489" s="191"/>
      <c r="W489" s="191"/>
      <c r="X489" s="191"/>
      <c r="Y489" s="191"/>
      <c r="Z489" s="191"/>
      <c r="AA489" s="191"/>
      <c r="AB489" s="191"/>
      <c r="AC489" s="191"/>
      <c r="AD489" s="191"/>
      <c r="AE489" s="191" t="s">
        <v>165</v>
      </c>
      <c r="AF489" s="191">
        <v>0</v>
      </c>
      <c r="AG489" s="191"/>
      <c r="AH489" s="191"/>
      <c r="AI489" s="191"/>
      <c r="AJ489" s="191"/>
      <c r="AK489" s="191"/>
      <c r="AL489" s="191"/>
      <c r="AM489" s="191"/>
      <c r="AN489" s="191"/>
      <c r="AO489" s="191"/>
      <c r="AP489" s="191"/>
      <c r="AQ489" s="191"/>
      <c r="AR489" s="191"/>
      <c r="AS489" s="191"/>
      <c r="AT489" s="191"/>
      <c r="AU489" s="191"/>
      <c r="AV489" s="191"/>
      <c r="AW489" s="191"/>
      <c r="AX489" s="191"/>
      <c r="AY489" s="191"/>
      <c r="AZ489" s="191"/>
      <c r="BA489" s="191"/>
      <c r="BB489" s="191"/>
      <c r="BC489" s="191"/>
      <c r="BD489" s="191"/>
      <c r="BE489" s="191"/>
      <c r="BF489" s="191"/>
      <c r="BG489" s="191"/>
      <c r="BH489" s="191"/>
    </row>
    <row r="490" spans="1:60" outlineLevel="1" x14ac:dyDescent="0.2">
      <c r="A490" s="184"/>
      <c r="B490" s="184"/>
      <c r="C490" s="192" t="s">
        <v>825</v>
      </c>
      <c r="D490" s="193"/>
      <c r="E490" s="194">
        <v>4.62</v>
      </c>
      <c r="F490" s="188"/>
      <c r="G490" s="188"/>
      <c r="H490" s="188"/>
      <c r="I490" s="188"/>
      <c r="J490" s="188"/>
      <c r="K490" s="188"/>
      <c r="L490" s="188"/>
      <c r="M490" s="188"/>
      <c r="N490" s="189"/>
      <c r="O490" s="189"/>
      <c r="P490" s="189"/>
      <c r="Q490" s="189"/>
      <c r="R490" s="189"/>
      <c r="S490" s="189"/>
      <c r="T490" s="190"/>
      <c r="U490" s="189"/>
      <c r="V490" s="191"/>
      <c r="W490" s="191"/>
      <c r="X490" s="191"/>
      <c r="Y490" s="191"/>
      <c r="Z490" s="191"/>
      <c r="AA490" s="191"/>
      <c r="AB490" s="191"/>
      <c r="AC490" s="191"/>
      <c r="AD490" s="191"/>
      <c r="AE490" s="191" t="s">
        <v>165</v>
      </c>
      <c r="AF490" s="191">
        <v>0</v>
      </c>
      <c r="AG490" s="191"/>
      <c r="AH490" s="191"/>
      <c r="AI490" s="191"/>
      <c r="AJ490" s="191"/>
      <c r="AK490" s="191"/>
      <c r="AL490" s="191"/>
      <c r="AM490" s="191"/>
      <c r="AN490" s="191"/>
      <c r="AO490" s="191"/>
      <c r="AP490" s="191"/>
      <c r="AQ490" s="191"/>
      <c r="AR490" s="191"/>
      <c r="AS490" s="191"/>
      <c r="AT490" s="191"/>
      <c r="AU490" s="191"/>
      <c r="AV490" s="191"/>
      <c r="AW490" s="191"/>
      <c r="AX490" s="191"/>
      <c r="AY490" s="191"/>
      <c r="AZ490" s="191"/>
      <c r="BA490" s="191"/>
      <c r="BB490" s="191"/>
      <c r="BC490" s="191"/>
      <c r="BD490" s="191"/>
      <c r="BE490" s="191"/>
      <c r="BF490" s="191"/>
      <c r="BG490" s="191"/>
      <c r="BH490" s="191"/>
    </row>
    <row r="491" spans="1:60" outlineLevel="1" x14ac:dyDescent="0.2">
      <c r="A491" s="184"/>
      <c r="B491" s="184"/>
      <c r="C491" s="192" t="s">
        <v>826</v>
      </c>
      <c r="D491" s="193"/>
      <c r="E491" s="194">
        <v>5.16</v>
      </c>
      <c r="F491" s="188"/>
      <c r="G491" s="188"/>
      <c r="H491" s="188"/>
      <c r="I491" s="188"/>
      <c r="J491" s="188"/>
      <c r="K491" s="188"/>
      <c r="L491" s="188"/>
      <c r="M491" s="188"/>
      <c r="N491" s="189"/>
      <c r="O491" s="189"/>
      <c r="P491" s="189"/>
      <c r="Q491" s="189"/>
      <c r="R491" s="189"/>
      <c r="S491" s="189"/>
      <c r="T491" s="190"/>
      <c r="U491" s="189"/>
      <c r="V491" s="191"/>
      <c r="W491" s="191"/>
      <c r="X491" s="191"/>
      <c r="Y491" s="191"/>
      <c r="Z491" s="191"/>
      <c r="AA491" s="191"/>
      <c r="AB491" s="191"/>
      <c r="AC491" s="191"/>
      <c r="AD491" s="191"/>
      <c r="AE491" s="191" t="s">
        <v>165</v>
      </c>
      <c r="AF491" s="191">
        <v>0</v>
      </c>
      <c r="AG491" s="191"/>
      <c r="AH491" s="191"/>
      <c r="AI491" s="191"/>
      <c r="AJ491" s="191"/>
      <c r="AK491" s="191"/>
      <c r="AL491" s="191"/>
      <c r="AM491" s="191"/>
      <c r="AN491" s="191"/>
      <c r="AO491" s="191"/>
      <c r="AP491" s="191"/>
      <c r="AQ491" s="191"/>
      <c r="AR491" s="191"/>
      <c r="AS491" s="191"/>
      <c r="AT491" s="191"/>
      <c r="AU491" s="191"/>
      <c r="AV491" s="191"/>
      <c r="AW491" s="191"/>
      <c r="AX491" s="191"/>
      <c r="AY491" s="191"/>
      <c r="AZ491" s="191"/>
      <c r="BA491" s="191"/>
      <c r="BB491" s="191"/>
      <c r="BC491" s="191"/>
      <c r="BD491" s="191"/>
      <c r="BE491" s="191"/>
      <c r="BF491" s="191"/>
      <c r="BG491" s="191"/>
      <c r="BH491" s="191"/>
    </row>
    <row r="492" spans="1:60" outlineLevel="1" x14ac:dyDescent="0.2">
      <c r="A492" s="184"/>
      <c r="B492" s="184"/>
      <c r="C492" s="192" t="s">
        <v>827</v>
      </c>
      <c r="D492" s="193"/>
      <c r="E492" s="194">
        <v>10.64</v>
      </c>
      <c r="F492" s="188"/>
      <c r="G492" s="188"/>
      <c r="H492" s="188"/>
      <c r="I492" s="188"/>
      <c r="J492" s="188"/>
      <c r="K492" s="188"/>
      <c r="L492" s="188"/>
      <c r="M492" s="188"/>
      <c r="N492" s="189"/>
      <c r="O492" s="189"/>
      <c r="P492" s="189"/>
      <c r="Q492" s="189"/>
      <c r="R492" s="189"/>
      <c r="S492" s="189"/>
      <c r="T492" s="190"/>
      <c r="U492" s="189"/>
      <c r="V492" s="191"/>
      <c r="W492" s="191"/>
      <c r="X492" s="191"/>
      <c r="Y492" s="191"/>
      <c r="Z492" s="191"/>
      <c r="AA492" s="191"/>
      <c r="AB492" s="191"/>
      <c r="AC492" s="191"/>
      <c r="AD492" s="191"/>
      <c r="AE492" s="191" t="s">
        <v>165</v>
      </c>
      <c r="AF492" s="191">
        <v>0</v>
      </c>
      <c r="AG492" s="191"/>
      <c r="AH492" s="191"/>
      <c r="AI492" s="191"/>
      <c r="AJ492" s="191"/>
      <c r="AK492" s="191"/>
      <c r="AL492" s="191"/>
      <c r="AM492" s="191"/>
      <c r="AN492" s="191"/>
      <c r="AO492" s="191"/>
      <c r="AP492" s="191"/>
      <c r="AQ492" s="191"/>
      <c r="AR492" s="191"/>
      <c r="AS492" s="191"/>
      <c r="AT492" s="191"/>
      <c r="AU492" s="191"/>
      <c r="AV492" s="191"/>
      <c r="AW492" s="191"/>
      <c r="AX492" s="191"/>
      <c r="AY492" s="191"/>
      <c r="AZ492" s="191"/>
      <c r="BA492" s="191"/>
      <c r="BB492" s="191"/>
      <c r="BC492" s="191"/>
      <c r="BD492" s="191"/>
      <c r="BE492" s="191"/>
      <c r="BF492" s="191"/>
      <c r="BG492" s="191"/>
      <c r="BH492" s="191"/>
    </row>
    <row r="493" spans="1:60" outlineLevel="1" x14ac:dyDescent="0.2">
      <c r="A493" s="184"/>
      <c r="B493" s="184"/>
      <c r="C493" s="192" t="s">
        <v>828</v>
      </c>
      <c r="D493" s="193"/>
      <c r="E493" s="194">
        <v>5.79</v>
      </c>
      <c r="F493" s="188"/>
      <c r="G493" s="188"/>
      <c r="H493" s="188"/>
      <c r="I493" s="188"/>
      <c r="J493" s="188"/>
      <c r="K493" s="188"/>
      <c r="L493" s="188"/>
      <c r="M493" s="188"/>
      <c r="N493" s="189"/>
      <c r="O493" s="189"/>
      <c r="P493" s="189"/>
      <c r="Q493" s="189"/>
      <c r="R493" s="189"/>
      <c r="S493" s="189"/>
      <c r="T493" s="190"/>
      <c r="U493" s="189"/>
      <c r="V493" s="191"/>
      <c r="W493" s="191"/>
      <c r="X493" s="191"/>
      <c r="Y493" s="191"/>
      <c r="Z493" s="191"/>
      <c r="AA493" s="191"/>
      <c r="AB493" s="191"/>
      <c r="AC493" s="191"/>
      <c r="AD493" s="191"/>
      <c r="AE493" s="191" t="s">
        <v>165</v>
      </c>
      <c r="AF493" s="191">
        <v>0</v>
      </c>
      <c r="AG493" s="191"/>
      <c r="AH493" s="191"/>
      <c r="AI493" s="191"/>
      <c r="AJ493" s="191"/>
      <c r="AK493" s="191"/>
      <c r="AL493" s="191"/>
      <c r="AM493" s="191"/>
      <c r="AN493" s="191"/>
      <c r="AO493" s="191"/>
      <c r="AP493" s="191"/>
      <c r="AQ493" s="191"/>
      <c r="AR493" s="191"/>
      <c r="AS493" s="191"/>
      <c r="AT493" s="191"/>
      <c r="AU493" s="191"/>
      <c r="AV493" s="191"/>
      <c r="AW493" s="191"/>
      <c r="AX493" s="191"/>
      <c r="AY493" s="191"/>
      <c r="AZ493" s="191"/>
      <c r="BA493" s="191"/>
      <c r="BB493" s="191"/>
      <c r="BC493" s="191"/>
      <c r="BD493" s="191"/>
      <c r="BE493" s="191"/>
      <c r="BF493" s="191"/>
      <c r="BG493" s="191"/>
      <c r="BH493" s="191"/>
    </row>
    <row r="494" spans="1:60" outlineLevel="1" x14ac:dyDescent="0.2">
      <c r="A494" s="184">
        <v>231</v>
      </c>
      <c r="B494" s="184" t="s">
        <v>829</v>
      </c>
      <c r="C494" s="185" t="s">
        <v>830</v>
      </c>
      <c r="D494" s="186" t="s">
        <v>207</v>
      </c>
      <c r="E494" s="187">
        <v>29.285</v>
      </c>
      <c r="F494" s="188">
        <v>0</v>
      </c>
      <c r="G494" s="188">
        <f>E494*F494</f>
        <v>0</v>
      </c>
      <c r="H494" s="188">
        <v>52.76</v>
      </c>
      <c r="I494" s="188">
        <f>ROUND(E494*H494,2)</f>
        <v>1545.08</v>
      </c>
      <c r="J494" s="188">
        <v>569.24</v>
      </c>
      <c r="K494" s="188">
        <f>ROUND(E494*J494,2)</f>
        <v>16670.189999999999</v>
      </c>
      <c r="L494" s="188">
        <v>21</v>
      </c>
      <c r="M494" s="188">
        <f>G494*(1+L494/100)</f>
        <v>0</v>
      </c>
      <c r="N494" s="189">
        <v>5.5800000000000002E-2</v>
      </c>
      <c r="O494" s="189">
        <f>ROUND(E494*N494,5)</f>
        <v>1.6341000000000001</v>
      </c>
      <c r="P494" s="189">
        <v>0</v>
      </c>
      <c r="Q494" s="189">
        <f>ROUND(E494*P494,5)</f>
        <v>0</v>
      </c>
      <c r="R494" s="189"/>
      <c r="S494" s="189"/>
      <c r="T494" s="190">
        <v>1.3480000000000001</v>
      </c>
      <c r="U494" s="189">
        <f>ROUND(E494*T494,2)</f>
        <v>39.479999999999997</v>
      </c>
      <c r="V494" s="191"/>
      <c r="W494" s="191"/>
      <c r="X494" s="191"/>
      <c r="Y494" s="191"/>
      <c r="Z494" s="191"/>
      <c r="AA494" s="191"/>
      <c r="AB494" s="191"/>
      <c r="AC494" s="191"/>
      <c r="AD494" s="191"/>
      <c r="AE494" s="191" t="s">
        <v>187</v>
      </c>
      <c r="AF494" s="191"/>
      <c r="AG494" s="191"/>
      <c r="AH494" s="191"/>
      <c r="AI494" s="191"/>
      <c r="AJ494" s="191"/>
      <c r="AK494" s="191"/>
      <c r="AL494" s="191"/>
      <c r="AM494" s="191"/>
      <c r="AN494" s="191"/>
      <c r="AO494" s="191"/>
      <c r="AP494" s="191"/>
      <c r="AQ494" s="191"/>
      <c r="AR494" s="191"/>
      <c r="AS494" s="191"/>
      <c r="AT494" s="191"/>
      <c r="AU494" s="191"/>
      <c r="AV494" s="191"/>
      <c r="AW494" s="191"/>
      <c r="AX494" s="191"/>
      <c r="AY494" s="191"/>
      <c r="AZ494" s="191"/>
      <c r="BA494" s="191"/>
      <c r="BB494" s="191"/>
      <c r="BC494" s="191"/>
      <c r="BD494" s="191"/>
      <c r="BE494" s="191"/>
      <c r="BF494" s="191"/>
      <c r="BG494" s="191"/>
      <c r="BH494" s="191"/>
    </row>
    <row r="495" spans="1:60" outlineLevel="1" x14ac:dyDescent="0.2">
      <c r="A495" s="184">
        <v>232</v>
      </c>
      <c r="B495" s="184" t="s">
        <v>831</v>
      </c>
      <c r="C495" s="185" t="s">
        <v>832</v>
      </c>
      <c r="D495" s="186" t="s">
        <v>207</v>
      </c>
      <c r="E495" s="187">
        <v>15.57</v>
      </c>
      <c r="F495" s="188">
        <v>0</v>
      </c>
      <c r="G495" s="188">
        <f>E495*F495</f>
        <v>0</v>
      </c>
      <c r="H495" s="188">
        <v>0</v>
      </c>
      <c r="I495" s="188">
        <f>ROUND(E495*H495,2)</f>
        <v>0</v>
      </c>
      <c r="J495" s="188">
        <v>257.5</v>
      </c>
      <c r="K495" s="188">
        <f>ROUND(E495*J495,2)</f>
        <v>4009.28</v>
      </c>
      <c r="L495" s="188">
        <v>21</v>
      </c>
      <c r="M495" s="188">
        <f>G495*(1+L495/100)</f>
        <v>0</v>
      </c>
      <c r="N495" s="189">
        <v>0</v>
      </c>
      <c r="O495" s="189">
        <f>ROUND(E495*N495,5)</f>
        <v>0</v>
      </c>
      <c r="P495" s="189">
        <v>0</v>
      </c>
      <c r="Q495" s="189">
        <f>ROUND(E495*P495,5)</f>
        <v>0</v>
      </c>
      <c r="R495" s="189"/>
      <c r="S495" s="189"/>
      <c r="T495" s="190">
        <v>0.61499999999999999</v>
      </c>
      <c r="U495" s="189">
        <f>ROUND(E495*T495,2)</f>
        <v>9.58</v>
      </c>
      <c r="V495" s="191"/>
      <c r="W495" s="191"/>
      <c r="X495" s="191"/>
      <c r="Y495" s="191"/>
      <c r="Z495" s="191"/>
      <c r="AA495" s="191"/>
      <c r="AB495" s="191"/>
      <c r="AC495" s="191"/>
      <c r="AD495" s="191"/>
      <c r="AE495" s="191" t="s">
        <v>187</v>
      </c>
      <c r="AF495" s="191"/>
      <c r="AG495" s="191"/>
      <c r="AH495" s="191"/>
      <c r="AI495" s="191"/>
      <c r="AJ495" s="191"/>
      <c r="AK495" s="191"/>
      <c r="AL495" s="191"/>
      <c r="AM495" s="191"/>
      <c r="AN495" s="191"/>
      <c r="AO495" s="191"/>
      <c r="AP495" s="191"/>
      <c r="AQ495" s="191"/>
      <c r="AR495" s="191"/>
      <c r="AS495" s="191"/>
      <c r="AT495" s="191"/>
      <c r="AU495" s="191"/>
      <c r="AV495" s="191"/>
      <c r="AW495" s="191"/>
      <c r="AX495" s="191"/>
      <c r="AY495" s="191"/>
      <c r="AZ495" s="191"/>
      <c r="BA495" s="191"/>
      <c r="BB495" s="191"/>
      <c r="BC495" s="191"/>
      <c r="BD495" s="191"/>
      <c r="BE495" s="191"/>
      <c r="BF495" s="191"/>
      <c r="BG495" s="191"/>
      <c r="BH495" s="191"/>
    </row>
    <row r="496" spans="1:60" outlineLevel="1" x14ac:dyDescent="0.2">
      <c r="A496" s="184"/>
      <c r="B496" s="184"/>
      <c r="C496" s="192" t="s">
        <v>825</v>
      </c>
      <c r="D496" s="193"/>
      <c r="E496" s="194">
        <v>4.62</v>
      </c>
      <c r="F496" s="188"/>
      <c r="G496" s="188"/>
      <c r="H496" s="188"/>
      <c r="I496" s="188"/>
      <c r="J496" s="188"/>
      <c r="K496" s="188"/>
      <c r="L496" s="188"/>
      <c r="M496" s="188"/>
      <c r="N496" s="189"/>
      <c r="O496" s="189"/>
      <c r="P496" s="189"/>
      <c r="Q496" s="189"/>
      <c r="R496" s="189"/>
      <c r="S496" s="189"/>
      <c r="T496" s="190"/>
      <c r="U496" s="189"/>
      <c r="V496" s="191"/>
      <c r="W496" s="191"/>
      <c r="X496" s="191"/>
      <c r="Y496" s="191"/>
      <c r="Z496" s="191"/>
      <c r="AA496" s="191"/>
      <c r="AB496" s="191"/>
      <c r="AC496" s="191"/>
      <c r="AD496" s="191"/>
      <c r="AE496" s="191" t="s">
        <v>165</v>
      </c>
      <c r="AF496" s="191">
        <v>0</v>
      </c>
      <c r="AG496" s="191"/>
      <c r="AH496" s="191"/>
      <c r="AI496" s="191"/>
      <c r="AJ496" s="191"/>
      <c r="AK496" s="191"/>
      <c r="AL496" s="191"/>
      <c r="AM496" s="191"/>
      <c r="AN496" s="191"/>
      <c r="AO496" s="191"/>
      <c r="AP496" s="191"/>
      <c r="AQ496" s="191"/>
      <c r="AR496" s="191"/>
      <c r="AS496" s="191"/>
      <c r="AT496" s="191"/>
      <c r="AU496" s="191"/>
      <c r="AV496" s="191"/>
      <c r="AW496" s="191"/>
      <c r="AX496" s="191"/>
      <c r="AY496" s="191"/>
      <c r="AZ496" s="191"/>
      <c r="BA496" s="191"/>
      <c r="BB496" s="191"/>
      <c r="BC496" s="191"/>
      <c r="BD496" s="191"/>
      <c r="BE496" s="191"/>
      <c r="BF496" s="191"/>
      <c r="BG496" s="191"/>
      <c r="BH496" s="191"/>
    </row>
    <row r="497" spans="1:60" outlineLevel="1" x14ac:dyDescent="0.2">
      <c r="A497" s="184"/>
      <c r="B497" s="184"/>
      <c r="C497" s="192" t="s">
        <v>826</v>
      </c>
      <c r="D497" s="193"/>
      <c r="E497" s="194">
        <v>5.16</v>
      </c>
      <c r="F497" s="188"/>
      <c r="G497" s="188"/>
      <c r="H497" s="188"/>
      <c r="I497" s="188"/>
      <c r="J497" s="188"/>
      <c r="K497" s="188"/>
      <c r="L497" s="188"/>
      <c r="M497" s="188"/>
      <c r="N497" s="189"/>
      <c r="O497" s="189"/>
      <c r="P497" s="189"/>
      <c r="Q497" s="189"/>
      <c r="R497" s="189"/>
      <c r="S497" s="189"/>
      <c r="T497" s="190"/>
      <c r="U497" s="189"/>
      <c r="V497" s="191"/>
      <c r="W497" s="191"/>
      <c r="X497" s="191"/>
      <c r="Y497" s="191"/>
      <c r="Z497" s="191"/>
      <c r="AA497" s="191"/>
      <c r="AB497" s="191"/>
      <c r="AC497" s="191"/>
      <c r="AD497" s="191"/>
      <c r="AE497" s="191" t="s">
        <v>165</v>
      </c>
      <c r="AF497" s="191">
        <v>0</v>
      </c>
      <c r="AG497" s="191"/>
      <c r="AH497" s="191"/>
      <c r="AI497" s="191"/>
      <c r="AJ497" s="191"/>
      <c r="AK497" s="191"/>
      <c r="AL497" s="191"/>
      <c r="AM497" s="191"/>
      <c r="AN497" s="191"/>
      <c r="AO497" s="191"/>
      <c r="AP497" s="191"/>
      <c r="AQ497" s="191"/>
      <c r="AR497" s="191"/>
      <c r="AS497" s="191"/>
      <c r="AT497" s="191"/>
      <c r="AU497" s="191"/>
      <c r="AV497" s="191"/>
      <c r="AW497" s="191"/>
      <c r="AX497" s="191"/>
      <c r="AY497" s="191"/>
      <c r="AZ497" s="191"/>
      <c r="BA497" s="191"/>
      <c r="BB497" s="191"/>
      <c r="BC497" s="191"/>
      <c r="BD497" s="191"/>
      <c r="BE497" s="191"/>
      <c r="BF497" s="191"/>
      <c r="BG497" s="191"/>
      <c r="BH497" s="191"/>
    </row>
    <row r="498" spans="1:60" outlineLevel="1" x14ac:dyDescent="0.2">
      <c r="A498" s="184"/>
      <c r="B498" s="184"/>
      <c r="C498" s="192" t="s">
        <v>828</v>
      </c>
      <c r="D498" s="193"/>
      <c r="E498" s="194">
        <v>5.79</v>
      </c>
      <c r="F498" s="188"/>
      <c r="G498" s="188"/>
      <c r="H498" s="188"/>
      <c r="I498" s="188"/>
      <c r="J498" s="188"/>
      <c r="K498" s="188"/>
      <c r="L498" s="188"/>
      <c r="M498" s="188"/>
      <c r="N498" s="189"/>
      <c r="O498" s="189"/>
      <c r="P498" s="189"/>
      <c r="Q498" s="189"/>
      <c r="R498" s="189"/>
      <c r="S498" s="189"/>
      <c r="T498" s="190"/>
      <c r="U498" s="189"/>
      <c r="V498" s="191"/>
      <c r="W498" s="191"/>
      <c r="X498" s="191"/>
      <c r="Y498" s="191"/>
      <c r="Z498" s="191"/>
      <c r="AA498" s="191"/>
      <c r="AB498" s="191"/>
      <c r="AC498" s="191"/>
      <c r="AD498" s="191"/>
      <c r="AE498" s="191" t="s">
        <v>165</v>
      </c>
      <c r="AF498" s="191">
        <v>0</v>
      </c>
      <c r="AG498" s="191"/>
      <c r="AH498" s="191"/>
      <c r="AI498" s="191"/>
      <c r="AJ498" s="191"/>
      <c r="AK498" s="191"/>
      <c r="AL498" s="191"/>
      <c r="AM498" s="191"/>
      <c r="AN498" s="191"/>
      <c r="AO498" s="191"/>
      <c r="AP498" s="191"/>
      <c r="AQ498" s="191"/>
      <c r="AR498" s="191"/>
      <c r="AS498" s="191"/>
      <c r="AT498" s="191"/>
      <c r="AU498" s="191"/>
      <c r="AV498" s="191"/>
      <c r="AW498" s="191"/>
      <c r="AX498" s="191"/>
      <c r="AY498" s="191"/>
      <c r="AZ498" s="191"/>
      <c r="BA498" s="191"/>
      <c r="BB498" s="191"/>
      <c r="BC498" s="191"/>
      <c r="BD498" s="191"/>
      <c r="BE498" s="191"/>
      <c r="BF498" s="191"/>
      <c r="BG498" s="191"/>
      <c r="BH498" s="191"/>
    </row>
    <row r="499" spans="1:60" outlineLevel="1" x14ac:dyDescent="0.2">
      <c r="A499" s="184">
        <v>233</v>
      </c>
      <c r="B499" s="184" t="s">
        <v>833</v>
      </c>
      <c r="C499" s="185" t="s">
        <v>834</v>
      </c>
      <c r="D499" s="186" t="s">
        <v>207</v>
      </c>
      <c r="E499" s="187">
        <v>29.285</v>
      </c>
      <c r="F499" s="188">
        <v>0</v>
      </c>
      <c r="G499" s="188">
        <f>E499*F499</f>
        <v>0</v>
      </c>
      <c r="H499" s="188">
        <v>7.2</v>
      </c>
      <c r="I499" s="188">
        <f>ROUND(E499*H499,2)</f>
        <v>210.85</v>
      </c>
      <c r="J499" s="188">
        <v>0</v>
      </c>
      <c r="K499" s="188">
        <f>ROUND(E499*J499,2)</f>
        <v>0</v>
      </c>
      <c r="L499" s="188">
        <v>21</v>
      </c>
      <c r="M499" s="188">
        <f>G499*(1+L499/100)</f>
        <v>0</v>
      </c>
      <c r="N499" s="189">
        <v>8.9999999999999998E-4</v>
      </c>
      <c r="O499" s="189">
        <f>ROUND(E499*N499,5)</f>
        <v>2.6360000000000001E-2</v>
      </c>
      <c r="P499" s="189">
        <v>0</v>
      </c>
      <c r="Q499" s="189">
        <f>ROUND(E499*P499,5)</f>
        <v>0</v>
      </c>
      <c r="R499" s="189"/>
      <c r="S499" s="189"/>
      <c r="T499" s="190">
        <v>0</v>
      </c>
      <c r="U499" s="189">
        <f>ROUND(E499*T499,2)</f>
        <v>0</v>
      </c>
      <c r="V499" s="191"/>
      <c r="W499" s="191"/>
      <c r="X499" s="191"/>
      <c r="Y499" s="191"/>
      <c r="Z499" s="191"/>
      <c r="AA499" s="191"/>
      <c r="AB499" s="191"/>
      <c r="AC499" s="191"/>
      <c r="AD499" s="191"/>
      <c r="AE499" s="191" t="s">
        <v>187</v>
      </c>
      <c r="AF499" s="191"/>
      <c r="AG499" s="191"/>
      <c r="AH499" s="191"/>
      <c r="AI499" s="191"/>
      <c r="AJ499" s="191"/>
      <c r="AK499" s="191"/>
      <c r="AL499" s="191"/>
      <c r="AM499" s="191"/>
      <c r="AN499" s="191"/>
      <c r="AO499" s="191"/>
      <c r="AP499" s="191"/>
      <c r="AQ499" s="191"/>
      <c r="AR499" s="191"/>
      <c r="AS499" s="191"/>
      <c r="AT499" s="191"/>
      <c r="AU499" s="191"/>
      <c r="AV499" s="191"/>
      <c r="AW499" s="191"/>
      <c r="AX499" s="191"/>
      <c r="AY499" s="191"/>
      <c r="AZ499" s="191"/>
      <c r="BA499" s="191"/>
      <c r="BB499" s="191"/>
      <c r="BC499" s="191"/>
      <c r="BD499" s="191"/>
      <c r="BE499" s="191"/>
      <c r="BF499" s="191"/>
      <c r="BG499" s="191"/>
      <c r="BH499" s="191"/>
    </row>
    <row r="500" spans="1:60" ht="22.5" outlineLevel="1" x14ac:dyDescent="0.2">
      <c r="A500" s="184">
        <v>234</v>
      </c>
      <c r="B500" s="184" t="s">
        <v>835</v>
      </c>
      <c r="C500" s="185" t="s">
        <v>836</v>
      </c>
      <c r="D500" s="186" t="s">
        <v>207</v>
      </c>
      <c r="E500" s="187">
        <v>30.74925</v>
      </c>
      <c r="F500" s="188">
        <v>0</v>
      </c>
      <c r="G500" s="188">
        <f>E500*F500</f>
        <v>0</v>
      </c>
      <c r="H500" s="188">
        <v>201</v>
      </c>
      <c r="I500" s="188">
        <f>ROUND(E500*H500,2)</f>
        <v>6180.6</v>
      </c>
      <c r="J500" s="188">
        <v>0</v>
      </c>
      <c r="K500" s="188">
        <f>ROUND(E500*J500,2)</f>
        <v>0</v>
      </c>
      <c r="L500" s="188">
        <v>21</v>
      </c>
      <c r="M500" s="188">
        <f>G500*(1+L500/100)</f>
        <v>0</v>
      </c>
      <c r="N500" s="189">
        <v>1.17E-2</v>
      </c>
      <c r="O500" s="189">
        <f>ROUND(E500*N500,5)</f>
        <v>0.35976999999999998</v>
      </c>
      <c r="P500" s="189">
        <v>0</v>
      </c>
      <c r="Q500" s="189">
        <f>ROUND(E500*P500,5)</f>
        <v>0</v>
      </c>
      <c r="R500" s="189"/>
      <c r="S500" s="189"/>
      <c r="T500" s="190">
        <v>0</v>
      </c>
      <c r="U500" s="189">
        <f>ROUND(E500*T500,2)</f>
        <v>0</v>
      </c>
      <c r="V500" s="191"/>
      <c r="W500" s="191"/>
      <c r="X500" s="191"/>
      <c r="Y500" s="191"/>
      <c r="Z500" s="191"/>
      <c r="AA500" s="191"/>
      <c r="AB500" s="191"/>
      <c r="AC500" s="191"/>
      <c r="AD500" s="191"/>
      <c r="AE500" s="191" t="s">
        <v>236</v>
      </c>
      <c r="AF500" s="191"/>
      <c r="AG500" s="191"/>
      <c r="AH500" s="191"/>
      <c r="AI500" s="191"/>
      <c r="AJ500" s="191"/>
      <c r="AK500" s="191"/>
      <c r="AL500" s="191"/>
      <c r="AM500" s="191"/>
      <c r="AN500" s="191"/>
      <c r="AO500" s="191"/>
      <c r="AP500" s="191"/>
      <c r="AQ500" s="191"/>
      <c r="AR500" s="191"/>
      <c r="AS500" s="191"/>
      <c r="AT500" s="191"/>
      <c r="AU500" s="191"/>
      <c r="AV500" s="191"/>
      <c r="AW500" s="191"/>
      <c r="AX500" s="191"/>
      <c r="AY500" s="191"/>
      <c r="AZ500" s="191"/>
      <c r="BA500" s="191"/>
      <c r="BB500" s="191"/>
      <c r="BC500" s="191"/>
      <c r="BD500" s="191"/>
      <c r="BE500" s="191"/>
      <c r="BF500" s="191"/>
      <c r="BG500" s="191"/>
      <c r="BH500" s="191"/>
    </row>
    <row r="501" spans="1:60" outlineLevel="1" x14ac:dyDescent="0.2">
      <c r="A501" s="184"/>
      <c r="B501" s="184"/>
      <c r="C501" s="192" t="s">
        <v>837</v>
      </c>
      <c r="D501" s="193"/>
      <c r="E501" s="194">
        <v>30.74925</v>
      </c>
      <c r="F501" s="188"/>
      <c r="G501" s="188"/>
      <c r="H501" s="188"/>
      <c r="I501" s="188"/>
      <c r="J501" s="188"/>
      <c r="K501" s="188"/>
      <c r="L501" s="188"/>
      <c r="M501" s="188"/>
      <c r="N501" s="189"/>
      <c r="O501" s="189"/>
      <c r="P501" s="189"/>
      <c r="Q501" s="189"/>
      <c r="R501" s="189"/>
      <c r="S501" s="189"/>
      <c r="T501" s="190"/>
      <c r="U501" s="189"/>
      <c r="V501" s="191"/>
      <c r="W501" s="191"/>
      <c r="X501" s="191"/>
      <c r="Y501" s="191"/>
      <c r="Z501" s="191"/>
      <c r="AA501" s="191"/>
      <c r="AB501" s="191"/>
      <c r="AC501" s="191"/>
      <c r="AD501" s="191"/>
      <c r="AE501" s="191" t="s">
        <v>165</v>
      </c>
      <c r="AF501" s="191">
        <v>0</v>
      </c>
      <c r="AG501" s="191"/>
      <c r="AH501" s="191"/>
      <c r="AI501" s="191"/>
      <c r="AJ501" s="191"/>
      <c r="AK501" s="191"/>
      <c r="AL501" s="191"/>
      <c r="AM501" s="191"/>
      <c r="AN501" s="191"/>
      <c r="AO501" s="191"/>
      <c r="AP501" s="191"/>
      <c r="AQ501" s="191"/>
      <c r="AR501" s="191"/>
      <c r="AS501" s="191"/>
      <c r="AT501" s="191"/>
      <c r="AU501" s="191"/>
      <c r="AV501" s="191"/>
      <c r="AW501" s="191"/>
      <c r="AX501" s="191"/>
      <c r="AY501" s="191"/>
      <c r="AZ501" s="191"/>
      <c r="BA501" s="191"/>
      <c r="BB501" s="191"/>
      <c r="BC501" s="191"/>
      <c r="BD501" s="191"/>
      <c r="BE501" s="191"/>
      <c r="BF501" s="191"/>
      <c r="BG501" s="191"/>
      <c r="BH501" s="191"/>
    </row>
    <row r="502" spans="1:60" outlineLevel="1" x14ac:dyDescent="0.2">
      <c r="A502" s="184">
        <v>235</v>
      </c>
      <c r="B502" s="184" t="s">
        <v>838</v>
      </c>
      <c r="C502" s="185" t="s">
        <v>839</v>
      </c>
      <c r="D502" s="186" t="s">
        <v>35</v>
      </c>
      <c r="E502" s="187">
        <v>298.3426</v>
      </c>
      <c r="F502" s="188">
        <v>0</v>
      </c>
      <c r="G502" s="188">
        <f>E502*F502</f>
        <v>0</v>
      </c>
      <c r="H502" s="188">
        <v>0</v>
      </c>
      <c r="I502" s="188">
        <f>ROUND(E502*H502,2)</f>
        <v>0</v>
      </c>
      <c r="J502" s="188">
        <v>3.45</v>
      </c>
      <c r="K502" s="188">
        <f>ROUND(E502*J502,2)</f>
        <v>1029.28</v>
      </c>
      <c r="L502" s="188">
        <v>21</v>
      </c>
      <c r="M502" s="188">
        <f>G502*(1+L502/100)</f>
        <v>0</v>
      </c>
      <c r="N502" s="189">
        <v>0</v>
      </c>
      <c r="O502" s="189">
        <f>ROUND(E502*N502,5)</f>
        <v>0</v>
      </c>
      <c r="P502" s="189">
        <v>0</v>
      </c>
      <c r="Q502" s="189">
        <f>ROUND(E502*P502,5)</f>
        <v>0</v>
      </c>
      <c r="R502" s="189"/>
      <c r="S502" s="189"/>
      <c r="T502" s="190">
        <v>0</v>
      </c>
      <c r="U502" s="189">
        <f>ROUND(E502*T502,2)</f>
        <v>0</v>
      </c>
      <c r="V502" s="191"/>
      <c r="W502" s="191"/>
      <c r="X502" s="191"/>
      <c r="Y502" s="191"/>
      <c r="Z502" s="191"/>
      <c r="AA502" s="191"/>
      <c r="AB502" s="191"/>
      <c r="AC502" s="191"/>
      <c r="AD502" s="191"/>
      <c r="AE502" s="191" t="s">
        <v>187</v>
      </c>
      <c r="AF502" s="191"/>
      <c r="AG502" s="191"/>
      <c r="AH502" s="191"/>
      <c r="AI502" s="191"/>
      <c r="AJ502" s="191"/>
      <c r="AK502" s="191"/>
      <c r="AL502" s="191"/>
      <c r="AM502" s="191"/>
      <c r="AN502" s="191"/>
      <c r="AO502" s="191"/>
      <c r="AP502" s="191"/>
      <c r="AQ502" s="191"/>
      <c r="AR502" s="191"/>
      <c r="AS502" s="191"/>
      <c r="AT502" s="191"/>
      <c r="AU502" s="191"/>
      <c r="AV502" s="191"/>
      <c r="AW502" s="191"/>
      <c r="AX502" s="191"/>
      <c r="AY502" s="191"/>
      <c r="AZ502" s="191"/>
      <c r="BA502" s="191"/>
      <c r="BB502" s="191"/>
      <c r="BC502" s="191"/>
      <c r="BD502" s="191"/>
      <c r="BE502" s="191"/>
      <c r="BF502" s="191"/>
      <c r="BG502" s="191"/>
      <c r="BH502" s="191"/>
    </row>
    <row r="503" spans="1:60" x14ac:dyDescent="0.2">
      <c r="A503" s="195" t="s">
        <v>158</v>
      </c>
      <c r="B503" s="195" t="s">
        <v>119</v>
      </c>
      <c r="C503" s="196" t="s">
        <v>120</v>
      </c>
      <c r="D503" s="197"/>
      <c r="E503" s="198"/>
      <c r="F503" s="199"/>
      <c r="G503" s="199">
        <f>SUMIF(AE504:AE505,"&lt;&gt;NOR",G504:G505)</f>
        <v>0</v>
      </c>
      <c r="H503" s="199"/>
      <c r="I503" s="199">
        <f>SUM(I504:I505)</f>
        <v>7188.35</v>
      </c>
      <c r="J503" s="199"/>
      <c r="K503" s="199">
        <f>SUM(K504:K505)</f>
        <v>15028.71</v>
      </c>
      <c r="L503" s="199"/>
      <c r="M503" s="199">
        <f>SUM(M504:M505)</f>
        <v>0</v>
      </c>
      <c r="N503" s="200"/>
      <c r="O503" s="200">
        <f>SUM(O504:O505)</f>
        <v>5.2209999999999999E-2</v>
      </c>
      <c r="P503" s="200"/>
      <c r="Q503" s="200">
        <f>SUM(Q504:Q505)</f>
        <v>0</v>
      </c>
      <c r="R503" s="200"/>
      <c r="S503" s="200"/>
      <c r="T503" s="201"/>
      <c r="U503" s="200">
        <f>SUM(U504:U505)</f>
        <v>38.29</v>
      </c>
      <c r="W503" s="48"/>
      <c r="AE503" t="s">
        <v>159</v>
      </c>
    </row>
    <row r="504" spans="1:60" outlineLevel="1" x14ac:dyDescent="0.2">
      <c r="A504" s="184">
        <v>236</v>
      </c>
      <c r="B504" s="184" t="s">
        <v>840</v>
      </c>
      <c r="C504" s="185" t="s">
        <v>841</v>
      </c>
      <c r="D504" s="186" t="s">
        <v>207</v>
      </c>
      <c r="E504" s="187">
        <v>116.01600000000001</v>
      </c>
      <c r="F504" s="188">
        <v>0</v>
      </c>
      <c r="G504" s="188">
        <f>E504*F504</f>
        <v>0</v>
      </c>
      <c r="H504" s="188">
        <v>61.96</v>
      </c>
      <c r="I504" s="188">
        <f>ROUND(E504*H504,2)</f>
        <v>7188.35</v>
      </c>
      <c r="J504" s="188">
        <v>129.54</v>
      </c>
      <c r="K504" s="188">
        <f>ROUND(E504*J504,2)</f>
        <v>15028.71</v>
      </c>
      <c r="L504" s="188">
        <v>21</v>
      </c>
      <c r="M504" s="188">
        <f>G504*(1+L504/100)</f>
        <v>0</v>
      </c>
      <c r="N504" s="189">
        <v>4.4999999999999999E-4</v>
      </c>
      <c r="O504" s="189">
        <f>ROUND(E504*N504,5)</f>
        <v>5.2209999999999999E-2</v>
      </c>
      <c r="P504" s="189">
        <v>0</v>
      </c>
      <c r="Q504" s="189">
        <f>ROUND(E504*P504,5)</f>
        <v>0</v>
      </c>
      <c r="R504" s="189"/>
      <c r="S504" s="189"/>
      <c r="T504" s="190">
        <v>0.33</v>
      </c>
      <c r="U504" s="189">
        <f>ROUND(E504*T504,2)</f>
        <v>38.29</v>
      </c>
      <c r="V504" s="191"/>
      <c r="W504" s="191"/>
      <c r="X504" s="191"/>
      <c r="Y504" s="191"/>
      <c r="Z504" s="191"/>
      <c r="AA504" s="191"/>
      <c r="AB504" s="191"/>
      <c r="AC504" s="191"/>
      <c r="AD504" s="191"/>
      <c r="AE504" s="191" t="s">
        <v>187</v>
      </c>
      <c r="AF504" s="191"/>
      <c r="AG504" s="191"/>
      <c r="AH504" s="191"/>
      <c r="AI504" s="191"/>
      <c r="AJ504" s="191"/>
      <c r="AK504" s="191"/>
      <c r="AL504" s="191"/>
      <c r="AM504" s="191"/>
      <c r="AN504" s="191"/>
      <c r="AO504" s="191"/>
      <c r="AP504" s="191"/>
      <c r="AQ504" s="191"/>
      <c r="AR504" s="191"/>
      <c r="AS504" s="191"/>
      <c r="AT504" s="191"/>
      <c r="AU504" s="191"/>
      <c r="AV504" s="191"/>
      <c r="AW504" s="191"/>
      <c r="AX504" s="191"/>
      <c r="AY504" s="191"/>
      <c r="AZ504" s="191"/>
      <c r="BA504" s="191"/>
      <c r="BB504" s="191"/>
      <c r="BC504" s="191"/>
      <c r="BD504" s="191"/>
      <c r="BE504" s="191"/>
      <c r="BF504" s="191"/>
      <c r="BG504" s="191"/>
      <c r="BH504" s="191"/>
    </row>
    <row r="505" spans="1:60" outlineLevel="1" x14ac:dyDescent="0.2">
      <c r="A505" s="184"/>
      <c r="B505" s="184"/>
      <c r="C505" s="192" t="s">
        <v>842</v>
      </c>
      <c r="D505" s="193"/>
      <c r="E505" s="194">
        <v>116.01600000000001</v>
      </c>
      <c r="F505" s="188"/>
      <c r="G505" s="188"/>
      <c r="H505" s="188"/>
      <c r="I505" s="188"/>
      <c r="J505" s="188"/>
      <c r="K505" s="188"/>
      <c r="L505" s="188"/>
      <c r="M505" s="188"/>
      <c r="N505" s="189"/>
      <c r="O505" s="189"/>
      <c r="P505" s="189"/>
      <c r="Q505" s="189"/>
      <c r="R505" s="189"/>
      <c r="S505" s="189"/>
      <c r="T505" s="190"/>
      <c r="U505" s="189"/>
      <c r="V505" s="191"/>
      <c r="W505" s="191"/>
      <c r="X505" s="191"/>
      <c r="Y505" s="191"/>
      <c r="Z505" s="191"/>
      <c r="AA505" s="191"/>
      <c r="AB505" s="191"/>
      <c r="AC505" s="191"/>
      <c r="AD505" s="191"/>
      <c r="AE505" s="191" t="s">
        <v>165</v>
      </c>
      <c r="AF505" s="191">
        <v>0</v>
      </c>
      <c r="AG505" s="191"/>
      <c r="AH505" s="191"/>
      <c r="AI505" s="191"/>
      <c r="AJ505" s="191"/>
      <c r="AK505" s="191"/>
      <c r="AL505" s="191"/>
      <c r="AM505" s="191"/>
      <c r="AN505" s="191"/>
      <c r="AO505" s="191"/>
      <c r="AP505" s="191"/>
      <c r="AQ505" s="191"/>
      <c r="AR505" s="191"/>
      <c r="AS505" s="191"/>
      <c r="AT505" s="191"/>
      <c r="AU505" s="191"/>
      <c r="AV505" s="191"/>
      <c r="AW505" s="191"/>
      <c r="AX505" s="191"/>
      <c r="AY505" s="191"/>
      <c r="AZ505" s="191"/>
      <c r="BA505" s="191"/>
      <c r="BB505" s="191"/>
      <c r="BC505" s="191"/>
      <c r="BD505" s="191"/>
      <c r="BE505" s="191"/>
      <c r="BF505" s="191"/>
      <c r="BG505" s="191"/>
      <c r="BH505" s="191"/>
    </row>
    <row r="506" spans="1:60" x14ac:dyDescent="0.2">
      <c r="A506" s="195" t="s">
        <v>158</v>
      </c>
      <c r="B506" s="195" t="s">
        <v>121</v>
      </c>
      <c r="C506" s="196" t="s">
        <v>122</v>
      </c>
      <c r="D506" s="197"/>
      <c r="E506" s="198"/>
      <c r="F506" s="199"/>
      <c r="G506" s="199">
        <f>SUMIF(AE507:AE511,"&lt;&gt;NOR",G507:G511)</f>
        <v>0</v>
      </c>
      <c r="H506" s="199"/>
      <c r="I506" s="199">
        <f>SUM(I507:I511)</f>
        <v>7579.51</v>
      </c>
      <c r="J506" s="199"/>
      <c r="K506" s="199">
        <f>SUM(K507:K511)</f>
        <v>19492.260000000002</v>
      </c>
      <c r="L506" s="199"/>
      <c r="M506" s="199">
        <f>SUM(M507:M511)</f>
        <v>0</v>
      </c>
      <c r="N506" s="200"/>
      <c r="O506" s="200">
        <f>SUM(O507:O511)</f>
        <v>0.12012999999999999</v>
      </c>
      <c r="P506" s="200"/>
      <c r="Q506" s="200">
        <f>SUM(Q507:Q511)</f>
        <v>0</v>
      </c>
      <c r="R506" s="200"/>
      <c r="S506" s="200"/>
      <c r="T506" s="201"/>
      <c r="U506" s="200">
        <f>SUM(U507:U511)</f>
        <v>47.61</v>
      </c>
      <c r="W506" s="48"/>
      <c r="AE506" t="s">
        <v>159</v>
      </c>
    </row>
    <row r="507" spans="1:60" outlineLevel="1" x14ac:dyDescent="0.2">
      <c r="A507" s="184">
        <v>237</v>
      </c>
      <c r="B507" s="184" t="s">
        <v>843</v>
      </c>
      <c r="C507" s="185" t="s">
        <v>844</v>
      </c>
      <c r="D507" s="186" t="s">
        <v>207</v>
      </c>
      <c r="E507" s="187">
        <v>292.98451999999997</v>
      </c>
      <c r="F507" s="188">
        <v>0</v>
      </c>
      <c r="G507" s="188">
        <f>E507*F507</f>
        <v>0</v>
      </c>
      <c r="H507" s="188">
        <v>0</v>
      </c>
      <c r="I507" s="188">
        <f>ROUND(E507*H507,2)</f>
        <v>0</v>
      </c>
      <c r="J507" s="188">
        <v>8.6</v>
      </c>
      <c r="K507" s="188">
        <f>ROUND(E507*J507,2)</f>
        <v>2519.67</v>
      </c>
      <c r="L507" s="188">
        <v>21</v>
      </c>
      <c r="M507" s="188">
        <f>G507*(1+L507/100)</f>
        <v>0</v>
      </c>
      <c r="N507" s="189">
        <v>0</v>
      </c>
      <c r="O507" s="189">
        <f>ROUND(E507*N507,5)</f>
        <v>0</v>
      </c>
      <c r="P507" s="189">
        <v>0</v>
      </c>
      <c r="Q507" s="189">
        <f>ROUND(E507*P507,5)</f>
        <v>0</v>
      </c>
      <c r="R507" s="189"/>
      <c r="S507" s="189"/>
      <c r="T507" s="190">
        <v>2.1000000000000001E-2</v>
      </c>
      <c r="U507" s="189">
        <f>ROUND(E507*T507,2)</f>
        <v>6.15</v>
      </c>
      <c r="V507" s="191"/>
      <c r="W507" s="191"/>
      <c r="X507" s="191"/>
      <c r="Y507" s="191"/>
      <c r="Z507" s="191"/>
      <c r="AA507" s="191"/>
      <c r="AB507" s="191"/>
      <c r="AC507" s="191"/>
      <c r="AD507" s="191"/>
      <c r="AE507" s="191" t="s">
        <v>187</v>
      </c>
      <c r="AF507" s="191"/>
      <c r="AG507" s="191"/>
      <c r="AH507" s="191"/>
      <c r="AI507" s="191"/>
      <c r="AJ507" s="191"/>
      <c r="AK507" s="191"/>
      <c r="AL507" s="191"/>
      <c r="AM507" s="191"/>
      <c r="AN507" s="191"/>
      <c r="AO507" s="191"/>
      <c r="AP507" s="191"/>
      <c r="AQ507" s="191"/>
      <c r="AR507" s="191"/>
      <c r="AS507" s="191"/>
      <c r="AT507" s="191"/>
      <c r="AU507" s="191"/>
      <c r="AV507" s="191"/>
      <c r="AW507" s="191"/>
      <c r="AX507" s="191"/>
      <c r="AY507" s="191"/>
      <c r="AZ507" s="191"/>
      <c r="BA507" s="191"/>
      <c r="BB507" s="191"/>
      <c r="BC507" s="191"/>
      <c r="BD507" s="191"/>
      <c r="BE507" s="191"/>
      <c r="BF507" s="191"/>
      <c r="BG507" s="191"/>
      <c r="BH507" s="191"/>
    </row>
    <row r="508" spans="1:60" outlineLevel="1" x14ac:dyDescent="0.2">
      <c r="A508" s="184"/>
      <c r="B508" s="184"/>
      <c r="C508" s="192" t="s">
        <v>845</v>
      </c>
      <c r="D508" s="193"/>
      <c r="E508" s="194">
        <v>197.46451999999999</v>
      </c>
      <c r="F508" s="188"/>
      <c r="G508" s="188"/>
      <c r="H508" s="188"/>
      <c r="I508" s="188"/>
      <c r="J508" s="188"/>
      <c r="K508" s="188"/>
      <c r="L508" s="188"/>
      <c r="M508" s="188"/>
      <c r="N508" s="189"/>
      <c r="O508" s="189"/>
      <c r="P508" s="189"/>
      <c r="Q508" s="189"/>
      <c r="R508" s="189"/>
      <c r="S508" s="189"/>
      <c r="T508" s="190"/>
      <c r="U508" s="189"/>
      <c r="V508" s="191"/>
      <c r="W508" s="191"/>
      <c r="X508" s="191"/>
      <c r="Y508" s="191"/>
      <c r="Z508" s="191"/>
      <c r="AA508" s="191"/>
      <c r="AB508" s="191"/>
      <c r="AC508" s="191"/>
      <c r="AD508" s="191"/>
      <c r="AE508" s="191" t="s">
        <v>165</v>
      </c>
      <c r="AF508" s="191">
        <v>0</v>
      </c>
      <c r="AG508" s="191"/>
      <c r="AH508" s="191"/>
      <c r="AI508" s="191"/>
      <c r="AJ508" s="191"/>
      <c r="AK508" s="191"/>
      <c r="AL508" s="191"/>
      <c r="AM508" s="191"/>
      <c r="AN508" s="191"/>
      <c r="AO508" s="191"/>
      <c r="AP508" s="191"/>
      <c r="AQ508" s="191"/>
      <c r="AR508" s="191"/>
      <c r="AS508" s="191"/>
      <c r="AT508" s="191"/>
      <c r="AU508" s="191"/>
      <c r="AV508" s="191"/>
      <c r="AW508" s="191"/>
      <c r="AX508" s="191"/>
      <c r="AY508" s="191"/>
      <c r="AZ508" s="191"/>
      <c r="BA508" s="191"/>
      <c r="BB508" s="191"/>
      <c r="BC508" s="191"/>
      <c r="BD508" s="191"/>
      <c r="BE508" s="191"/>
      <c r="BF508" s="191"/>
      <c r="BG508" s="191"/>
      <c r="BH508" s="191"/>
    </row>
    <row r="509" spans="1:60" outlineLevel="1" x14ac:dyDescent="0.2">
      <c r="A509" s="184"/>
      <c r="B509" s="184"/>
      <c r="C509" s="192" t="s">
        <v>846</v>
      </c>
      <c r="D509" s="193"/>
      <c r="E509" s="194">
        <v>95.52</v>
      </c>
      <c r="F509" s="188"/>
      <c r="G509" s="188"/>
      <c r="H509" s="188"/>
      <c r="I509" s="188"/>
      <c r="J509" s="188"/>
      <c r="K509" s="188"/>
      <c r="L509" s="188"/>
      <c r="M509" s="188"/>
      <c r="N509" s="189"/>
      <c r="O509" s="189"/>
      <c r="P509" s="189"/>
      <c r="Q509" s="189"/>
      <c r="R509" s="189"/>
      <c r="S509" s="189"/>
      <c r="T509" s="190"/>
      <c r="U509" s="189"/>
      <c r="V509" s="191"/>
      <c r="W509" s="191"/>
      <c r="X509" s="191"/>
      <c r="Y509" s="191"/>
      <c r="Z509" s="191"/>
      <c r="AA509" s="191"/>
      <c r="AB509" s="191"/>
      <c r="AC509" s="191"/>
      <c r="AD509" s="191"/>
      <c r="AE509" s="191" t="s">
        <v>165</v>
      </c>
      <c r="AF509" s="191">
        <v>0</v>
      </c>
      <c r="AG509" s="191"/>
      <c r="AH509" s="191"/>
      <c r="AI509" s="191"/>
      <c r="AJ509" s="191"/>
      <c r="AK509" s="191"/>
      <c r="AL509" s="191"/>
      <c r="AM509" s="191"/>
      <c r="AN509" s="191"/>
      <c r="AO509" s="191"/>
      <c r="AP509" s="191"/>
      <c r="AQ509" s="191"/>
      <c r="AR509" s="191"/>
      <c r="AS509" s="191"/>
      <c r="AT509" s="191"/>
      <c r="AU509" s="191"/>
      <c r="AV509" s="191"/>
      <c r="AW509" s="191"/>
      <c r="AX509" s="191"/>
      <c r="AY509" s="191"/>
      <c r="AZ509" s="191"/>
      <c r="BA509" s="191"/>
      <c r="BB509" s="191"/>
      <c r="BC509" s="191"/>
      <c r="BD509" s="191"/>
      <c r="BE509" s="191"/>
      <c r="BF509" s="191"/>
      <c r="BG509" s="191"/>
      <c r="BH509" s="191"/>
    </row>
    <row r="510" spans="1:60" outlineLevel="1" x14ac:dyDescent="0.2">
      <c r="A510" s="184">
        <v>238</v>
      </c>
      <c r="B510" s="184" t="s">
        <v>847</v>
      </c>
      <c r="C510" s="185" t="s">
        <v>848</v>
      </c>
      <c r="D510" s="186" t="s">
        <v>207</v>
      </c>
      <c r="E510" s="187">
        <v>292.98451999999997</v>
      </c>
      <c r="F510" s="188">
        <v>0</v>
      </c>
      <c r="G510" s="188">
        <f>E510*F510</f>
        <v>0</v>
      </c>
      <c r="H510" s="188">
        <v>6.61</v>
      </c>
      <c r="I510" s="188">
        <f>ROUND(E510*H510,2)</f>
        <v>1936.63</v>
      </c>
      <c r="J510" s="188">
        <v>13.29</v>
      </c>
      <c r="K510" s="188">
        <f>ROUND(E510*J510,2)</f>
        <v>3893.76</v>
      </c>
      <c r="L510" s="188">
        <v>21</v>
      </c>
      <c r="M510" s="188">
        <f>G510*(1+L510/100)</f>
        <v>0</v>
      </c>
      <c r="N510" s="189">
        <v>1E-4</v>
      </c>
      <c r="O510" s="189">
        <f>ROUND(E510*N510,5)</f>
        <v>2.93E-2</v>
      </c>
      <c r="P510" s="189">
        <v>0</v>
      </c>
      <c r="Q510" s="189">
        <f>ROUND(E510*P510,5)</f>
        <v>0</v>
      </c>
      <c r="R510" s="189"/>
      <c r="S510" s="189"/>
      <c r="T510" s="190">
        <v>3.2480000000000002E-2</v>
      </c>
      <c r="U510" s="189">
        <f>ROUND(E510*T510,2)</f>
        <v>9.52</v>
      </c>
      <c r="V510" s="191"/>
      <c r="W510" s="191"/>
      <c r="X510" s="191"/>
      <c r="Y510" s="191"/>
      <c r="Z510" s="191"/>
      <c r="AA510" s="191"/>
      <c r="AB510" s="191"/>
      <c r="AC510" s="191"/>
      <c r="AD510" s="191"/>
      <c r="AE510" s="191" t="s">
        <v>187</v>
      </c>
      <c r="AF510" s="191"/>
      <c r="AG510" s="191"/>
      <c r="AH510" s="191"/>
      <c r="AI510" s="191"/>
      <c r="AJ510" s="191"/>
      <c r="AK510" s="191"/>
      <c r="AL510" s="191"/>
      <c r="AM510" s="191"/>
      <c r="AN510" s="191"/>
      <c r="AO510" s="191"/>
      <c r="AP510" s="191"/>
      <c r="AQ510" s="191"/>
      <c r="AR510" s="191"/>
      <c r="AS510" s="191"/>
      <c r="AT510" s="191"/>
      <c r="AU510" s="191"/>
      <c r="AV510" s="191"/>
      <c r="AW510" s="191"/>
      <c r="AX510" s="191"/>
      <c r="AY510" s="191"/>
      <c r="AZ510" s="191"/>
      <c r="BA510" s="191"/>
      <c r="BB510" s="191"/>
      <c r="BC510" s="191"/>
      <c r="BD510" s="191"/>
      <c r="BE510" s="191"/>
      <c r="BF510" s="191"/>
      <c r="BG510" s="191"/>
      <c r="BH510" s="191"/>
    </row>
    <row r="511" spans="1:60" outlineLevel="1" x14ac:dyDescent="0.2">
      <c r="A511" s="184">
        <v>239</v>
      </c>
      <c r="B511" s="184" t="s">
        <v>849</v>
      </c>
      <c r="C511" s="185" t="s">
        <v>850</v>
      </c>
      <c r="D511" s="186" t="s">
        <v>207</v>
      </c>
      <c r="E511" s="187">
        <v>292.98451999999997</v>
      </c>
      <c r="F511" s="188">
        <v>0</v>
      </c>
      <c r="G511" s="188">
        <f>E511*F511</f>
        <v>0</v>
      </c>
      <c r="H511" s="188">
        <v>19.260000000000002</v>
      </c>
      <c r="I511" s="188">
        <f>ROUND(E511*H511,2)</f>
        <v>5642.88</v>
      </c>
      <c r="J511" s="188">
        <v>44.64</v>
      </c>
      <c r="K511" s="188">
        <f>ROUND(E511*J511,2)</f>
        <v>13078.83</v>
      </c>
      <c r="L511" s="188">
        <v>21</v>
      </c>
      <c r="M511" s="188">
        <f>G511*(1+L511/100)</f>
        <v>0</v>
      </c>
      <c r="N511" s="189">
        <v>3.1E-4</v>
      </c>
      <c r="O511" s="189">
        <f>ROUND(E511*N511,5)</f>
        <v>9.0829999999999994E-2</v>
      </c>
      <c r="P511" s="189">
        <v>0</v>
      </c>
      <c r="Q511" s="189">
        <f>ROUND(E511*P511,5)</f>
        <v>0</v>
      </c>
      <c r="R511" s="189"/>
      <c r="S511" s="189"/>
      <c r="T511" s="190">
        <v>0.10902000000000001</v>
      </c>
      <c r="U511" s="189">
        <f>ROUND(E511*T511,2)</f>
        <v>31.94</v>
      </c>
      <c r="V511" s="191"/>
      <c r="W511" s="191"/>
      <c r="X511" s="191"/>
      <c r="Y511" s="191"/>
      <c r="Z511" s="191"/>
      <c r="AA511" s="191"/>
      <c r="AB511" s="191"/>
      <c r="AC511" s="191"/>
      <c r="AD511" s="191"/>
      <c r="AE511" s="191" t="s">
        <v>187</v>
      </c>
      <c r="AF511" s="191"/>
      <c r="AG511" s="191"/>
      <c r="AH511" s="191"/>
      <c r="AI511" s="191"/>
      <c r="AJ511" s="191"/>
      <c r="AK511" s="191"/>
      <c r="AL511" s="191"/>
      <c r="AM511" s="191"/>
      <c r="AN511" s="191"/>
      <c r="AO511" s="191"/>
      <c r="AP511" s="191"/>
      <c r="AQ511" s="191"/>
      <c r="AR511" s="191"/>
      <c r="AS511" s="191"/>
      <c r="AT511" s="191"/>
      <c r="AU511" s="191"/>
      <c r="AV511" s="191"/>
      <c r="AW511" s="191"/>
      <c r="AX511" s="191"/>
      <c r="AY511" s="191"/>
      <c r="AZ511" s="191"/>
      <c r="BA511" s="191"/>
      <c r="BB511" s="191"/>
      <c r="BC511" s="191"/>
      <c r="BD511" s="191"/>
      <c r="BE511" s="191"/>
      <c r="BF511" s="191"/>
      <c r="BG511" s="191"/>
      <c r="BH511" s="191"/>
    </row>
    <row r="512" spans="1:60" x14ac:dyDescent="0.2">
      <c r="A512" s="195" t="s">
        <v>158</v>
      </c>
      <c r="B512" s="195" t="s">
        <v>123</v>
      </c>
      <c r="C512" s="196" t="s">
        <v>124</v>
      </c>
      <c r="D512" s="197"/>
      <c r="E512" s="198"/>
      <c r="F512" s="199"/>
      <c r="G512" s="199">
        <f>SUM(G513:G540)</f>
        <v>0</v>
      </c>
      <c r="H512" s="199"/>
      <c r="I512" s="199">
        <f>SUM(I513:I532)</f>
        <v>20627.47</v>
      </c>
      <c r="J512" s="199"/>
      <c r="K512" s="199">
        <f>SUM(K513:K532)</f>
        <v>43265.53</v>
      </c>
      <c r="L512" s="199"/>
      <c r="M512" s="199">
        <f>SUM(M513:M532)</f>
        <v>0</v>
      </c>
      <c r="N512" s="200"/>
      <c r="O512" s="200">
        <f>SUM(O513:O532)</f>
        <v>7.4300000000000005E-2</v>
      </c>
      <c r="P512" s="200"/>
      <c r="Q512" s="200">
        <f>SUM(Q513:Q532)</f>
        <v>0</v>
      </c>
      <c r="R512" s="200"/>
      <c r="S512" s="200"/>
      <c r="T512" s="201"/>
      <c r="U512" s="200">
        <f>SUM(U513:U532)</f>
        <v>57.330000000000005</v>
      </c>
      <c r="W512" s="48"/>
      <c r="X512" s="48"/>
      <c r="AE512" t="s">
        <v>159</v>
      </c>
    </row>
    <row r="513" spans="1:60" ht="22.5" outlineLevel="1" x14ac:dyDescent="0.2">
      <c r="A513" s="184">
        <v>240</v>
      </c>
      <c r="B513" s="184" t="s">
        <v>851</v>
      </c>
      <c r="C513" s="185" t="s">
        <v>852</v>
      </c>
      <c r="D513" s="186" t="s">
        <v>211</v>
      </c>
      <c r="E513" s="187">
        <v>1.5</v>
      </c>
      <c r="F513" s="188">
        <v>0</v>
      </c>
      <c r="G513" s="188">
        <f t="shared" ref="G513:G540" si="42">E513*F513</f>
        <v>0</v>
      </c>
      <c r="H513" s="188">
        <v>5.58</v>
      </c>
      <c r="I513" s="188">
        <f t="shared" ref="I513:I532" si="43">ROUND(E513*H513,2)</f>
        <v>8.3699999999999992</v>
      </c>
      <c r="J513" s="188">
        <v>33.82</v>
      </c>
      <c r="K513" s="188">
        <f t="shared" ref="K513:K532" si="44">ROUND(E513*J513,2)</f>
        <v>50.73</v>
      </c>
      <c r="L513" s="188">
        <v>21</v>
      </c>
      <c r="M513" s="188">
        <f t="shared" ref="M513:M532" si="45">G513*(1+L513/100)</f>
        <v>0</v>
      </c>
      <c r="N513" s="189">
        <v>6.9999999999999994E-5</v>
      </c>
      <c r="O513" s="189">
        <f t="shared" ref="O513:O532" si="46">ROUND(E513*N513,5)</f>
        <v>1.1E-4</v>
      </c>
      <c r="P513" s="189">
        <v>0</v>
      </c>
      <c r="Q513" s="189">
        <f t="shared" ref="Q513:Q532" si="47">ROUND(E513*P513,5)</f>
        <v>0</v>
      </c>
      <c r="R513" s="189"/>
      <c r="S513" s="189"/>
      <c r="T513" s="190">
        <v>8.2170000000000007E-2</v>
      </c>
      <c r="U513" s="189">
        <f t="shared" ref="U513:U532" si="48">ROUND(E513*T513,2)</f>
        <v>0.12</v>
      </c>
      <c r="V513" s="191"/>
      <c r="W513" s="191"/>
      <c r="X513" s="191"/>
      <c r="Y513" s="191"/>
      <c r="Z513" s="191"/>
      <c r="AA513" s="191"/>
      <c r="AB513" s="191"/>
      <c r="AC513" s="191"/>
      <c r="AD513" s="191"/>
      <c r="AE513" s="191" t="s">
        <v>187</v>
      </c>
      <c r="AF513" s="191"/>
      <c r="AG513" s="191"/>
      <c r="AH513" s="191"/>
      <c r="AI513" s="191"/>
      <c r="AJ513" s="191"/>
      <c r="AK513" s="191"/>
      <c r="AL513" s="191"/>
      <c r="AM513" s="191"/>
      <c r="AN513" s="191"/>
      <c r="AO513" s="191"/>
      <c r="AP513" s="191"/>
      <c r="AQ513" s="191"/>
      <c r="AR513" s="191"/>
      <c r="AS513" s="191"/>
      <c r="AT513" s="191"/>
      <c r="AU513" s="191"/>
      <c r="AV513" s="191"/>
      <c r="AW513" s="191"/>
      <c r="AX513" s="191"/>
      <c r="AY513" s="191"/>
      <c r="AZ513" s="191"/>
      <c r="BA513" s="191"/>
      <c r="BB513" s="191"/>
      <c r="BC513" s="191"/>
      <c r="BD513" s="191"/>
      <c r="BE513" s="191"/>
      <c r="BF513" s="191"/>
      <c r="BG513" s="191"/>
      <c r="BH513" s="191"/>
    </row>
    <row r="514" spans="1:60" outlineLevel="1" x14ac:dyDescent="0.2">
      <c r="A514" s="184">
        <v>241</v>
      </c>
      <c r="B514" s="184" t="s">
        <v>853</v>
      </c>
      <c r="C514" s="185" t="s">
        <v>854</v>
      </c>
      <c r="D514" s="186" t="s">
        <v>217</v>
      </c>
      <c r="E514" s="187">
        <v>15</v>
      </c>
      <c r="F514" s="188">
        <v>0</v>
      </c>
      <c r="G514" s="188">
        <f t="shared" si="42"/>
        <v>0</v>
      </c>
      <c r="H514" s="188">
        <v>0</v>
      </c>
      <c r="I514" s="188">
        <f t="shared" si="43"/>
        <v>0</v>
      </c>
      <c r="J514" s="188">
        <v>58.2</v>
      </c>
      <c r="K514" s="188">
        <f t="shared" si="44"/>
        <v>873</v>
      </c>
      <c r="L514" s="188">
        <v>21</v>
      </c>
      <c r="M514" s="188">
        <f t="shared" si="45"/>
        <v>0</v>
      </c>
      <c r="N514" s="189">
        <v>0</v>
      </c>
      <c r="O514" s="189">
        <f t="shared" si="46"/>
        <v>0</v>
      </c>
      <c r="P514" s="189">
        <v>0</v>
      </c>
      <c r="Q514" s="189">
        <f t="shared" si="47"/>
        <v>0</v>
      </c>
      <c r="R514" s="189"/>
      <c r="S514" s="189"/>
      <c r="T514" s="190">
        <v>0.14130000000000001</v>
      </c>
      <c r="U514" s="189">
        <f t="shared" si="48"/>
        <v>2.12</v>
      </c>
      <c r="V514" s="191"/>
      <c r="W514" s="191"/>
      <c r="X514" s="191"/>
      <c r="Y514" s="191"/>
      <c r="Z514" s="191"/>
      <c r="AA514" s="191"/>
      <c r="AB514" s="191"/>
      <c r="AC514" s="191"/>
      <c r="AD514" s="191"/>
      <c r="AE514" s="191" t="s">
        <v>187</v>
      </c>
      <c r="AF514" s="191"/>
      <c r="AG514" s="191"/>
      <c r="AH514" s="191"/>
      <c r="AI514" s="191"/>
      <c r="AJ514" s="191"/>
      <c r="AK514" s="191"/>
      <c r="AL514" s="191"/>
      <c r="AM514" s="191"/>
      <c r="AN514" s="191"/>
      <c r="AO514" s="191"/>
      <c r="AP514" s="191"/>
      <c r="AQ514" s="191"/>
      <c r="AR514" s="191"/>
      <c r="AS514" s="191"/>
      <c r="AT514" s="191"/>
      <c r="AU514" s="191"/>
      <c r="AV514" s="191"/>
      <c r="AW514" s="191"/>
      <c r="AX514" s="191"/>
      <c r="AY514" s="191"/>
      <c r="AZ514" s="191"/>
      <c r="BA514" s="191"/>
      <c r="BB514" s="191"/>
      <c r="BC514" s="191"/>
      <c r="BD514" s="191"/>
      <c r="BE514" s="191"/>
      <c r="BF514" s="191"/>
      <c r="BG514" s="191"/>
      <c r="BH514" s="191"/>
    </row>
    <row r="515" spans="1:60" ht="22.5" outlineLevel="1" x14ac:dyDescent="0.2">
      <c r="A515" s="184">
        <v>242</v>
      </c>
      <c r="B515" s="184" t="s">
        <v>855</v>
      </c>
      <c r="C515" s="185" t="s">
        <v>856</v>
      </c>
      <c r="D515" s="186" t="s">
        <v>217</v>
      </c>
      <c r="E515" s="187">
        <v>11</v>
      </c>
      <c r="F515" s="188">
        <v>0</v>
      </c>
      <c r="G515" s="188">
        <f t="shared" si="42"/>
        <v>0</v>
      </c>
      <c r="H515" s="188">
        <v>38.020000000000003</v>
      </c>
      <c r="I515" s="188">
        <f t="shared" si="43"/>
        <v>418.22</v>
      </c>
      <c r="J515" s="188">
        <v>160.97999999999999</v>
      </c>
      <c r="K515" s="188">
        <f t="shared" si="44"/>
        <v>1770.78</v>
      </c>
      <c r="L515" s="188">
        <v>21</v>
      </c>
      <c r="M515" s="188">
        <f t="shared" si="45"/>
        <v>0</v>
      </c>
      <c r="N515" s="189">
        <v>9.0000000000000006E-5</v>
      </c>
      <c r="O515" s="189">
        <f t="shared" si="46"/>
        <v>9.8999999999999999E-4</v>
      </c>
      <c r="P515" s="189">
        <v>0</v>
      </c>
      <c r="Q515" s="189">
        <f t="shared" si="47"/>
        <v>0</v>
      </c>
      <c r="R515" s="189"/>
      <c r="S515" s="189"/>
      <c r="T515" s="190">
        <v>0.39017000000000002</v>
      </c>
      <c r="U515" s="189">
        <f t="shared" si="48"/>
        <v>4.29</v>
      </c>
      <c r="V515" s="191"/>
      <c r="W515" s="191"/>
      <c r="X515" s="191"/>
      <c r="Y515" s="191"/>
      <c r="Z515" s="191"/>
      <c r="AA515" s="191"/>
      <c r="AB515" s="191"/>
      <c r="AC515" s="191"/>
      <c r="AD515" s="191"/>
      <c r="AE515" s="191" t="s">
        <v>187</v>
      </c>
      <c r="AF515" s="191"/>
      <c r="AG515" s="191"/>
      <c r="AH515" s="191"/>
      <c r="AI515" s="191"/>
      <c r="AJ515" s="191"/>
      <c r="AK515" s="191"/>
      <c r="AL515" s="191"/>
      <c r="AM515" s="191"/>
      <c r="AN515" s="191"/>
      <c r="AO515" s="191"/>
      <c r="AP515" s="191"/>
      <c r="AQ515" s="191"/>
      <c r="AR515" s="191"/>
      <c r="AS515" s="191"/>
      <c r="AT515" s="191"/>
      <c r="AU515" s="191"/>
      <c r="AV515" s="191"/>
      <c r="AW515" s="191"/>
      <c r="AX515" s="191"/>
      <c r="AY515" s="191"/>
      <c r="AZ515" s="191"/>
      <c r="BA515" s="191"/>
      <c r="BB515" s="191"/>
      <c r="BC515" s="191"/>
      <c r="BD515" s="191"/>
      <c r="BE515" s="191"/>
      <c r="BF515" s="191"/>
      <c r="BG515" s="191"/>
      <c r="BH515" s="191"/>
    </row>
    <row r="516" spans="1:60" outlineLevel="1" x14ac:dyDescent="0.2">
      <c r="A516" s="184">
        <v>243</v>
      </c>
      <c r="B516" s="184" t="s">
        <v>857</v>
      </c>
      <c r="C516" s="185" t="s">
        <v>858</v>
      </c>
      <c r="D516" s="186" t="s">
        <v>217</v>
      </c>
      <c r="E516" s="187">
        <v>36</v>
      </c>
      <c r="F516" s="188">
        <v>0</v>
      </c>
      <c r="G516" s="188">
        <f t="shared" si="42"/>
        <v>0</v>
      </c>
      <c r="H516" s="188">
        <v>0</v>
      </c>
      <c r="I516" s="188">
        <f t="shared" si="43"/>
        <v>0</v>
      </c>
      <c r="J516" s="188">
        <v>20.8</v>
      </c>
      <c r="K516" s="188">
        <f t="shared" si="44"/>
        <v>748.8</v>
      </c>
      <c r="L516" s="188">
        <v>21</v>
      </c>
      <c r="M516" s="188">
        <f t="shared" si="45"/>
        <v>0</v>
      </c>
      <c r="N516" s="189">
        <v>0</v>
      </c>
      <c r="O516" s="189">
        <f t="shared" si="46"/>
        <v>0</v>
      </c>
      <c r="P516" s="189">
        <v>0</v>
      </c>
      <c r="Q516" s="189">
        <f t="shared" si="47"/>
        <v>0</v>
      </c>
      <c r="R516" s="189"/>
      <c r="S516" s="189"/>
      <c r="T516" s="190">
        <v>5.0500000000000003E-2</v>
      </c>
      <c r="U516" s="189">
        <f t="shared" si="48"/>
        <v>1.82</v>
      </c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 t="s">
        <v>187</v>
      </c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  <c r="AU516" s="191"/>
      <c r="AV516" s="191"/>
      <c r="AW516" s="191"/>
      <c r="AX516" s="191"/>
      <c r="AY516" s="191"/>
      <c r="AZ516" s="191"/>
      <c r="BA516" s="191"/>
      <c r="BB516" s="191"/>
      <c r="BC516" s="191"/>
      <c r="BD516" s="191"/>
      <c r="BE516" s="191"/>
      <c r="BF516" s="191"/>
      <c r="BG516" s="191"/>
      <c r="BH516" s="191"/>
    </row>
    <row r="517" spans="1:60" outlineLevel="1" x14ac:dyDescent="0.2">
      <c r="A517" s="184">
        <v>244</v>
      </c>
      <c r="B517" s="184" t="s">
        <v>859</v>
      </c>
      <c r="C517" s="185" t="s">
        <v>860</v>
      </c>
      <c r="D517" s="186" t="s">
        <v>217</v>
      </c>
      <c r="E517" s="187">
        <v>1</v>
      </c>
      <c r="F517" s="188">
        <v>0</v>
      </c>
      <c r="G517" s="188">
        <f t="shared" si="42"/>
        <v>0</v>
      </c>
      <c r="H517" s="188">
        <v>0</v>
      </c>
      <c r="I517" s="188">
        <f t="shared" si="43"/>
        <v>0</v>
      </c>
      <c r="J517" s="188">
        <v>20.6</v>
      </c>
      <c r="K517" s="188">
        <f t="shared" si="44"/>
        <v>20.6</v>
      </c>
      <c r="L517" s="188">
        <v>21</v>
      </c>
      <c r="M517" s="188">
        <f t="shared" si="45"/>
        <v>0</v>
      </c>
      <c r="N517" s="189">
        <v>0</v>
      </c>
      <c r="O517" s="189">
        <f t="shared" si="46"/>
        <v>0</v>
      </c>
      <c r="P517" s="189">
        <v>0</v>
      </c>
      <c r="Q517" s="189">
        <f t="shared" si="47"/>
        <v>0</v>
      </c>
      <c r="R517" s="189"/>
      <c r="S517" s="189"/>
      <c r="T517" s="190">
        <v>0.05</v>
      </c>
      <c r="U517" s="189">
        <f t="shared" si="48"/>
        <v>0.05</v>
      </c>
      <c r="V517" s="191"/>
      <c r="W517" s="191"/>
      <c r="X517" s="191"/>
      <c r="Y517" s="191"/>
      <c r="Z517" s="191"/>
      <c r="AA517" s="191"/>
      <c r="AB517" s="191"/>
      <c r="AC517" s="191"/>
      <c r="AD517" s="191"/>
      <c r="AE517" s="191" t="s">
        <v>187</v>
      </c>
      <c r="AF517" s="191"/>
      <c r="AG517" s="191"/>
      <c r="AH517" s="191"/>
      <c r="AI517" s="191"/>
      <c r="AJ517" s="191"/>
      <c r="AK517" s="191"/>
      <c r="AL517" s="191"/>
      <c r="AM517" s="191"/>
      <c r="AN517" s="191"/>
      <c r="AO517" s="191"/>
      <c r="AP517" s="191"/>
      <c r="AQ517" s="191"/>
      <c r="AR517" s="191"/>
      <c r="AS517" s="191"/>
      <c r="AT517" s="191"/>
      <c r="AU517" s="191"/>
      <c r="AV517" s="191"/>
      <c r="AW517" s="191"/>
      <c r="AX517" s="191"/>
      <c r="AY517" s="191"/>
      <c r="AZ517" s="191"/>
      <c r="BA517" s="191"/>
      <c r="BB517" s="191"/>
      <c r="BC517" s="191"/>
      <c r="BD517" s="191"/>
      <c r="BE517" s="191"/>
      <c r="BF517" s="191"/>
      <c r="BG517" s="191"/>
      <c r="BH517" s="191"/>
    </row>
    <row r="518" spans="1:60" outlineLevel="1" x14ac:dyDescent="0.2">
      <c r="A518" s="184">
        <v>245</v>
      </c>
      <c r="B518" s="184" t="s">
        <v>861</v>
      </c>
      <c r="C518" s="185" t="s">
        <v>862</v>
      </c>
      <c r="D518" s="186" t="s">
        <v>217</v>
      </c>
      <c r="E518" s="187">
        <v>4</v>
      </c>
      <c r="F518" s="188">
        <v>0</v>
      </c>
      <c r="G518" s="188">
        <f t="shared" si="42"/>
        <v>0</v>
      </c>
      <c r="H518" s="188">
        <v>0</v>
      </c>
      <c r="I518" s="188">
        <f t="shared" si="43"/>
        <v>0</v>
      </c>
      <c r="J518" s="188">
        <v>33.9</v>
      </c>
      <c r="K518" s="188">
        <f t="shared" si="44"/>
        <v>135.6</v>
      </c>
      <c r="L518" s="188">
        <v>21</v>
      </c>
      <c r="M518" s="188">
        <f t="shared" si="45"/>
        <v>0</v>
      </c>
      <c r="N518" s="189">
        <v>0</v>
      </c>
      <c r="O518" s="189">
        <f t="shared" si="46"/>
        <v>0</v>
      </c>
      <c r="P518" s="189">
        <v>0</v>
      </c>
      <c r="Q518" s="189">
        <f t="shared" si="47"/>
        <v>0</v>
      </c>
      <c r="R518" s="189"/>
      <c r="S518" s="189"/>
      <c r="T518" s="190">
        <v>8.2170000000000007E-2</v>
      </c>
      <c r="U518" s="189">
        <f t="shared" si="48"/>
        <v>0.33</v>
      </c>
      <c r="V518" s="191"/>
      <c r="W518" s="191"/>
      <c r="X518" s="191"/>
      <c r="Y518" s="191"/>
      <c r="Z518" s="191"/>
      <c r="AA518" s="191"/>
      <c r="AB518" s="191"/>
      <c r="AC518" s="191"/>
      <c r="AD518" s="191"/>
      <c r="AE518" s="191" t="s">
        <v>187</v>
      </c>
      <c r="AF518" s="191"/>
      <c r="AG518" s="191"/>
      <c r="AH518" s="191"/>
      <c r="AI518" s="191"/>
      <c r="AJ518" s="191"/>
      <c r="AK518" s="191"/>
      <c r="AL518" s="191"/>
      <c r="AM518" s="191"/>
      <c r="AN518" s="191"/>
      <c r="AO518" s="191"/>
      <c r="AP518" s="191"/>
      <c r="AQ518" s="191"/>
      <c r="AR518" s="191"/>
      <c r="AS518" s="191"/>
      <c r="AT518" s="191"/>
      <c r="AU518" s="191"/>
      <c r="AV518" s="191"/>
      <c r="AW518" s="191"/>
      <c r="AX518" s="191"/>
      <c r="AY518" s="191"/>
      <c r="AZ518" s="191"/>
      <c r="BA518" s="191"/>
      <c r="BB518" s="191"/>
      <c r="BC518" s="191"/>
      <c r="BD518" s="191"/>
      <c r="BE518" s="191"/>
      <c r="BF518" s="191"/>
      <c r="BG518" s="191"/>
      <c r="BH518" s="191"/>
    </row>
    <row r="519" spans="1:60" ht="22.5" outlineLevel="1" x14ac:dyDescent="0.2">
      <c r="A519" s="184">
        <v>246</v>
      </c>
      <c r="B519" s="184" t="s">
        <v>863</v>
      </c>
      <c r="C519" s="185" t="s">
        <v>864</v>
      </c>
      <c r="D519" s="186" t="s">
        <v>217</v>
      </c>
      <c r="E519" s="187">
        <v>10</v>
      </c>
      <c r="F519" s="188">
        <v>0</v>
      </c>
      <c r="G519" s="188">
        <f t="shared" si="42"/>
        <v>0</v>
      </c>
      <c r="H519" s="188">
        <v>145.41999999999999</v>
      </c>
      <c r="I519" s="188">
        <f t="shared" si="43"/>
        <v>1454.2</v>
      </c>
      <c r="J519" s="188">
        <v>53.580000000000013</v>
      </c>
      <c r="K519" s="188">
        <f t="shared" si="44"/>
        <v>535.79999999999995</v>
      </c>
      <c r="L519" s="188">
        <v>21</v>
      </c>
      <c r="M519" s="188">
        <f t="shared" si="45"/>
        <v>0</v>
      </c>
      <c r="N519" s="189">
        <v>1.1E-4</v>
      </c>
      <c r="O519" s="189">
        <f t="shared" si="46"/>
        <v>1.1000000000000001E-3</v>
      </c>
      <c r="P519" s="189">
        <v>0</v>
      </c>
      <c r="Q519" s="189">
        <f t="shared" si="47"/>
        <v>0</v>
      </c>
      <c r="R519" s="189"/>
      <c r="S519" s="189"/>
      <c r="T519" s="190">
        <v>0.13</v>
      </c>
      <c r="U519" s="189">
        <f t="shared" si="48"/>
        <v>1.3</v>
      </c>
      <c r="V519" s="191"/>
      <c r="W519" s="191"/>
      <c r="X519" s="191"/>
      <c r="Y519" s="191"/>
      <c r="Z519" s="191"/>
      <c r="AA519" s="191"/>
      <c r="AB519" s="191"/>
      <c r="AC519" s="191"/>
      <c r="AD519" s="191"/>
      <c r="AE519" s="191" t="s">
        <v>187</v>
      </c>
      <c r="AF519" s="191"/>
      <c r="AG519" s="191"/>
      <c r="AH519" s="191"/>
      <c r="AI519" s="191"/>
      <c r="AJ519" s="191"/>
      <c r="AK519" s="191"/>
      <c r="AL519" s="191"/>
      <c r="AM519" s="191"/>
      <c r="AN519" s="191"/>
      <c r="AO519" s="191"/>
      <c r="AP519" s="191"/>
      <c r="AQ519" s="191"/>
      <c r="AR519" s="191"/>
      <c r="AS519" s="191"/>
      <c r="AT519" s="191"/>
      <c r="AU519" s="191"/>
      <c r="AV519" s="191"/>
      <c r="AW519" s="191"/>
      <c r="AX519" s="191"/>
      <c r="AY519" s="191"/>
      <c r="AZ519" s="191"/>
      <c r="BA519" s="191"/>
      <c r="BB519" s="191"/>
      <c r="BC519" s="191"/>
      <c r="BD519" s="191"/>
      <c r="BE519" s="191"/>
      <c r="BF519" s="191"/>
      <c r="BG519" s="191"/>
      <c r="BH519" s="191"/>
    </row>
    <row r="520" spans="1:60" ht="22.5" outlineLevel="1" x14ac:dyDescent="0.2">
      <c r="A520" s="184">
        <v>247</v>
      </c>
      <c r="B520" s="184" t="s">
        <v>865</v>
      </c>
      <c r="C520" s="185" t="s">
        <v>866</v>
      </c>
      <c r="D520" s="186" t="s">
        <v>217</v>
      </c>
      <c r="E520" s="187">
        <v>2</v>
      </c>
      <c r="F520" s="188">
        <v>0</v>
      </c>
      <c r="G520" s="188">
        <f t="shared" si="42"/>
        <v>0</v>
      </c>
      <c r="H520" s="188">
        <v>151.63</v>
      </c>
      <c r="I520" s="188">
        <f t="shared" si="43"/>
        <v>303.26</v>
      </c>
      <c r="J520" s="188">
        <v>64.37</v>
      </c>
      <c r="K520" s="188">
        <f t="shared" si="44"/>
        <v>128.74</v>
      </c>
      <c r="L520" s="188">
        <v>21</v>
      </c>
      <c r="M520" s="188">
        <f t="shared" si="45"/>
        <v>0</v>
      </c>
      <c r="N520" s="189">
        <v>1.1E-4</v>
      </c>
      <c r="O520" s="189">
        <f t="shared" si="46"/>
        <v>2.2000000000000001E-4</v>
      </c>
      <c r="P520" s="189">
        <v>0</v>
      </c>
      <c r="Q520" s="189">
        <f t="shared" si="47"/>
        <v>0</v>
      </c>
      <c r="R520" s="189"/>
      <c r="S520" s="189"/>
      <c r="T520" s="190">
        <v>0.15620000000000001</v>
      </c>
      <c r="U520" s="189">
        <f t="shared" si="48"/>
        <v>0.31</v>
      </c>
      <c r="V520" s="191"/>
      <c r="W520" s="191"/>
      <c r="X520" s="191"/>
      <c r="Y520" s="191"/>
      <c r="Z520" s="191"/>
      <c r="AA520" s="191"/>
      <c r="AB520" s="191"/>
      <c r="AC520" s="191"/>
      <c r="AD520" s="191"/>
      <c r="AE520" s="191" t="s">
        <v>187</v>
      </c>
      <c r="AF520" s="191"/>
      <c r="AG520" s="191"/>
      <c r="AH520" s="191"/>
      <c r="AI520" s="191"/>
      <c r="AJ520" s="191"/>
      <c r="AK520" s="191"/>
      <c r="AL520" s="191"/>
      <c r="AM520" s="191"/>
      <c r="AN520" s="191"/>
      <c r="AO520" s="191"/>
      <c r="AP520" s="191"/>
      <c r="AQ520" s="191"/>
      <c r="AR520" s="191"/>
      <c r="AS520" s="191"/>
      <c r="AT520" s="191"/>
      <c r="AU520" s="191"/>
      <c r="AV520" s="191"/>
      <c r="AW520" s="191"/>
      <c r="AX520" s="191"/>
      <c r="AY520" s="191"/>
      <c r="AZ520" s="191"/>
      <c r="BA520" s="191"/>
      <c r="BB520" s="191"/>
      <c r="BC520" s="191"/>
      <c r="BD520" s="191"/>
      <c r="BE520" s="191"/>
      <c r="BF520" s="191"/>
      <c r="BG520" s="191"/>
      <c r="BH520" s="191"/>
    </row>
    <row r="521" spans="1:60" ht="22.5" outlineLevel="1" x14ac:dyDescent="0.2">
      <c r="A521" s="184">
        <v>248</v>
      </c>
      <c r="B521" s="184" t="s">
        <v>867</v>
      </c>
      <c r="C521" s="185" t="s">
        <v>868</v>
      </c>
      <c r="D521" s="186" t="s">
        <v>217</v>
      </c>
      <c r="E521" s="187">
        <v>2</v>
      </c>
      <c r="F521" s="188">
        <v>0</v>
      </c>
      <c r="G521" s="188">
        <f t="shared" si="42"/>
        <v>0</v>
      </c>
      <c r="H521" s="188">
        <v>466.94</v>
      </c>
      <c r="I521" s="188">
        <f t="shared" si="43"/>
        <v>933.88</v>
      </c>
      <c r="J521" s="188">
        <v>165.06</v>
      </c>
      <c r="K521" s="188">
        <f t="shared" si="44"/>
        <v>330.12</v>
      </c>
      <c r="L521" s="188">
        <v>21</v>
      </c>
      <c r="M521" s="188">
        <f t="shared" si="45"/>
        <v>0</v>
      </c>
      <c r="N521" s="189">
        <v>3.8999999999999999E-4</v>
      </c>
      <c r="O521" s="189">
        <f t="shared" si="46"/>
        <v>7.7999999999999999E-4</v>
      </c>
      <c r="P521" s="189">
        <v>0</v>
      </c>
      <c r="Q521" s="189">
        <f t="shared" si="47"/>
        <v>0</v>
      </c>
      <c r="R521" s="189"/>
      <c r="S521" s="189"/>
      <c r="T521" s="190">
        <v>0.40050000000000002</v>
      </c>
      <c r="U521" s="189">
        <f t="shared" si="48"/>
        <v>0.8</v>
      </c>
      <c r="V521" s="191"/>
      <c r="W521" s="191"/>
      <c r="X521" s="191"/>
      <c r="Y521" s="191"/>
      <c r="Z521" s="191"/>
      <c r="AA521" s="191"/>
      <c r="AB521" s="191"/>
      <c r="AC521" s="191"/>
      <c r="AD521" s="191"/>
      <c r="AE521" s="191" t="s">
        <v>187</v>
      </c>
      <c r="AF521" s="191"/>
      <c r="AG521" s="191"/>
      <c r="AH521" s="191"/>
      <c r="AI521" s="191"/>
      <c r="AJ521" s="191"/>
      <c r="AK521" s="191"/>
      <c r="AL521" s="191"/>
      <c r="AM521" s="191"/>
      <c r="AN521" s="191"/>
      <c r="AO521" s="191"/>
      <c r="AP521" s="191"/>
      <c r="AQ521" s="191"/>
      <c r="AR521" s="191"/>
      <c r="AS521" s="191"/>
      <c r="AT521" s="191"/>
      <c r="AU521" s="191"/>
      <c r="AV521" s="191"/>
      <c r="AW521" s="191"/>
      <c r="AX521" s="191"/>
      <c r="AY521" s="191"/>
      <c r="AZ521" s="191"/>
      <c r="BA521" s="191"/>
      <c r="BB521" s="191"/>
      <c r="BC521" s="191"/>
      <c r="BD521" s="191"/>
      <c r="BE521" s="191"/>
      <c r="BF521" s="191"/>
      <c r="BG521" s="191"/>
      <c r="BH521" s="191"/>
    </row>
    <row r="522" spans="1:60" ht="22.5" outlineLevel="1" x14ac:dyDescent="0.2">
      <c r="A522" s="184">
        <v>249</v>
      </c>
      <c r="B522" s="184" t="s">
        <v>869</v>
      </c>
      <c r="C522" s="185" t="s">
        <v>870</v>
      </c>
      <c r="D522" s="186" t="s">
        <v>217</v>
      </c>
      <c r="E522" s="187">
        <v>14</v>
      </c>
      <c r="F522" s="188">
        <v>0</v>
      </c>
      <c r="G522" s="188">
        <f t="shared" si="42"/>
        <v>0</v>
      </c>
      <c r="H522" s="188">
        <v>179.38</v>
      </c>
      <c r="I522" s="188">
        <f t="shared" si="43"/>
        <v>2511.3200000000002</v>
      </c>
      <c r="J522" s="188">
        <v>102.62</v>
      </c>
      <c r="K522" s="188">
        <f t="shared" si="44"/>
        <v>1436.68</v>
      </c>
      <c r="L522" s="188">
        <v>21</v>
      </c>
      <c r="M522" s="188">
        <f t="shared" si="45"/>
        <v>0</v>
      </c>
      <c r="N522" s="189">
        <v>6.0000000000000002E-5</v>
      </c>
      <c r="O522" s="189">
        <f t="shared" si="46"/>
        <v>8.4000000000000003E-4</v>
      </c>
      <c r="P522" s="189">
        <v>0</v>
      </c>
      <c r="Q522" s="189">
        <f t="shared" si="47"/>
        <v>0</v>
      </c>
      <c r="R522" s="189"/>
      <c r="S522" s="189"/>
      <c r="T522" s="190">
        <v>0.249</v>
      </c>
      <c r="U522" s="189">
        <f t="shared" si="48"/>
        <v>3.49</v>
      </c>
      <c r="V522" s="191"/>
      <c r="W522" s="191"/>
      <c r="X522" s="191"/>
      <c r="Y522" s="191"/>
      <c r="Z522" s="191"/>
      <c r="AA522" s="191"/>
      <c r="AB522" s="191"/>
      <c r="AC522" s="191"/>
      <c r="AD522" s="191"/>
      <c r="AE522" s="191" t="s">
        <v>187</v>
      </c>
      <c r="AF522" s="191"/>
      <c r="AG522" s="191"/>
      <c r="AH522" s="191"/>
      <c r="AI522" s="191"/>
      <c r="AJ522" s="191"/>
      <c r="AK522" s="191"/>
      <c r="AL522" s="191"/>
      <c r="AM522" s="191"/>
      <c r="AN522" s="191"/>
      <c r="AO522" s="191"/>
      <c r="AP522" s="191"/>
      <c r="AQ522" s="191"/>
      <c r="AR522" s="191"/>
      <c r="AS522" s="191"/>
      <c r="AT522" s="191"/>
      <c r="AU522" s="191"/>
      <c r="AV522" s="191"/>
      <c r="AW522" s="191"/>
      <c r="AX522" s="191"/>
      <c r="AY522" s="191"/>
      <c r="AZ522" s="191"/>
      <c r="BA522" s="191"/>
      <c r="BB522" s="191"/>
      <c r="BC522" s="191"/>
      <c r="BD522" s="191"/>
      <c r="BE522" s="191"/>
      <c r="BF522" s="191"/>
      <c r="BG522" s="191"/>
      <c r="BH522" s="191"/>
    </row>
    <row r="523" spans="1:60" ht="22.5" outlineLevel="1" x14ac:dyDescent="0.2">
      <c r="A523" s="184">
        <v>250</v>
      </c>
      <c r="B523" s="184" t="s">
        <v>871</v>
      </c>
      <c r="C523" s="185" t="s">
        <v>872</v>
      </c>
      <c r="D523" s="186" t="s">
        <v>217</v>
      </c>
      <c r="E523" s="187">
        <v>1</v>
      </c>
      <c r="F523" s="188">
        <v>0</v>
      </c>
      <c r="G523" s="188">
        <f t="shared" si="42"/>
        <v>0</v>
      </c>
      <c r="H523" s="188">
        <v>0</v>
      </c>
      <c r="I523" s="188">
        <f t="shared" si="43"/>
        <v>0</v>
      </c>
      <c r="J523" s="188">
        <v>20424</v>
      </c>
      <c r="K523" s="188">
        <f t="shared" si="44"/>
        <v>20424</v>
      </c>
      <c r="L523" s="188">
        <v>21</v>
      </c>
      <c r="M523" s="188">
        <f t="shared" si="45"/>
        <v>0</v>
      </c>
      <c r="N523" s="189">
        <v>0</v>
      </c>
      <c r="O523" s="189">
        <f t="shared" si="46"/>
        <v>0</v>
      </c>
      <c r="P523" s="189">
        <v>0</v>
      </c>
      <c r="Q523" s="189">
        <f t="shared" si="47"/>
        <v>0</v>
      </c>
      <c r="R523" s="189"/>
      <c r="S523" s="189"/>
      <c r="T523" s="190">
        <v>1.89883</v>
      </c>
      <c r="U523" s="189">
        <f t="shared" si="48"/>
        <v>1.9</v>
      </c>
      <c r="V523" s="191"/>
      <c r="W523" s="191"/>
      <c r="X523" s="191"/>
      <c r="Y523" s="191"/>
      <c r="Z523" s="191"/>
      <c r="AA523" s="191"/>
      <c r="AB523" s="191"/>
      <c r="AC523" s="191"/>
      <c r="AD523" s="191"/>
      <c r="AE523" s="191" t="s">
        <v>187</v>
      </c>
      <c r="AF523" s="191"/>
      <c r="AG523" s="191"/>
      <c r="AH523" s="191"/>
      <c r="AI523" s="191"/>
      <c r="AJ523" s="191"/>
      <c r="AK523" s="191"/>
      <c r="AL523" s="191"/>
      <c r="AM523" s="191"/>
      <c r="AN523" s="191"/>
      <c r="AO523" s="191"/>
      <c r="AP523" s="191"/>
      <c r="AQ523" s="191"/>
      <c r="AR523" s="191"/>
      <c r="AS523" s="191"/>
      <c r="AT523" s="191"/>
      <c r="AU523" s="191"/>
      <c r="AV523" s="191"/>
      <c r="AW523" s="191"/>
      <c r="AX523" s="191"/>
      <c r="AY523" s="191"/>
      <c r="AZ523" s="191"/>
      <c r="BA523" s="191"/>
      <c r="BB523" s="191"/>
      <c r="BC523" s="191"/>
      <c r="BD523" s="191"/>
      <c r="BE523" s="191"/>
      <c r="BF523" s="191"/>
      <c r="BG523" s="191"/>
      <c r="BH523" s="191"/>
    </row>
    <row r="524" spans="1:60" ht="22.5" outlineLevel="1" x14ac:dyDescent="0.2">
      <c r="A524" s="184">
        <v>251</v>
      </c>
      <c r="B524" s="184" t="s">
        <v>873</v>
      </c>
      <c r="C524" s="185" t="s">
        <v>874</v>
      </c>
      <c r="D524" s="186" t="s">
        <v>217</v>
      </c>
      <c r="E524" s="187">
        <v>4</v>
      </c>
      <c r="F524" s="188">
        <v>0</v>
      </c>
      <c r="G524" s="188">
        <f t="shared" si="42"/>
        <v>0</v>
      </c>
      <c r="H524" s="188">
        <v>81.97</v>
      </c>
      <c r="I524" s="188">
        <f t="shared" si="43"/>
        <v>327.88</v>
      </c>
      <c r="J524" s="188">
        <v>139.03</v>
      </c>
      <c r="K524" s="188">
        <f t="shared" si="44"/>
        <v>556.12</v>
      </c>
      <c r="L524" s="188">
        <v>21</v>
      </c>
      <c r="M524" s="188">
        <f t="shared" si="45"/>
        <v>0</v>
      </c>
      <c r="N524" s="189">
        <v>1.6000000000000001E-4</v>
      </c>
      <c r="O524" s="189">
        <f t="shared" si="46"/>
        <v>6.4000000000000005E-4</v>
      </c>
      <c r="P524" s="189">
        <v>0</v>
      </c>
      <c r="Q524" s="189">
        <f t="shared" si="47"/>
        <v>0</v>
      </c>
      <c r="R524" s="189"/>
      <c r="S524" s="189"/>
      <c r="T524" s="190">
        <v>0.33733000000000002</v>
      </c>
      <c r="U524" s="189">
        <f t="shared" si="48"/>
        <v>1.35</v>
      </c>
      <c r="V524" s="191"/>
      <c r="W524" s="191"/>
      <c r="X524" s="191"/>
      <c r="Y524" s="191"/>
      <c r="Z524" s="191"/>
      <c r="AA524" s="191"/>
      <c r="AB524" s="191"/>
      <c r="AC524" s="191"/>
      <c r="AD524" s="191"/>
      <c r="AE524" s="191" t="s">
        <v>187</v>
      </c>
      <c r="AF524" s="191"/>
      <c r="AG524" s="191"/>
      <c r="AH524" s="191"/>
      <c r="AI524" s="191"/>
      <c r="AJ524" s="191"/>
      <c r="AK524" s="191"/>
      <c r="AL524" s="191"/>
      <c r="AM524" s="191"/>
      <c r="AN524" s="191"/>
      <c r="AO524" s="191"/>
      <c r="AP524" s="191"/>
      <c r="AQ524" s="191"/>
      <c r="AR524" s="191"/>
      <c r="AS524" s="191"/>
      <c r="AT524" s="191"/>
      <c r="AU524" s="191"/>
      <c r="AV524" s="191"/>
      <c r="AW524" s="191"/>
      <c r="AX524" s="191"/>
      <c r="AY524" s="191"/>
      <c r="AZ524" s="191"/>
      <c r="BA524" s="191"/>
      <c r="BB524" s="191"/>
      <c r="BC524" s="191"/>
      <c r="BD524" s="191"/>
      <c r="BE524" s="191"/>
      <c r="BF524" s="191"/>
      <c r="BG524" s="191"/>
      <c r="BH524" s="191"/>
    </row>
    <row r="525" spans="1:60" outlineLevel="1" x14ac:dyDescent="0.2">
      <c r="A525" s="184">
        <v>252</v>
      </c>
      <c r="B525" s="184" t="s">
        <v>875</v>
      </c>
      <c r="C525" s="185" t="s">
        <v>876</v>
      </c>
      <c r="D525" s="186" t="s">
        <v>217</v>
      </c>
      <c r="E525" s="187">
        <v>3</v>
      </c>
      <c r="F525" s="188">
        <v>0</v>
      </c>
      <c r="G525" s="188">
        <f t="shared" si="42"/>
        <v>0</v>
      </c>
      <c r="H525" s="188">
        <v>0</v>
      </c>
      <c r="I525" s="188">
        <f t="shared" si="43"/>
        <v>0</v>
      </c>
      <c r="J525" s="188">
        <v>330</v>
      </c>
      <c r="K525" s="188">
        <f t="shared" si="44"/>
        <v>990</v>
      </c>
      <c r="L525" s="188">
        <v>21</v>
      </c>
      <c r="M525" s="188">
        <f t="shared" si="45"/>
        <v>0</v>
      </c>
      <c r="N525" s="189">
        <v>0</v>
      </c>
      <c r="O525" s="189">
        <f t="shared" si="46"/>
        <v>0</v>
      </c>
      <c r="P525" s="189">
        <v>0</v>
      </c>
      <c r="Q525" s="189">
        <f t="shared" si="47"/>
        <v>0</v>
      </c>
      <c r="R525" s="189"/>
      <c r="S525" s="189"/>
      <c r="T525" s="190">
        <v>0.80117000000000005</v>
      </c>
      <c r="U525" s="189">
        <f t="shared" si="48"/>
        <v>2.4</v>
      </c>
      <c r="V525" s="191"/>
      <c r="W525" s="191"/>
      <c r="X525" s="191"/>
      <c r="Y525" s="191"/>
      <c r="Z525" s="191"/>
      <c r="AA525" s="191"/>
      <c r="AB525" s="191"/>
      <c r="AC525" s="191"/>
      <c r="AD525" s="191"/>
      <c r="AE525" s="191" t="s">
        <v>187</v>
      </c>
      <c r="AF525" s="191"/>
      <c r="AG525" s="191"/>
      <c r="AH525" s="191"/>
      <c r="AI525" s="191"/>
      <c r="AJ525" s="191"/>
      <c r="AK525" s="191"/>
      <c r="AL525" s="191"/>
      <c r="AM525" s="191"/>
      <c r="AN525" s="191"/>
      <c r="AO525" s="191"/>
      <c r="AP525" s="191"/>
      <c r="AQ525" s="191"/>
      <c r="AR525" s="191"/>
      <c r="AS525" s="191"/>
      <c r="AT525" s="191"/>
      <c r="AU525" s="191"/>
      <c r="AV525" s="191"/>
      <c r="AW525" s="191"/>
      <c r="AX525" s="191"/>
      <c r="AY525" s="191"/>
      <c r="AZ525" s="191"/>
      <c r="BA525" s="191"/>
      <c r="BB525" s="191"/>
      <c r="BC525" s="191"/>
      <c r="BD525" s="191"/>
      <c r="BE525" s="191"/>
      <c r="BF525" s="191"/>
      <c r="BG525" s="191"/>
      <c r="BH525" s="191"/>
    </row>
    <row r="526" spans="1:60" outlineLevel="1" x14ac:dyDescent="0.2">
      <c r="A526" s="184">
        <v>253</v>
      </c>
      <c r="B526" s="184" t="s">
        <v>877</v>
      </c>
      <c r="C526" s="185" t="s">
        <v>878</v>
      </c>
      <c r="D526" s="186" t="s">
        <v>217</v>
      </c>
      <c r="E526" s="187">
        <v>1</v>
      </c>
      <c r="F526" s="188">
        <v>0</v>
      </c>
      <c r="G526" s="188">
        <f t="shared" si="42"/>
        <v>0</v>
      </c>
      <c r="H526" s="188">
        <v>0</v>
      </c>
      <c r="I526" s="188">
        <f t="shared" si="43"/>
        <v>0</v>
      </c>
      <c r="J526" s="188">
        <v>313</v>
      </c>
      <c r="K526" s="188">
        <f t="shared" si="44"/>
        <v>313</v>
      </c>
      <c r="L526" s="188">
        <v>21</v>
      </c>
      <c r="M526" s="188">
        <f t="shared" si="45"/>
        <v>0</v>
      </c>
      <c r="N526" s="189">
        <v>0</v>
      </c>
      <c r="O526" s="189">
        <f t="shared" si="46"/>
        <v>0</v>
      </c>
      <c r="P526" s="189">
        <v>0</v>
      </c>
      <c r="Q526" s="189">
        <f t="shared" si="47"/>
        <v>0</v>
      </c>
      <c r="R526" s="189"/>
      <c r="S526" s="189"/>
      <c r="T526" s="190">
        <v>0.75900000000000001</v>
      </c>
      <c r="U526" s="189">
        <f t="shared" si="48"/>
        <v>0.76</v>
      </c>
      <c r="V526" s="191"/>
      <c r="W526" s="191"/>
      <c r="X526" s="191"/>
      <c r="Y526" s="191"/>
      <c r="Z526" s="191"/>
      <c r="AA526" s="191"/>
      <c r="AB526" s="191"/>
      <c r="AC526" s="191"/>
      <c r="AD526" s="191"/>
      <c r="AE526" s="191" t="s">
        <v>187</v>
      </c>
      <c r="AF526" s="191"/>
      <c r="AG526" s="191"/>
      <c r="AH526" s="191"/>
      <c r="AI526" s="191"/>
      <c r="AJ526" s="191"/>
      <c r="AK526" s="191"/>
      <c r="AL526" s="191"/>
      <c r="AM526" s="191"/>
      <c r="AN526" s="191"/>
      <c r="AO526" s="191"/>
      <c r="AP526" s="191"/>
      <c r="AQ526" s="191"/>
      <c r="AR526" s="191"/>
      <c r="AS526" s="191"/>
      <c r="AT526" s="191"/>
      <c r="AU526" s="191"/>
      <c r="AV526" s="191"/>
      <c r="AW526" s="191"/>
      <c r="AX526" s="191"/>
      <c r="AY526" s="191"/>
      <c r="AZ526" s="191"/>
      <c r="BA526" s="191"/>
      <c r="BB526" s="191"/>
      <c r="BC526" s="191"/>
      <c r="BD526" s="191"/>
      <c r="BE526" s="191"/>
      <c r="BF526" s="191"/>
      <c r="BG526" s="191"/>
      <c r="BH526" s="191"/>
    </row>
    <row r="527" spans="1:60" ht="22.5" outlineLevel="1" x14ac:dyDescent="0.2">
      <c r="A527" s="184">
        <v>254</v>
      </c>
      <c r="B527" s="184" t="s">
        <v>879</v>
      </c>
      <c r="C527" s="185" t="s">
        <v>880</v>
      </c>
      <c r="D527" s="186" t="s">
        <v>217</v>
      </c>
      <c r="E527" s="187">
        <v>16</v>
      </c>
      <c r="F527" s="188">
        <v>0</v>
      </c>
      <c r="G527" s="188">
        <f t="shared" si="42"/>
        <v>0</v>
      </c>
      <c r="H527" s="188">
        <v>604.78</v>
      </c>
      <c r="I527" s="188">
        <f t="shared" si="43"/>
        <v>9676.48</v>
      </c>
      <c r="J527" s="188">
        <v>356.22</v>
      </c>
      <c r="K527" s="188">
        <f t="shared" si="44"/>
        <v>5699.52</v>
      </c>
      <c r="L527" s="188">
        <v>21</v>
      </c>
      <c r="M527" s="188">
        <f t="shared" si="45"/>
        <v>0</v>
      </c>
      <c r="N527" s="189">
        <v>1E-3</v>
      </c>
      <c r="O527" s="189">
        <f t="shared" si="46"/>
        <v>1.6E-2</v>
      </c>
      <c r="P527" s="189">
        <v>0</v>
      </c>
      <c r="Q527" s="189">
        <f t="shared" si="47"/>
        <v>0</v>
      </c>
      <c r="R527" s="189"/>
      <c r="S527" s="189"/>
      <c r="T527" s="190">
        <v>0.86433000000000004</v>
      </c>
      <c r="U527" s="189">
        <f t="shared" si="48"/>
        <v>13.83</v>
      </c>
      <c r="V527" s="191"/>
      <c r="W527" s="191"/>
      <c r="X527" s="191"/>
      <c r="Y527" s="191"/>
      <c r="Z527" s="191"/>
      <c r="AA527" s="191"/>
      <c r="AB527" s="191"/>
      <c r="AC527" s="191"/>
      <c r="AD527" s="191"/>
      <c r="AE527" s="191" t="s">
        <v>187</v>
      </c>
      <c r="AF527" s="191"/>
      <c r="AG527" s="191"/>
      <c r="AH527" s="191"/>
      <c r="AI527" s="191"/>
      <c r="AJ527" s="191"/>
      <c r="AK527" s="191"/>
      <c r="AL527" s="191"/>
      <c r="AM527" s="191"/>
      <c r="AN527" s="191"/>
      <c r="AO527" s="191"/>
      <c r="AP527" s="191"/>
      <c r="AQ527" s="191"/>
      <c r="AR527" s="191"/>
      <c r="AS527" s="191"/>
      <c r="AT527" s="191"/>
      <c r="AU527" s="191"/>
      <c r="AV527" s="191"/>
      <c r="AW527" s="191"/>
      <c r="AX527" s="191"/>
      <c r="AY527" s="191"/>
      <c r="AZ527" s="191"/>
      <c r="BA527" s="191"/>
      <c r="BB527" s="191"/>
      <c r="BC527" s="191"/>
      <c r="BD527" s="191"/>
      <c r="BE527" s="191"/>
      <c r="BF527" s="191"/>
      <c r="BG527" s="191"/>
      <c r="BH527" s="191"/>
    </row>
    <row r="528" spans="1:60" ht="22.5" outlineLevel="1" x14ac:dyDescent="0.2">
      <c r="A528" s="184">
        <v>255</v>
      </c>
      <c r="B528" s="184" t="s">
        <v>881</v>
      </c>
      <c r="C528" s="185" t="s">
        <v>882</v>
      </c>
      <c r="D528" s="186" t="s">
        <v>211</v>
      </c>
      <c r="E528" s="187">
        <v>15</v>
      </c>
      <c r="F528" s="188">
        <v>0</v>
      </c>
      <c r="G528" s="188">
        <f t="shared" si="42"/>
        <v>0</v>
      </c>
      <c r="H528" s="188">
        <v>14.16</v>
      </c>
      <c r="I528" s="188">
        <f t="shared" si="43"/>
        <v>212.4</v>
      </c>
      <c r="J528" s="188">
        <v>52.14</v>
      </c>
      <c r="K528" s="188">
        <f t="shared" si="44"/>
        <v>782.1</v>
      </c>
      <c r="L528" s="188">
        <v>21</v>
      </c>
      <c r="M528" s="188">
        <f t="shared" si="45"/>
        <v>0</v>
      </c>
      <c r="N528" s="189">
        <v>6.0000000000000002E-5</v>
      </c>
      <c r="O528" s="189">
        <f t="shared" si="46"/>
        <v>8.9999999999999998E-4</v>
      </c>
      <c r="P528" s="189">
        <v>0</v>
      </c>
      <c r="Q528" s="189">
        <f t="shared" si="47"/>
        <v>0</v>
      </c>
      <c r="R528" s="189"/>
      <c r="S528" s="189"/>
      <c r="T528" s="190">
        <v>0.1265</v>
      </c>
      <c r="U528" s="189">
        <f t="shared" si="48"/>
        <v>1.9</v>
      </c>
      <c r="V528" s="191"/>
      <c r="W528" s="191"/>
      <c r="X528" s="191"/>
      <c r="Y528" s="191"/>
      <c r="Z528" s="191"/>
      <c r="AA528" s="191"/>
      <c r="AB528" s="191"/>
      <c r="AC528" s="191"/>
      <c r="AD528" s="191"/>
      <c r="AE528" s="191" t="s">
        <v>187</v>
      </c>
      <c r="AF528" s="191"/>
      <c r="AG528" s="191"/>
      <c r="AH528" s="191"/>
      <c r="AI528" s="191"/>
      <c r="AJ528" s="191"/>
      <c r="AK528" s="191"/>
      <c r="AL528" s="191"/>
      <c r="AM528" s="191"/>
      <c r="AN528" s="191"/>
      <c r="AO528" s="191"/>
      <c r="AP528" s="191"/>
      <c r="AQ528" s="191"/>
      <c r="AR528" s="191"/>
      <c r="AS528" s="191"/>
      <c r="AT528" s="191"/>
      <c r="AU528" s="191"/>
      <c r="AV528" s="191"/>
      <c r="AW528" s="191"/>
      <c r="AX528" s="191"/>
      <c r="AY528" s="191"/>
      <c r="AZ528" s="191"/>
      <c r="BA528" s="191"/>
      <c r="BB528" s="191"/>
      <c r="BC528" s="191"/>
      <c r="BD528" s="191"/>
      <c r="BE528" s="191"/>
      <c r="BF528" s="191"/>
      <c r="BG528" s="191"/>
      <c r="BH528" s="191"/>
    </row>
    <row r="529" spans="1:60" ht="22.5" outlineLevel="1" x14ac:dyDescent="0.2">
      <c r="A529" s="184">
        <v>256</v>
      </c>
      <c r="B529" s="184" t="s">
        <v>883</v>
      </c>
      <c r="C529" s="185" t="s">
        <v>884</v>
      </c>
      <c r="D529" s="186" t="s">
        <v>217</v>
      </c>
      <c r="E529" s="187">
        <v>2</v>
      </c>
      <c r="F529" s="188">
        <v>0</v>
      </c>
      <c r="G529" s="188">
        <f t="shared" si="42"/>
        <v>0</v>
      </c>
      <c r="H529" s="188">
        <v>12.06</v>
      </c>
      <c r="I529" s="188">
        <f t="shared" si="43"/>
        <v>24.12</v>
      </c>
      <c r="J529" s="188">
        <v>108.94</v>
      </c>
      <c r="K529" s="188">
        <f t="shared" si="44"/>
        <v>217.88</v>
      </c>
      <c r="L529" s="188">
        <v>21</v>
      </c>
      <c r="M529" s="188">
        <f t="shared" si="45"/>
        <v>0</v>
      </c>
      <c r="N529" s="189">
        <v>2.5000000000000001E-4</v>
      </c>
      <c r="O529" s="189">
        <f t="shared" si="46"/>
        <v>5.0000000000000001E-4</v>
      </c>
      <c r="P529" s="189">
        <v>0</v>
      </c>
      <c r="Q529" s="189">
        <f t="shared" si="47"/>
        <v>0</v>
      </c>
      <c r="R529" s="189"/>
      <c r="S529" s="189"/>
      <c r="T529" s="190">
        <v>0.26417000000000002</v>
      </c>
      <c r="U529" s="189">
        <f t="shared" si="48"/>
        <v>0.53</v>
      </c>
      <c r="V529" s="191"/>
      <c r="W529" s="191"/>
      <c r="X529" s="191"/>
      <c r="Y529" s="191"/>
      <c r="Z529" s="191"/>
      <c r="AA529" s="191"/>
      <c r="AB529" s="191"/>
      <c r="AC529" s="191"/>
      <c r="AD529" s="191"/>
      <c r="AE529" s="191" t="s">
        <v>187</v>
      </c>
      <c r="AF529" s="191"/>
      <c r="AG529" s="191"/>
      <c r="AH529" s="191"/>
      <c r="AI529" s="191"/>
      <c r="AJ529" s="191"/>
      <c r="AK529" s="191"/>
      <c r="AL529" s="191"/>
      <c r="AM529" s="191"/>
      <c r="AN529" s="191"/>
      <c r="AO529" s="191"/>
      <c r="AP529" s="191"/>
      <c r="AQ529" s="191"/>
      <c r="AR529" s="191"/>
      <c r="AS529" s="191"/>
      <c r="AT529" s="191"/>
      <c r="AU529" s="191"/>
      <c r="AV529" s="191"/>
      <c r="AW529" s="191"/>
      <c r="AX529" s="191"/>
      <c r="AY529" s="191"/>
      <c r="AZ529" s="191"/>
      <c r="BA529" s="191"/>
      <c r="BB529" s="191"/>
      <c r="BC529" s="191"/>
      <c r="BD529" s="191"/>
      <c r="BE529" s="191"/>
      <c r="BF529" s="191"/>
      <c r="BG529" s="191"/>
      <c r="BH529" s="191"/>
    </row>
    <row r="530" spans="1:60" ht="22.5" outlineLevel="1" x14ac:dyDescent="0.2">
      <c r="A530" s="184">
        <v>257</v>
      </c>
      <c r="B530" s="184" t="s">
        <v>885</v>
      </c>
      <c r="C530" s="185" t="s">
        <v>886</v>
      </c>
      <c r="D530" s="186" t="s">
        <v>211</v>
      </c>
      <c r="E530" s="187">
        <v>170</v>
      </c>
      <c r="F530" s="188">
        <v>0</v>
      </c>
      <c r="G530" s="188">
        <f t="shared" si="42"/>
        <v>0</v>
      </c>
      <c r="H530" s="188">
        <v>13.08</v>
      </c>
      <c r="I530" s="188">
        <f t="shared" si="43"/>
        <v>2223.6</v>
      </c>
      <c r="J530" s="188">
        <v>28.82</v>
      </c>
      <c r="K530" s="188">
        <f t="shared" si="44"/>
        <v>4899.3999999999996</v>
      </c>
      <c r="L530" s="188">
        <v>21</v>
      </c>
      <c r="M530" s="188">
        <f t="shared" si="45"/>
        <v>0</v>
      </c>
      <c r="N530" s="189">
        <v>1.6000000000000001E-4</v>
      </c>
      <c r="O530" s="189">
        <f t="shared" si="46"/>
        <v>2.7199999999999998E-2</v>
      </c>
      <c r="P530" s="189">
        <v>0</v>
      </c>
      <c r="Q530" s="189">
        <f t="shared" si="47"/>
        <v>0</v>
      </c>
      <c r="R530" s="189"/>
      <c r="S530" s="189"/>
      <c r="T530" s="190">
        <v>7.0000000000000007E-2</v>
      </c>
      <c r="U530" s="189">
        <f t="shared" si="48"/>
        <v>11.9</v>
      </c>
      <c r="V530" s="191"/>
      <c r="W530" s="191"/>
      <c r="X530" s="191"/>
      <c r="Y530" s="191"/>
      <c r="Z530" s="191"/>
      <c r="AA530" s="191"/>
      <c r="AB530" s="191"/>
      <c r="AC530" s="191"/>
      <c r="AD530" s="191"/>
      <c r="AE530" s="191" t="s">
        <v>187</v>
      </c>
      <c r="AF530" s="191"/>
      <c r="AG530" s="191"/>
      <c r="AH530" s="191"/>
      <c r="AI530" s="191"/>
      <c r="AJ530" s="191"/>
      <c r="AK530" s="191"/>
      <c r="AL530" s="191"/>
      <c r="AM530" s="191"/>
      <c r="AN530" s="191"/>
      <c r="AO530" s="191"/>
      <c r="AP530" s="191"/>
      <c r="AQ530" s="191"/>
      <c r="AR530" s="191"/>
      <c r="AS530" s="191"/>
      <c r="AT530" s="191"/>
      <c r="AU530" s="191"/>
      <c r="AV530" s="191"/>
      <c r="AW530" s="191"/>
      <c r="AX530" s="191"/>
      <c r="AY530" s="191"/>
      <c r="AZ530" s="191"/>
      <c r="BA530" s="191"/>
      <c r="BB530" s="191"/>
      <c r="BC530" s="191"/>
      <c r="BD530" s="191"/>
      <c r="BE530" s="191"/>
      <c r="BF530" s="191"/>
      <c r="BG530" s="191"/>
      <c r="BH530" s="191"/>
    </row>
    <row r="531" spans="1:60" ht="22.5" outlineLevel="1" x14ac:dyDescent="0.2">
      <c r="A531" s="184">
        <v>258</v>
      </c>
      <c r="B531" s="184" t="s">
        <v>887</v>
      </c>
      <c r="C531" s="185" t="s">
        <v>888</v>
      </c>
      <c r="D531" s="186" t="s">
        <v>211</v>
      </c>
      <c r="E531" s="187">
        <v>110</v>
      </c>
      <c r="F531" s="188">
        <v>0</v>
      </c>
      <c r="G531" s="188">
        <f t="shared" si="42"/>
        <v>0</v>
      </c>
      <c r="H531" s="188">
        <v>21.15</v>
      </c>
      <c r="I531" s="188">
        <f t="shared" si="43"/>
        <v>2326.5</v>
      </c>
      <c r="J531" s="188">
        <v>28.85</v>
      </c>
      <c r="K531" s="188">
        <f t="shared" si="44"/>
        <v>3173.5</v>
      </c>
      <c r="L531" s="188">
        <v>21</v>
      </c>
      <c r="M531" s="188">
        <f t="shared" si="45"/>
        <v>0</v>
      </c>
      <c r="N531" s="189">
        <v>2.1000000000000001E-4</v>
      </c>
      <c r="O531" s="189">
        <f t="shared" si="46"/>
        <v>2.3099999999999999E-2</v>
      </c>
      <c r="P531" s="189">
        <v>0</v>
      </c>
      <c r="Q531" s="189">
        <f t="shared" si="47"/>
        <v>0</v>
      </c>
      <c r="R531" s="189"/>
      <c r="S531" s="189"/>
      <c r="T531" s="190">
        <v>7.0000000000000007E-2</v>
      </c>
      <c r="U531" s="189">
        <f t="shared" si="48"/>
        <v>7.7</v>
      </c>
      <c r="V531" s="191"/>
      <c r="W531" s="191"/>
      <c r="X531" s="191"/>
      <c r="Y531" s="191"/>
      <c r="Z531" s="191"/>
      <c r="AA531" s="191"/>
      <c r="AB531" s="191"/>
      <c r="AC531" s="191"/>
      <c r="AD531" s="191"/>
      <c r="AE531" s="191" t="s">
        <v>187</v>
      </c>
      <c r="AF531" s="191"/>
      <c r="AG531" s="191"/>
      <c r="AH531" s="191"/>
      <c r="AI531" s="191"/>
      <c r="AJ531" s="191"/>
      <c r="AK531" s="191"/>
      <c r="AL531" s="191"/>
      <c r="AM531" s="191"/>
      <c r="AN531" s="191"/>
      <c r="AO531" s="191"/>
      <c r="AP531" s="191"/>
      <c r="AQ531" s="191"/>
      <c r="AR531" s="191"/>
      <c r="AS531" s="191"/>
      <c r="AT531" s="191"/>
      <c r="AU531" s="191"/>
      <c r="AV531" s="191"/>
      <c r="AW531" s="191"/>
      <c r="AX531" s="191"/>
      <c r="AY531" s="191"/>
      <c r="AZ531" s="191"/>
      <c r="BA531" s="191"/>
      <c r="BB531" s="191"/>
      <c r="BC531" s="191"/>
      <c r="BD531" s="191"/>
      <c r="BE531" s="191"/>
      <c r="BF531" s="191"/>
      <c r="BG531" s="191"/>
      <c r="BH531" s="191"/>
    </row>
    <row r="532" spans="1:60" ht="22.5" outlineLevel="1" x14ac:dyDescent="0.2">
      <c r="A532" s="184">
        <v>259</v>
      </c>
      <c r="B532" s="184" t="s">
        <v>889</v>
      </c>
      <c r="C532" s="185" t="s">
        <v>890</v>
      </c>
      <c r="D532" s="186" t="s">
        <v>211</v>
      </c>
      <c r="E532" s="187">
        <v>6</v>
      </c>
      <c r="F532" s="188">
        <v>0</v>
      </c>
      <c r="G532" s="188">
        <f t="shared" si="42"/>
        <v>0</v>
      </c>
      <c r="H532" s="188">
        <v>34.54</v>
      </c>
      <c r="I532" s="188">
        <f t="shared" si="43"/>
        <v>207.24</v>
      </c>
      <c r="J532" s="188">
        <v>29.860000000000007</v>
      </c>
      <c r="K532" s="188">
        <f t="shared" si="44"/>
        <v>179.16</v>
      </c>
      <c r="L532" s="188">
        <v>21</v>
      </c>
      <c r="M532" s="188">
        <f t="shared" si="45"/>
        <v>0</v>
      </c>
      <c r="N532" s="189">
        <v>3.2000000000000003E-4</v>
      </c>
      <c r="O532" s="189">
        <f t="shared" si="46"/>
        <v>1.92E-3</v>
      </c>
      <c r="P532" s="189">
        <v>0</v>
      </c>
      <c r="Q532" s="189">
        <f t="shared" si="47"/>
        <v>0</v>
      </c>
      <c r="R532" s="189"/>
      <c r="S532" s="189"/>
      <c r="T532" s="190">
        <v>7.2459999999999997E-2</v>
      </c>
      <c r="U532" s="189">
        <f t="shared" si="48"/>
        <v>0.43</v>
      </c>
      <c r="V532" s="191"/>
      <c r="W532" s="191"/>
      <c r="X532" s="191"/>
      <c r="Y532" s="191"/>
      <c r="Z532" s="191"/>
      <c r="AA532" s="191"/>
      <c r="AB532" s="191"/>
      <c r="AC532" s="191"/>
      <c r="AD532" s="191"/>
      <c r="AE532" s="191" t="s">
        <v>187</v>
      </c>
      <c r="AF532" s="191"/>
      <c r="AG532" s="191"/>
      <c r="AH532" s="191"/>
      <c r="AI532" s="191"/>
      <c r="AJ532" s="191"/>
      <c r="AK532" s="191"/>
      <c r="AL532" s="191"/>
      <c r="AM532" s="191"/>
      <c r="AN532" s="191"/>
      <c r="AO532" s="191"/>
      <c r="AP532" s="191"/>
      <c r="AQ532" s="191"/>
      <c r="AR532" s="191"/>
      <c r="AS532" s="191"/>
      <c r="AT532" s="191"/>
      <c r="AU532" s="191"/>
      <c r="AV532" s="191"/>
      <c r="AW532" s="191"/>
      <c r="AX532" s="191"/>
      <c r="AY532" s="191"/>
      <c r="AZ532" s="191"/>
      <c r="BA532" s="191"/>
      <c r="BB532" s="191"/>
      <c r="BC532" s="191"/>
      <c r="BD532" s="191"/>
      <c r="BE532" s="191"/>
      <c r="BF532" s="191"/>
      <c r="BG532" s="191"/>
      <c r="BH532" s="191"/>
    </row>
    <row r="533" spans="1:60" outlineLevel="1" x14ac:dyDescent="0.2">
      <c r="A533" s="184">
        <v>260</v>
      </c>
      <c r="B533" s="184" t="s">
        <v>891</v>
      </c>
      <c r="C533" s="185" t="s">
        <v>892</v>
      </c>
      <c r="D533" s="186" t="s">
        <v>217</v>
      </c>
      <c r="E533" s="187">
        <v>1</v>
      </c>
      <c r="F533" s="188">
        <v>0</v>
      </c>
      <c r="G533" s="188">
        <f t="shared" si="42"/>
        <v>0</v>
      </c>
      <c r="H533" s="188"/>
      <c r="I533" s="188"/>
      <c r="J533" s="188"/>
      <c r="K533" s="188"/>
      <c r="L533" s="188"/>
      <c r="M533" s="188"/>
      <c r="N533" s="189"/>
      <c r="O533" s="189"/>
      <c r="P533" s="189"/>
      <c r="Q533" s="189"/>
      <c r="R533" s="189"/>
      <c r="S533" s="189"/>
      <c r="T533" s="190"/>
      <c r="U533" s="189"/>
      <c r="V533" s="191"/>
      <c r="W533" s="191"/>
      <c r="X533" s="191"/>
      <c r="Y533" s="191"/>
      <c r="Z533" s="191"/>
      <c r="AA533" s="191"/>
      <c r="AB533" s="191"/>
      <c r="AC533" s="191"/>
      <c r="AD533" s="191"/>
      <c r="AE533" s="191"/>
      <c r="AF533" s="191"/>
      <c r="AG533" s="191"/>
      <c r="AH533" s="191"/>
      <c r="AI533" s="191"/>
      <c r="AJ533" s="191"/>
      <c r="AK533" s="191"/>
      <c r="AL533" s="191"/>
      <c r="AM533" s="191"/>
      <c r="AN533" s="191"/>
      <c r="AO533" s="191"/>
      <c r="AP533" s="191"/>
      <c r="AQ533" s="191"/>
      <c r="AR533" s="191"/>
      <c r="AS533" s="191"/>
      <c r="AT533" s="191"/>
      <c r="AU533" s="191"/>
      <c r="AV533" s="191"/>
      <c r="AW533" s="191"/>
      <c r="AX533" s="191"/>
      <c r="AY533" s="191"/>
      <c r="AZ533" s="191"/>
      <c r="BA533" s="191"/>
      <c r="BB533" s="191"/>
      <c r="BC533" s="191"/>
      <c r="BD533" s="191"/>
      <c r="BE533" s="191"/>
      <c r="BF533" s="191"/>
      <c r="BG533" s="191"/>
      <c r="BH533" s="191"/>
    </row>
    <row r="534" spans="1:60" outlineLevel="1" x14ac:dyDescent="0.2">
      <c r="A534" s="184">
        <v>261</v>
      </c>
      <c r="B534" s="184"/>
      <c r="C534" s="185" t="s">
        <v>893</v>
      </c>
      <c r="D534" s="186" t="s">
        <v>217</v>
      </c>
      <c r="E534" s="187">
        <v>1</v>
      </c>
      <c r="F534" s="188">
        <v>0</v>
      </c>
      <c r="G534" s="188">
        <f t="shared" si="42"/>
        <v>0</v>
      </c>
      <c r="H534" s="188"/>
      <c r="I534" s="188"/>
      <c r="J534" s="188"/>
      <c r="K534" s="188"/>
      <c r="L534" s="188"/>
      <c r="M534" s="188"/>
      <c r="N534" s="189"/>
      <c r="O534" s="189"/>
      <c r="P534" s="189"/>
      <c r="Q534" s="189"/>
      <c r="R534" s="189"/>
      <c r="S534" s="189"/>
      <c r="T534" s="190"/>
      <c r="U534" s="189"/>
      <c r="V534" s="191"/>
      <c r="W534" s="191"/>
      <c r="X534" s="191"/>
      <c r="Y534" s="191"/>
      <c r="Z534" s="191"/>
      <c r="AA534" s="191"/>
      <c r="AB534" s="191"/>
      <c r="AC534" s="191"/>
      <c r="AD534" s="191"/>
      <c r="AE534" s="191"/>
      <c r="AF534" s="191"/>
      <c r="AG534" s="191"/>
      <c r="AH534" s="191"/>
      <c r="AI534" s="191"/>
      <c r="AJ534" s="191"/>
      <c r="AK534" s="191"/>
      <c r="AL534" s="191"/>
      <c r="AM534" s="191"/>
      <c r="AN534" s="191"/>
      <c r="AO534" s="191"/>
      <c r="AP534" s="191"/>
      <c r="AQ534" s="191"/>
      <c r="AR534" s="191"/>
      <c r="AS534" s="191"/>
      <c r="AT534" s="191"/>
      <c r="AU534" s="191"/>
      <c r="AV534" s="191"/>
      <c r="AW534" s="191"/>
      <c r="AX534" s="191"/>
      <c r="AY534" s="191"/>
      <c r="AZ534" s="191"/>
      <c r="BA534" s="191"/>
      <c r="BB534" s="191"/>
      <c r="BC534" s="191"/>
      <c r="BD534" s="191"/>
      <c r="BE534" s="191"/>
      <c r="BF534" s="191"/>
      <c r="BG534" s="191"/>
      <c r="BH534" s="191"/>
    </row>
    <row r="535" spans="1:60" outlineLevel="1" x14ac:dyDescent="0.2">
      <c r="A535" s="184">
        <v>262</v>
      </c>
      <c r="B535" s="184" t="s">
        <v>894</v>
      </c>
      <c r="C535" s="185" t="s">
        <v>895</v>
      </c>
      <c r="D535" s="186" t="s">
        <v>217</v>
      </c>
      <c r="E535" s="187">
        <v>1</v>
      </c>
      <c r="F535" s="188">
        <v>0</v>
      </c>
      <c r="G535" s="188">
        <f t="shared" si="42"/>
        <v>0</v>
      </c>
      <c r="H535" s="188"/>
      <c r="I535" s="188"/>
      <c r="J535" s="188"/>
      <c r="K535" s="188"/>
      <c r="L535" s="188"/>
      <c r="M535" s="188"/>
      <c r="N535" s="189"/>
      <c r="O535" s="189"/>
      <c r="P535" s="189"/>
      <c r="Q535" s="189"/>
      <c r="R535" s="189"/>
      <c r="S535" s="189"/>
      <c r="T535" s="190"/>
      <c r="U535" s="189"/>
      <c r="V535" s="191"/>
      <c r="W535" s="191"/>
      <c r="X535" s="191"/>
      <c r="Y535" s="191"/>
      <c r="Z535" s="191"/>
      <c r="AA535" s="191"/>
      <c r="AB535" s="191"/>
      <c r="AC535" s="191"/>
      <c r="AD535" s="191"/>
      <c r="AE535" s="191"/>
      <c r="AF535" s="191"/>
      <c r="AG535" s="191"/>
      <c r="AH535" s="191"/>
      <c r="AI535" s="191"/>
      <c r="AJ535" s="191"/>
      <c r="AK535" s="191"/>
      <c r="AL535" s="191"/>
      <c r="AM535" s="191"/>
      <c r="AN535" s="191"/>
      <c r="AO535" s="191"/>
      <c r="AP535" s="191"/>
      <c r="AQ535" s="191"/>
      <c r="AR535" s="191"/>
      <c r="AS535" s="191"/>
      <c r="AT535" s="191"/>
      <c r="AU535" s="191"/>
      <c r="AV535" s="191"/>
      <c r="AW535" s="191"/>
      <c r="AX535" s="191"/>
      <c r="AY535" s="191"/>
      <c r="AZ535" s="191"/>
      <c r="BA535" s="191"/>
      <c r="BB535" s="191"/>
      <c r="BC535" s="191"/>
      <c r="BD535" s="191"/>
      <c r="BE535" s="191"/>
      <c r="BF535" s="191"/>
      <c r="BG535" s="191"/>
      <c r="BH535" s="191"/>
    </row>
    <row r="536" spans="1:60" outlineLevel="1" x14ac:dyDescent="0.2">
      <c r="A536" s="184">
        <v>263</v>
      </c>
      <c r="B536" s="184"/>
      <c r="C536" s="185" t="s">
        <v>896</v>
      </c>
      <c r="D536" s="186" t="s">
        <v>217</v>
      </c>
      <c r="E536" s="187">
        <v>1</v>
      </c>
      <c r="F536" s="188">
        <v>0</v>
      </c>
      <c r="G536" s="188">
        <f t="shared" si="42"/>
        <v>0</v>
      </c>
      <c r="H536" s="188"/>
      <c r="I536" s="188"/>
      <c r="J536" s="188"/>
      <c r="K536" s="188"/>
      <c r="L536" s="188"/>
      <c r="M536" s="188"/>
      <c r="N536" s="189"/>
      <c r="O536" s="189"/>
      <c r="P536" s="189"/>
      <c r="Q536" s="189"/>
      <c r="R536" s="189"/>
      <c r="S536" s="189"/>
      <c r="T536" s="190"/>
      <c r="U536" s="189"/>
      <c r="V536" s="191"/>
      <c r="W536" s="191"/>
      <c r="X536" s="191"/>
      <c r="Y536" s="191"/>
      <c r="Z536" s="191"/>
      <c r="AA536" s="191"/>
      <c r="AB536" s="191"/>
      <c r="AC536" s="191"/>
      <c r="AD536" s="191"/>
      <c r="AE536" s="191"/>
      <c r="AF536" s="191"/>
      <c r="AG536" s="191"/>
      <c r="AH536" s="191"/>
      <c r="AI536" s="191"/>
      <c r="AJ536" s="191"/>
      <c r="AK536" s="191"/>
      <c r="AL536" s="191"/>
      <c r="AM536" s="191"/>
      <c r="AN536" s="191"/>
      <c r="AO536" s="191"/>
      <c r="AP536" s="191"/>
      <c r="AQ536" s="191"/>
      <c r="AR536" s="191"/>
      <c r="AS536" s="191"/>
      <c r="AT536" s="191"/>
      <c r="AU536" s="191"/>
      <c r="AV536" s="191"/>
      <c r="AW536" s="191"/>
      <c r="AX536" s="191"/>
      <c r="AY536" s="191"/>
      <c r="AZ536" s="191"/>
      <c r="BA536" s="191"/>
      <c r="BB536" s="191"/>
      <c r="BC536" s="191"/>
      <c r="BD536" s="191"/>
      <c r="BE536" s="191"/>
      <c r="BF536" s="191"/>
      <c r="BG536" s="191"/>
      <c r="BH536" s="191"/>
    </row>
    <row r="537" spans="1:60" ht="22.5" outlineLevel="1" x14ac:dyDescent="0.2">
      <c r="A537" s="184">
        <v>264</v>
      </c>
      <c r="B537" s="184"/>
      <c r="C537" s="185" t="s">
        <v>897</v>
      </c>
      <c r="D537" s="186" t="s">
        <v>211</v>
      </c>
      <c r="E537" s="187">
        <v>15</v>
      </c>
      <c r="F537" s="188">
        <v>0</v>
      </c>
      <c r="G537" s="188">
        <f t="shared" si="42"/>
        <v>0</v>
      </c>
      <c r="H537" s="188"/>
      <c r="I537" s="188"/>
      <c r="J537" s="188"/>
      <c r="K537" s="188"/>
      <c r="L537" s="188"/>
      <c r="M537" s="188"/>
      <c r="N537" s="189"/>
      <c r="O537" s="189"/>
      <c r="P537" s="189"/>
      <c r="Q537" s="189"/>
      <c r="R537" s="189"/>
      <c r="S537" s="189"/>
      <c r="T537" s="190"/>
      <c r="U537" s="189"/>
      <c r="V537" s="191"/>
      <c r="W537" s="191"/>
      <c r="X537" s="191"/>
      <c r="Y537" s="191"/>
      <c r="Z537" s="191"/>
      <c r="AA537" s="191"/>
      <c r="AB537" s="191"/>
      <c r="AC537" s="191"/>
      <c r="AD537" s="191"/>
      <c r="AE537" s="191"/>
      <c r="AF537" s="191"/>
      <c r="AG537" s="191"/>
      <c r="AH537" s="191"/>
      <c r="AI537" s="191"/>
      <c r="AJ537" s="191"/>
      <c r="AK537" s="191"/>
      <c r="AL537" s="191"/>
      <c r="AM537" s="191"/>
      <c r="AN537" s="191"/>
      <c r="AO537" s="191"/>
      <c r="AP537" s="191"/>
      <c r="AQ537" s="191"/>
      <c r="AR537" s="191"/>
      <c r="AS537" s="191"/>
      <c r="AT537" s="191"/>
      <c r="AU537" s="191"/>
      <c r="AV537" s="191"/>
      <c r="AW537" s="191"/>
      <c r="AX537" s="191"/>
      <c r="AY537" s="191"/>
      <c r="AZ537" s="191"/>
      <c r="BA537" s="191"/>
      <c r="BB537" s="191"/>
      <c r="BC537" s="191"/>
      <c r="BD537" s="191"/>
      <c r="BE537" s="191"/>
      <c r="BF537" s="191"/>
      <c r="BG537" s="191"/>
      <c r="BH537" s="191"/>
    </row>
    <row r="538" spans="1:60" ht="22.5" outlineLevel="1" x14ac:dyDescent="0.2">
      <c r="A538" s="184">
        <v>265</v>
      </c>
      <c r="B538" s="184"/>
      <c r="C538" s="185" t="s">
        <v>898</v>
      </c>
      <c r="D538" s="186" t="s">
        <v>217</v>
      </c>
      <c r="E538" s="187">
        <v>1</v>
      </c>
      <c r="F538" s="188">
        <v>0</v>
      </c>
      <c r="G538" s="188">
        <f t="shared" si="42"/>
        <v>0</v>
      </c>
      <c r="H538" s="188"/>
      <c r="I538" s="188"/>
      <c r="J538" s="188"/>
      <c r="K538" s="188"/>
      <c r="L538" s="188"/>
      <c r="M538" s="188"/>
      <c r="N538" s="189"/>
      <c r="O538" s="189"/>
      <c r="P538" s="189"/>
      <c r="Q538" s="189"/>
      <c r="R538" s="189"/>
      <c r="S538" s="189"/>
      <c r="T538" s="190"/>
      <c r="U538" s="189"/>
      <c r="V538" s="191"/>
      <c r="W538" s="191"/>
      <c r="X538" s="191"/>
      <c r="Y538" s="191"/>
      <c r="Z538" s="191"/>
      <c r="AA538" s="191"/>
      <c r="AB538" s="191"/>
      <c r="AC538" s="191"/>
      <c r="AD538" s="191"/>
      <c r="AE538" s="191"/>
      <c r="AF538" s="191"/>
      <c r="AG538" s="191"/>
      <c r="AH538" s="191"/>
      <c r="AI538" s="191"/>
      <c r="AJ538" s="191"/>
      <c r="AK538" s="191"/>
      <c r="AL538" s="191"/>
      <c r="AM538" s="191"/>
      <c r="AN538" s="191"/>
      <c r="AO538" s="191"/>
      <c r="AP538" s="191"/>
      <c r="AQ538" s="191"/>
      <c r="AR538" s="191"/>
      <c r="AS538" s="191"/>
      <c r="AT538" s="191"/>
      <c r="AU538" s="191"/>
      <c r="AV538" s="191"/>
      <c r="AW538" s="191"/>
      <c r="AX538" s="191"/>
      <c r="AY538" s="191"/>
      <c r="AZ538" s="191"/>
      <c r="BA538" s="191"/>
      <c r="BB538" s="191"/>
      <c r="BC538" s="191"/>
      <c r="BD538" s="191"/>
      <c r="BE538" s="191"/>
      <c r="BF538" s="191"/>
      <c r="BG538" s="191"/>
      <c r="BH538" s="191"/>
    </row>
    <row r="539" spans="1:60" outlineLevel="1" x14ac:dyDescent="0.2">
      <c r="A539" s="184">
        <v>266</v>
      </c>
      <c r="B539" s="184"/>
      <c r="C539" s="185" t="s">
        <v>899</v>
      </c>
      <c r="D539" s="186" t="s">
        <v>217</v>
      </c>
      <c r="E539" s="187">
        <v>10</v>
      </c>
      <c r="F539" s="188">
        <v>0</v>
      </c>
      <c r="G539" s="188">
        <f t="shared" si="42"/>
        <v>0</v>
      </c>
      <c r="H539" s="188"/>
      <c r="I539" s="188"/>
      <c r="J539" s="188"/>
      <c r="K539" s="188"/>
      <c r="L539" s="188"/>
      <c r="M539" s="188"/>
      <c r="N539" s="189"/>
      <c r="O539" s="189"/>
      <c r="P539" s="189"/>
      <c r="Q539" s="189"/>
      <c r="R539" s="189"/>
      <c r="S539" s="189"/>
      <c r="T539" s="190"/>
      <c r="U539" s="189"/>
      <c r="V539" s="191"/>
      <c r="W539" s="191"/>
      <c r="X539" s="191"/>
      <c r="Y539" s="191"/>
      <c r="Z539" s="191"/>
      <c r="AA539" s="191"/>
      <c r="AB539" s="191"/>
      <c r="AC539" s="191"/>
      <c r="AD539" s="191"/>
      <c r="AE539" s="191"/>
      <c r="AF539" s="191"/>
      <c r="AG539" s="191"/>
      <c r="AH539" s="191"/>
      <c r="AI539" s="191"/>
      <c r="AJ539" s="191"/>
      <c r="AK539" s="191"/>
      <c r="AL539" s="191"/>
      <c r="AM539" s="191"/>
      <c r="AN539" s="191"/>
      <c r="AO539" s="191"/>
      <c r="AP539" s="191"/>
      <c r="AQ539" s="191"/>
      <c r="AR539" s="191"/>
      <c r="AS539" s="191"/>
      <c r="AT539" s="191"/>
      <c r="AU539" s="191"/>
      <c r="AV539" s="191"/>
      <c r="AW539" s="191"/>
      <c r="AX539" s="191"/>
      <c r="AY539" s="191"/>
      <c r="AZ539" s="191"/>
      <c r="BA539" s="191"/>
      <c r="BB539" s="191"/>
      <c r="BC539" s="191"/>
      <c r="BD539" s="191"/>
      <c r="BE539" s="191"/>
      <c r="BF539" s="191"/>
      <c r="BG539" s="191"/>
      <c r="BH539" s="191"/>
    </row>
    <row r="540" spans="1:60" ht="22.5" outlineLevel="1" x14ac:dyDescent="0.2">
      <c r="A540" s="184">
        <v>267</v>
      </c>
      <c r="B540" s="184"/>
      <c r="C540" s="185" t="s">
        <v>900</v>
      </c>
      <c r="D540" s="186" t="s">
        <v>217</v>
      </c>
      <c r="E540" s="187">
        <v>1</v>
      </c>
      <c r="F540" s="188">
        <v>0</v>
      </c>
      <c r="G540" s="188">
        <f t="shared" si="42"/>
        <v>0</v>
      </c>
      <c r="H540" s="188"/>
      <c r="I540" s="188"/>
      <c r="J540" s="188"/>
      <c r="K540" s="188"/>
      <c r="L540" s="188"/>
      <c r="M540" s="188"/>
      <c r="N540" s="189"/>
      <c r="O540" s="189"/>
      <c r="P540" s="189"/>
      <c r="Q540" s="189"/>
      <c r="R540" s="189"/>
      <c r="S540" s="189"/>
      <c r="T540" s="190"/>
      <c r="U540" s="189"/>
      <c r="V540" s="191"/>
      <c r="W540" s="191"/>
      <c r="X540" s="191"/>
      <c r="Y540" s="191"/>
      <c r="Z540" s="191"/>
      <c r="AA540" s="191"/>
      <c r="AB540" s="191"/>
      <c r="AC540" s="191"/>
      <c r="AD540" s="191"/>
      <c r="AE540" s="191"/>
      <c r="AF540" s="191"/>
      <c r="AG540" s="191"/>
      <c r="AH540" s="191"/>
      <c r="AI540" s="191"/>
      <c r="AJ540" s="191"/>
      <c r="AK540" s="191"/>
      <c r="AL540" s="191"/>
      <c r="AM540" s="191"/>
      <c r="AN540" s="191"/>
      <c r="AO540" s="191"/>
      <c r="AP540" s="191"/>
      <c r="AQ540" s="191"/>
      <c r="AR540" s="191"/>
      <c r="AS540" s="191"/>
      <c r="AT540" s="191"/>
      <c r="AU540" s="191"/>
      <c r="AV540" s="191"/>
      <c r="AW540" s="191"/>
      <c r="AX540" s="191"/>
      <c r="AY540" s="191"/>
      <c r="AZ540" s="191"/>
      <c r="BA540" s="191"/>
      <c r="BB540" s="191"/>
      <c r="BC540" s="191"/>
      <c r="BD540" s="191"/>
      <c r="BE540" s="191"/>
      <c r="BF540" s="191"/>
      <c r="BG540" s="191"/>
      <c r="BH540" s="191"/>
    </row>
    <row r="541" spans="1:60" x14ac:dyDescent="0.2">
      <c r="A541" s="195" t="s">
        <v>158</v>
      </c>
      <c r="B541" s="195" t="s">
        <v>125</v>
      </c>
      <c r="C541" s="196" t="s">
        <v>126</v>
      </c>
      <c r="D541" s="197"/>
      <c r="E541" s="198"/>
      <c r="F541" s="199"/>
      <c r="G541" s="199">
        <f>SUMIF(AE542:AE550,"&lt;&gt;NOR",G542:G550)</f>
        <v>0</v>
      </c>
      <c r="H541" s="199"/>
      <c r="I541" s="199">
        <f>SUM(I542:I550)</f>
        <v>13947</v>
      </c>
      <c r="J541" s="199"/>
      <c r="K541" s="199">
        <f>SUM(K542:K550)</f>
        <v>1784.2</v>
      </c>
      <c r="L541" s="199"/>
      <c r="M541" s="199">
        <f>SUM(M542:M550)</f>
        <v>0</v>
      </c>
      <c r="N541" s="200"/>
      <c r="O541" s="200">
        <f>SUM(O542:O550)</f>
        <v>0.01</v>
      </c>
      <c r="P541" s="200"/>
      <c r="Q541" s="200">
        <f>SUM(Q542:Q550)</f>
        <v>0</v>
      </c>
      <c r="R541" s="200"/>
      <c r="S541" s="200"/>
      <c r="T541" s="201"/>
      <c r="U541" s="200">
        <f>SUM(U542:U550)</f>
        <v>4.8099999999999996</v>
      </c>
      <c r="W541" s="48"/>
      <c r="AE541" t="s">
        <v>159</v>
      </c>
    </row>
    <row r="542" spans="1:60" ht="22.5" outlineLevel="1" x14ac:dyDescent="0.2">
      <c r="A542" s="184">
        <v>268</v>
      </c>
      <c r="B542" s="184" t="s">
        <v>901</v>
      </c>
      <c r="C542" s="185" t="s">
        <v>902</v>
      </c>
      <c r="D542" s="186" t="s">
        <v>211</v>
      </c>
      <c r="E542" s="187">
        <v>3.6</v>
      </c>
      <c r="F542" s="188">
        <v>0</v>
      </c>
      <c r="G542" s="188">
        <f>E542*F542</f>
        <v>0</v>
      </c>
      <c r="H542" s="188">
        <v>0</v>
      </c>
      <c r="I542" s="188">
        <f>ROUND(E542*H542,2)</f>
        <v>0</v>
      </c>
      <c r="J542" s="188">
        <v>144.5</v>
      </c>
      <c r="K542" s="188">
        <f>ROUND(E542*J542,2)</f>
        <v>520.20000000000005</v>
      </c>
      <c r="L542" s="188">
        <v>21</v>
      </c>
      <c r="M542" s="188">
        <f>G542*(1+L542/100)</f>
        <v>0</v>
      </c>
      <c r="N542" s="189">
        <v>0</v>
      </c>
      <c r="O542" s="189">
        <f>ROUND(E542*N542,5)</f>
        <v>0</v>
      </c>
      <c r="P542" s="189">
        <v>0</v>
      </c>
      <c r="Q542" s="189">
        <f>ROUND(E542*P542,5)</f>
        <v>0</v>
      </c>
      <c r="R542" s="189"/>
      <c r="S542" s="189"/>
      <c r="T542" s="190">
        <v>0.39</v>
      </c>
      <c r="U542" s="189">
        <f>ROUND(E542*T542,2)</f>
        <v>1.4</v>
      </c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 t="s">
        <v>187</v>
      </c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  <c r="AU542" s="191"/>
      <c r="AV542" s="191"/>
      <c r="AW542" s="191"/>
      <c r="AX542" s="191"/>
      <c r="AY542" s="191"/>
      <c r="AZ542" s="191"/>
      <c r="BA542" s="191"/>
      <c r="BB542" s="191"/>
      <c r="BC542" s="191"/>
      <c r="BD542" s="191"/>
      <c r="BE542" s="191"/>
      <c r="BF542" s="191"/>
      <c r="BG542" s="191"/>
      <c r="BH542" s="191"/>
    </row>
    <row r="543" spans="1:60" outlineLevel="1" x14ac:dyDescent="0.2">
      <c r="A543" s="184">
        <v>269</v>
      </c>
      <c r="B543" s="184"/>
      <c r="C543" s="192" t="s">
        <v>903</v>
      </c>
      <c r="D543" s="193"/>
      <c r="E543" s="194">
        <v>1.94</v>
      </c>
      <c r="F543" s="188"/>
      <c r="G543" s="188"/>
      <c r="H543" s="188"/>
      <c r="I543" s="188"/>
      <c r="J543" s="188"/>
      <c r="K543" s="188"/>
      <c r="L543" s="188"/>
      <c r="M543" s="188"/>
      <c r="N543" s="189"/>
      <c r="O543" s="189"/>
      <c r="P543" s="189"/>
      <c r="Q543" s="189"/>
      <c r="R543" s="189"/>
      <c r="S543" s="189"/>
      <c r="T543" s="190"/>
      <c r="U543" s="189"/>
      <c r="V543" s="191"/>
      <c r="W543" s="191"/>
      <c r="X543" s="191"/>
      <c r="Y543" s="191"/>
      <c r="Z543" s="191"/>
      <c r="AA543" s="191"/>
      <c r="AB543" s="191"/>
      <c r="AC543" s="191"/>
      <c r="AD543" s="191"/>
      <c r="AE543" s="191" t="s">
        <v>165</v>
      </c>
      <c r="AF543" s="191">
        <v>0</v>
      </c>
      <c r="AG543" s="191"/>
      <c r="AH543" s="191"/>
      <c r="AI543" s="191"/>
      <c r="AJ543" s="191"/>
      <c r="AK543" s="191"/>
      <c r="AL543" s="191"/>
      <c r="AM543" s="191"/>
      <c r="AN543" s="191"/>
      <c r="AO543" s="191"/>
      <c r="AP543" s="191"/>
      <c r="AQ543" s="191"/>
      <c r="AR543" s="191"/>
      <c r="AS543" s="191"/>
      <c r="AT543" s="191"/>
      <c r="AU543" s="191"/>
      <c r="AV543" s="191"/>
      <c r="AW543" s="191"/>
      <c r="AX543" s="191"/>
      <c r="AY543" s="191"/>
      <c r="AZ543" s="191"/>
      <c r="BA543" s="191"/>
      <c r="BB543" s="191"/>
      <c r="BC543" s="191"/>
      <c r="BD543" s="191"/>
      <c r="BE543" s="191"/>
      <c r="BF543" s="191"/>
      <c r="BG543" s="191"/>
      <c r="BH543" s="191"/>
    </row>
    <row r="544" spans="1:60" outlineLevel="1" x14ac:dyDescent="0.2">
      <c r="A544" s="184">
        <v>270</v>
      </c>
      <c r="B544" s="184"/>
      <c r="C544" s="192" t="s">
        <v>904</v>
      </c>
      <c r="D544" s="193"/>
      <c r="E544" s="194">
        <v>1.66</v>
      </c>
      <c r="F544" s="188"/>
      <c r="G544" s="188"/>
      <c r="H544" s="188"/>
      <c r="I544" s="188"/>
      <c r="J544" s="188"/>
      <c r="K544" s="188"/>
      <c r="L544" s="188"/>
      <c r="M544" s="188"/>
      <c r="N544" s="189"/>
      <c r="O544" s="189"/>
      <c r="P544" s="189"/>
      <c r="Q544" s="189"/>
      <c r="R544" s="189"/>
      <c r="S544" s="189"/>
      <c r="T544" s="190"/>
      <c r="U544" s="189"/>
      <c r="V544" s="191"/>
      <c r="W544" s="191"/>
      <c r="X544" s="191"/>
      <c r="Y544" s="191"/>
      <c r="Z544" s="191"/>
      <c r="AA544" s="191"/>
      <c r="AB544" s="191"/>
      <c r="AC544" s="191"/>
      <c r="AD544" s="191"/>
      <c r="AE544" s="191" t="s">
        <v>165</v>
      </c>
      <c r="AF544" s="191">
        <v>0</v>
      </c>
      <c r="AG544" s="191"/>
      <c r="AH544" s="191"/>
      <c r="AI544" s="191"/>
      <c r="AJ544" s="191"/>
      <c r="AK544" s="191"/>
      <c r="AL544" s="191"/>
      <c r="AM544" s="191"/>
      <c r="AN544" s="191"/>
      <c r="AO544" s="191"/>
      <c r="AP544" s="191"/>
      <c r="AQ544" s="191"/>
      <c r="AR544" s="191"/>
      <c r="AS544" s="191"/>
      <c r="AT544" s="191"/>
      <c r="AU544" s="191"/>
      <c r="AV544" s="191"/>
      <c r="AW544" s="191"/>
      <c r="AX544" s="191"/>
      <c r="AY544" s="191"/>
      <c r="AZ544" s="191"/>
      <c r="BA544" s="191"/>
      <c r="BB544" s="191"/>
      <c r="BC544" s="191"/>
      <c r="BD544" s="191"/>
      <c r="BE544" s="191"/>
      <c r="BF544" s="191"/>
      <c r="BG544" s="191"/>
      <c r="BH544" s="191"/>
    </row>
    <row r="545" spans="1:60" outlineLevel="1" x14ac:dyDescent="0.2">
      <c r="A545" s="184">
        <v>271</v>
      </c>
      <c r="B545" s="184" t="s">
        <v>905</v>
      </c>
      <c r="C545" s="185" t="s">
        <v>906</v>
      </c>
      <c r="D545" s="186" t="s">
        <v>217</v>
      </c>
      <c r="E545" s="187">
        <v>1</v>
      </c>
      <c r="F545" s="188">
        <v>0</v>
      </c>
      <c r="G545" s="188">
        <f t="shared" ref="G545:G550" si="49">E545*F545</f>
        <v>0</v>
      </c>
      <c r="H545" s="188">
        <v>115</v>
      </c>
      <c r="I545" s="188">
        <f t="shared" ref="I545:I550" si="50">ROUND(E545*H545,2)</f>
        <v>115</v>
      </c>
      <c r="J545" s="188">
        <v>0</v>
      </c>
      <c r="K545" s="188">
        <f t="shared" ref="K545:K550" si="51">ROUND(E545*J545,2)</f>
        <v>0</v>
      </c>
      <c r="L545" s="188">
        <v>21</v>
      </c>
      <c r="M545" s="188">
        <f t="shared" ref="M545:M550" si="52">G545*(1+L545/100)</f>
        <v>0</v>
      </c>
      <c r="N545" s="189">
        <v>0</v>
      </c>
      <c r="O545" s="189">
        <f t="shared" ref="O545:O550" si="53">ROUND(E545*N545,5)</f>
        <v>0</v>
      </c>
      <c r="P545" s="189">
        <v>0</v>
      </c>
      <c r="Q545" s="189">
        <f t="shared" ref="Q545:Q550" si="54">ROUND(E545*P545,5)</f>
        <v>0</v>
      </c>
      <c r="R545" s="189"/>
      <c r="S545" s="189"/>
      <c r="T545" s="190">
        <v>0</v>
      </c>
      <c r="U545" s="189">
        <f t="shared" ref="U545:U550" si="55">ROUND(E545*T545,2)</f>
        <v>0</v>
      </c>
      <c r="V545" s="191"/>
      <c r="W545" s="191"/>
      <c r="X545" s="191"/>
      <c r="Y545" s="191"/>
      <c r="Z545" s="191"/>
      <c r="AA545" s="191"/>
      <c r="AB545" s="191"/>
      <c r="AC545" s="191"/>
      <c r="AD545" s="191"/>
      <c r="AE545" s="191" t="s">
        <v>236</v>
      </c>
      <c r="AF545" s="191"/>
      <c r="AG545" s="191"/>
      <c r="AH545" s="191"/>
      <c r="AI545" s="191"/>
      <c r="AJ545" s="191"/>
      <c r="AK545" s="191"/>
      <c r="AL545" s="191"/>
      <c r="AM545" s="191"/>
      <c r="AN545" s="191"/>
      <c r="AO545" s="191"/>
      <c r="AP545" s="191"/>
      <c r="AQ545" s="191"/>
      <c r="AR545" s="191"/>
      <c r="AS545" s="191"/>
      <c r="AT545" s="191"/>
      <c r="AU545" s="191"/>
      <c r="AV545" s="191"/>
      <c r="AW545" s="191"/>
      <c r="AX545" s="191"/>
      <c r="AY545" s="191"/>
      <c r="AZ545" s="191"/>
      <c r="BA545" s="191"/>
      <c r="BB545" s="191"/>
      <c r="BC545" s="191"/>
      <c r="BD545" s="191"/>
      <c r="BE545" s="191"/>
      <c r="BF545" s="191"/>
      <c r="BG545" s="191"/>
      <c r="BH545" s="191"/>
    </row>
    <row r="546" spans="1:60" outlineLevel="1" x14ac:dyDescent="0.2">
      <c r="A546" s="184">
        <v>272</v>
      </c>
      <c r="B546" s="184" t="s">
        <v>907</v>
      </c>
      <c r="C546" s="185" t="s">
        <v>908</v>
      </c>
      <c r="D546" s="186" t="s">
        <v>217</v>
      </c>
      <c r="E546" s="187">
        <v>1</v>
      </c>
      <c r="F546" s="188">
        <v>0</v>
      </c>
      <c r="G546" s="188">
        <f t="shared" si="49"/>
        <v>0</v>
      </c>
      <c r="H546" s="188">
        <v>0</v>
      </c>
      <c r="I546" s="188">
        <f t="shared" si="50"/>
        <v>0</v>
      </c>
      <c r="J546" s="188">
        <v>630</v>
      </c>
      <c r="K546" s="188">
        <f t="shared" si="51"/>
        <v>630</v>
      </c>
      <c r="L546" s="188">
        <v>21</v>
      </c>
      <c r="M546" s="188">
        <f t="shared" si="52"/>
        <v>0</v>
      </c>
      <c r="N546" s="189">
        <v>0</v>
      </c>
      <c r="O546" s="189">
        <f t="shared" si="53"/>
        <v>0</v>
      </c>
      <c r="P546" s="189">
        <v>0</v>
      </c>
      <c r="Q546" s="189">
        <f t="shared" si="54"/>
        <v>0</v>
      </c>
      <c r="R546" s="189"/>
      <c r="S546" s="189"/>
      <c r="T546" s="190">
        <v>1.7</v>
      </c>
      <c r="U546" s="189">
        <f t="shared" si="55"/>
        <v>1.7</v>
      </c>
      <c r="V546" s="191"/>
      <c r="W546" s="191"/>
      <c r="X546" s="191"/>
      <c r="Y546" s="191"/>
      <c r="Z546" s="191"/>
      <c r="AA546" s="191"/>
      <c r="AB546" s="191"/>
      <c r="AC546" s="191"/>
      <c r="AD546" s="191"/>
      <c r="AE546" s="191" t="s">
        <v>187</v>
      </c>
      <c r="AF546" s="191"/>
      <c r="AG546" s="191"/>
      <c r="AH546" s="191"/>
      <c r="AI546" s="191"/>
      <c r="AJ546" s="191"/>
      <c r="AK546" s="191"/>
      <c r="AL546" s="191"/>
      <c r="AM546" s="191"/>
      <c r="AN546" s="191"/>
      <c r="AO546" s="191"/>
      <c r="AP546" s="191"/>
      <c r="AQ546" s="191"/>
      <c r="AR546" s="191"/>
      <c r="AS546" s="191"/>
      <c r="AT546" s="191"/>
      <c r="AU546" s="191"/>
      <c r="AV546" s="191"/>
      <c r="AW546" s="191"/>
      <c r="AX546" s="191"/>
      <c r="AY546" s="191"/>
      <c r="AZ546" s="191"/>
      <c r="BA546" s="191"/>
      <c r="BB546" s="191"/>
      <c r="BC546" s="191"/>
      <c r="BD546" s="191"/>
      <c r="BE546" s="191"/>
      <c r="BF546" s="191"/>
      <c r="BG546" s="191"/>
      <c r="BH546" s="191"/>
    </row>
    <row r="547" spans="1:60" outlineLevel="1" x14ac:dyDescent="0.2">
      <c r="A547" s="184">
        <v>273</v>
      </c>
      <c r="B547" s="184" t="s">
        <v>909</v>
      </c>
      <c r="C547" s="185" t="s">
        <v>910</v>
      </c>
      <c r="D547" s="186" t="s">
        <v>217</v>
      </c>
      <c r="E547" s="187">
        <v>1</v>
      </c>
      <c r="F547" s="188">
        <v>0</v>
      </c>
      <c r="G547" s="188">
        <f t="shared" si="49"/>
        <v>0</v>
      </c>
      <c r="H547" s="188">
        <v>11340</v>
      </c>
      <c r="I547" s="188">
        <f t="shared" si="50"/>
        <v>11340</v>
      </c>
      <c r="J547" s="188">
        <v>0</v>
      </c>
      <c r="K547" s="188">
        <f t="shared" si="51"/>
        <v>0</v>
      </c>
      <c r="L547" s="188">
        <v>21</v>
      </c>
      <c r="M547" s="188">
        <f t="shared" si="52"/>
        <v>0</v>
      </c>
      <c r="N547" s="189">
        <v>0.01</v>
      </c>
      <c r="O547" s="189">
        <f t="shared" si="53"/>
        <v>0.01</v>
      </c>
      <c r="P547" s="189">
        <v>0</v>
      </c>
      <c r="Q547" s="189">
        <f t="shared" si="54"/>
        <v>0</v>
      </c>
      <c r="R547" s="189"/>
      <c r="S547" s="189"/>
      <c r="T547" s="190">
        <v>0</v>
      </c>
      <c r="U547" s="189">
        <f t="shared" si="55"/>
        <v>0</v>
      </c>
      <c r="V547" s="191"/>
      <c r="W547" s="191"/>
      <c r="X547" s="191"/>
      <c r="Y547" s="191"/>
      <c r="Z547" s="191"/>
      <c r="AA547" s="191"/>
      <c r="AB547" s="191"/>
      <c r="AC547" s="191"/>
      <c r="AD547" s="191"/>
      <c r="AE547" s="191" t="s">
        <v>236</v>
      </c>
      <c r="AF547" s="191"/>
      <c r="AG547" s="191"/>
      <c r="AH547" s="191"/>
      <c r="AI547" s="191"/>
      <c r="AJ547" s="191"/>
      <c r="AK547" s="191"/>
      <c r="AL547" s="191"/>
      <c r="AM547" s="191"/>
      <c r="AN547" s="191"/>
      <c r="AO547" s="191"/>
      <c r="AP547" s="191"/>
      <c r="AQ547" s="191"/>
      <c r="AR547" s="191"/>
      <c r="AS547" s="191"/>
      <c r="AT547" s="191"/>
      <c r="AU547" s="191"/>
      <c r="AV547" s="191"/>
      <c r="AW547" s="191"/>
      <c r="AX547" s="191"/>
      <c r="AY547" s="191"/>
      <c r="AZ547" s="191"/>
      <c r="BA547" s="191"/>
      <c r="BB547" s="191"/>
      <c r="BC547" s="191"/>
      <c r="BD547" s="191"/>
      <c r="BE547" s="191"/>
      <c r="BF547" s="191"/>
      <c r="BG547" s="191"/>
      <c r="BH547" s="191"/>
    </row>
    <row r="548" spans="1:60" outlineLevel="1" x14ac:dyDescent="0.2">
      <c r="A548" s="184">
        <v>274</v>
      </c>
      <c r="B548" s="184" t="s">
        <v>911</v>
      </c>
      <c r="C548" s="185" t="s">
        <v>912</v>
      </c>
      <c r="D548" s="186" t="s">
        <v>217</v>
      </c>
      <c r="E548" s="187">
        <v>2</v>
      </c>
      <c r="F548" s="188">
        <v>0</v>
      </c>
      <c r="G548" s="188">
        <f t="shared" si="49"/>
        <v>0</v>
      </c>
      <c r="H548" s="188">
        <v>0</v>
      </c>
      <c r="I548" s="188">
        <f t="shared" si="50"/>
        <v>0</v>
      </c>
      <c r="J548" s="188">
        <v>248.5</v>
      </c>
      <c r="K548" s="188">
        <f t="shared" si="51"/>
        <v>497</v>
      </c>
      <c r="L548" s="188">
        <v>21</v>
      </c>
      <c r="M548" s="188">
        <f t="shared" si="52"/>
        <v>0</v>
      </c>
      <c r="N548" s="189">
        <v>0</v>
      </c>
      <c r="O548" s="189">
        <f t="shared" si="53"/>
        <v>0</v>
      </c>
      <c r="P548" s="189">
        <v>0</v>
      </c>
      <c r="Q548" s="189">
        <f t="shared" si="54"/>
        <v>0</v>
      </c>
      <c r="R548" s="189"/>
      <c r="S548" s="189"/>
      <c r="T548" s="190">
        <v>0.67</v>
      </c>
      <c r="U548" s="189">
        <f t="shared" si="55"/>
        <v>1.34</v>
      </c>
      <c r="V548" s="191"/>
      <c r="W548" s="191"/>
      <c r="X548" s="191"/>
      <c r="Y548" s="191"/>
      <c r="Z548" s="191"/>
      <c r="AA548" s="191"/>
      <c r="AB548" s="191"/>
      <c r="AC548" s="191"/>
      <c r="AD548" s="191"/>
      <c r="AE548" s="191" t="s">
        <v>187</v>
      </c>
      <c r="AF548" s="191"/>
      <c r="AG548" s="191"/>
      <c r="AH548" s="191"/>
      <c r="AI548" s="191"/>
      <c r="AJ548" s="191"/>
      <c r="AK548" s="191"/>
      <c r="AL548" s="191"/>
      <c r="AM548" s="191"/>
      <c r="AN548" s="191"/>
      <c r="AO548" s="191"/>
      <c r="AP548" s="191"/>
      <c r="AQ548" s="191"/>
      <c r="AR548" s="191"/>
      <c r="AS548" s="191"/>
      <c r="AT548" s="191"/>
      <c r="AU548" s="191"/>
      <c r="AV548" s="191"/>
      <c r="AW548" s="191"/>
      <c r="AX548" s="191"/>
      <c r="AY548" s="191"/>
      <c r="AZ548" s="191"/>
      <c r="BA548" s="191"/>
      <c r="BB548" s="191"/>
      <c r="BC548" s="191"/>
      <c r="BD548" s="191"/>
      <c r="BE548" s="191"/>
      <c r="BF548" s="191"/>
      <c r="BG548" s="191"/>
      <c r="BH548" s="191"/>
    </row>
    <row r="549" spans="1:60" outlineLevel="1" x14ac:dyDescent="0.2">
      <c r="A549" s="184">
        <v>275</v>
      </c>
      <c r="B549" s="184" t="s">
        <v>913</v>
      </c>
      <c r="C549" s="185" t="s">
        <v>914</v>
      </c>
      <c r="D549" s="186" t="s">
        <v>217</v>
      </c>
      <c r="E549" s="187">
        <v>2</v>
      </c>
      <c r="F549" s="188">
        <v>0</v>
      </c>
      <c r="G549" s="188">
        <f t="shared" si="49"/>
        <v>0</v>
      </c>
      <c r="H549" s="188">
        <v>1246</v>
      </c>
      <c r="I549" s="188">
        <f t="shared" si="50"/>
        <v>2492</v>
      </c>
      <c r="J549" s="188">
        <v>0</v>
      </c>
      <c r="K549" s="188">
        <f t="shared" si="51"/>
        <v>0</v>
      </c>
      <c r="L549" s="188">
        <v>21</v>
      </c>
      <c r="M549" s="188">
        <f t="shared" si="52"/>
        <v>0</v>
      </c>
      <c r="N549" s="189">
        <v>0</v>
      </c>
      <c r="O549" s="189">
        <f t="shared" si="53"/>
        <v>0</v>
      </c>
      <c r="P549" s="189">
        <v>0</v>
      </c>
      <c r="Q549" s="189">
        <f t="shared" si="54"/>
        <v>0</v>
      </c>
      <c r="R549" s="189"/>
      <c r="S549" s="189"/>
      <c r="T549" s="190">
        <v>0</v>
      </c>
      <c r="U549" s="189">
        <f t="shared" si="55"/>
        <v>0</v>
      </c>
      <c r="V549" s="191"/>
      <c r="W549" s="191"/>
      <c r="X549" s="191"/>
      <c r="Y549" s="191"/>
      <c r="Z549" s="191"/>
      <c r="AA549" s="191"/>
      <c r="AB549" s="191"/>
      <c r="AC549" s="191"/>
      <c r="AD549" s="191"/>
      <c r="AE549" s="191" t="s">
        <v>236</v>
      </c>
      <c r="AF549" s="191"/>
      <c r="AG549" s="191"/>
      <c r="AH549" s="191"/>
      <c r="AI549" s="191"/>
      <c r="AJ549" s="191"/>
      <c r="AK549" s="191"/>
      <c r="AL549" s="191"/>
      <c r="AM549" s="191"/>
      <c r="AN549" s="191"/>
      <c r="AO549" s="191"/>
      <c r="AP549" s="191"/>
      <c r="AQ549" s="191"/>
      <c r="AR549" s="191"/>
      <c r="AS549" s="191"/>
      <c r="AT549" s="191"/>
      <c r="AU549" s="191"/>
      <c r="AV549" s="191"/>
      <c r="AW549" s="191"/>
      <c r="AX549" s="191"/>
      <c r="AY549" s="191"/>
      <c r="AZ549" s="191"/>
      <c r="BA549" s="191"/>
      <c r="BB549" s="191"/>
      <c r="BC549" s="191"/>
      <c r="BD549" s="191"/>
      <c r="BE549" s="191"/>
      <c r="BF549" s="191"/>
      <c r="BG549" s="191"/>
      <c r="BH549" s="191"/>
    </row>
    <row r="550" spans="1:60" outlineLevel="1" x14ac:dyDescent="0.2">
      <c r="A550" s="184">
        <v>276</v>
      </c>
      <c r="B550" s="184" t="s">
        <v>915</v>
      </c>
      <c r="C550" s="185" t="s">
        <v>916</v>
      </c>
      <c r="D550" s="186" t="s">
        <v>217</v>
      </c>
      <c r="E550" s="187">
        <v>1</v>
      </c>
      <c r="F550" s="188">
        <v>0</v>
      </c>
      <c r="G550" s="188">
        <f t="shared" si="49"/>
        <v>0</v>
      </c>
      <c r="H550" s="188">
        <v>0</v>
      </c>
      <c r="I550" s="188">
        <f t="shared" si="50"/>
        <v>0</v>
      </c>
      <c r="J550" s="188">
        <v>137</v>
      </c>
      <c r="K550" s="188">
        <f t="shared" si="51"/>
        <v>137</v>
      </c>
      <c r="L550" s="188">
        <v>21</v>
      </c>
      <c r="M550" s="188">
        <f t="shared" si="52"/>
        <v>0</v>
      </c>
      <c r="N550" s="189">
        <v>0</v>
      </c>
      <c r="O550" s="189">
        <f t="shared" si="53"/>
        <v>0</v>
      </c>
      <c r="P550" s="189">
        <v>0</v>
      </c>
      <c r="Q550" s="189">
        <f t="shared" si="54"/>
        <v>0</v>
      </c>
      <c r="R550" s="189"/>
      <c r="S550" s="189"/>
      <c r="T550" s="190">
        <v>0.37</v>
      </c>
      <c r="U550" s="189">
        <f t="shared" si="55"/>
        <v>0.37</v>
      </c>
      <c r="V550" s="191"/>
      <c r="W550" s="191"/>
      <c r="X550" s="191"/>
      <c r="Y550" s="191"/>
      <c r="Z550" s="191"/>
      <c r="AA550" s="191"/>
      <c r="AB550" s="191"/>
      <c r="AC550" s="191"/>
      <c r="AD550" s="191"/>
      <c r="AE550" s="191" t="s">
        <v>187</v>
      </c>
      <c r="AF550" s="191"/>
      <c r="AG550" s="191"/>
      <c r="AH550" s="191"/>
      <c r="AI550" s="191"/>
      <c r="AJ550" s="191"/>
      <c r="AK550" s="191"/>
      <c r="AL550" s="191"/>
      <c r="AM550" s="191"/>
      <c r="AN550" s="191"/>
      <c r="AO550" s="191"/>
      <c r="AP550" s="191"/>
      <c r="AQ550" s="191"/>
      <c r="AR550" s="191"/>
      <c r="AS550" s="191"/>
      <c r="AT550" s="191"/>
      <c r="AU550" s="191"/>
      <c r="AV550" s="191"/>
      <c r="AW550" s="191"/>
      <c r="AX550" s="191"/>
      <c r="AY550" s="191"/>
      <c r="AZ550" s="191"/>
      <c r="BA550" s="191"/>
      <c r="BB550" s="191"/>
      <c r="BC550" s="191"/>
      <c r="BD550" s="191"/>
      <c r="BE550" s="191"/>
      <c r="BF550" s="191"/>
      <c r="BG550" s="191"/>
      <c r="BH550" s="191"/>
    </row>
    <row r="551" spans="1:60" x14ac:dyDescent="0.2">
      <c r="A551" s="195" t="s">
        <v>158</v>
      </c>
      <c r="B551" s="195" t="s">
        <v>29</v>
      </c>
      <c r="C551" s="196" t="s">
        <v>30</v>
      </c>
      <c r="D551" s="197"/>
      <c r="E551" s="198"/>
      <c r="F551" s="199"/>
      <c r="G551" s="199">
        <f>SUMIF(AE552:AE552,"&lt;&gt;NOR",G552:G552)</f>
        <v>0</v>
      </c>
      <c r="H551" s="199"/>
      <c r="I551" s="199" t="e">
        <f>SUM(I552:I552)</f>
        <v>#VALUE!</v>
      </c>
      <c r="J551" s="199"/>
      <c r="K551" s="199" t="e">
        <f>SUM(K552:K552)</f>
        <v>#VALUE!</v>
      </c>
      <c r="L551" s="199"/>
      <c r="M551" s="199" t="e">
        <f>SUM(M552:M552)</f>
        <v>#VALUE!</v>
      </c>
      <c r="N551" s="200"/>
      <c r="O551" s="200">
        <f>SUM(O552:O552)</f>
        <v>0</v>
      </c>
      <c r="P551" s="200"/>
      <c r="Q551" s="200">
        <f>SUM(Q552:Q552)</f>
        <v>0</v>
      </c>
      <c r="R551" s="200"/>
      <c r="S551" s="200"/>
      <c r="T551" s="201"/>
      <c r="U551" s="200" t="e">
        <f>SUM(U552:U552)</f>
        <v>#VALUE!</v>
      </c>
      <c r="AE551" t="s">
        <v>159</v>
      </c>
    </row>
    <row r="552" spans="1:60" outlineLevel="1" x14ac:dyDescent="0.2">
      <c r="A552" s="204">
        <v>277</v>
      </c>
      <c r="B552" s="204" t="s">
        <v>917</v>
      </c>
      <c r="C552" s="205" t="s">
        <v>918</v>
      </c>
      <c r="D552" s="206" t="s">
        <v>35</v>
      </c>
      <c r="E552" s="207" t="s">
        <v>194</v>
      </c>
      <c r="F552" s="208">
        <v>0</v>
      </c>
      <c r="G552" s="208" t="s">
        <v>194</v>
      </c>
      <c r="H552" s="208">
        <v>0</v>
      </c>
      <c r="I552" s="208" t="e">
        <f>ROUND(E552*H552,2)</f>
        <v>#VALUE!</v>
      </c>
      <c r="J552" s="208">
        <v>1</v>
      </c>
      <c r="K552" s="208" t="e">
        <f>ROUND(E552*J552,2)</f>
        <v>#VALUE!</v>
      </c>
      <c r="L552" s="208">
        <v>21</v>
      </c>
      <c r="M552" s="208" t="e">
        <f>G552*(1+L552/100)</f>
        <v>#VALUE!</v>
      </c>
      <c r="N552" s="209">
        <v>0</v>
      </c>
      <c r="O552" s="209" t="s">
        <v>194</v>
      </c>
      <c r="P552" s="209">
        <v>0</v>
      </c>
      <c r="Q552" s="209" t="s">
        <v>194</v>
      </c>
      <c r="R552" s="209"/>
      <c r="S552" s="209"/>
      <c r="T552" s="210">
        <v>0</v>
      </c>
      <c r="U552" s="209" t="e">
        <f>ROUND(E552*T552,2)</f>
        <v>#VALUE!</v>
      </c>
      <c r="V552" s="191"/>
      <c r="W552" s="211"/>
      <c r="X552" s="191"/>
      <c r="Y552" s="191"/>
      <c r="Z552" s="191"/>
      <c r="AA552" s="191"/>
      <c r="AB552" s="191"/>
      <c r="AC552" s="191"/>
      <c r="AD552" s="191"/>
      <c r="AE552" s="191" t="s">
        <v>187</v>
      </c>
      <c r="AF552" s="191"/>
      <c r="AG552" s="191"/>
      <c r="AH552" s="191"/>
      <c r="AI552" s="191"/>
      <c r="AJ552" s="191"/>
      <c r="AK552" s="191"/>
      <c r="AL552" s="191"/>
      <c r="AM552" s="191"/>
      <c r="AN552" s="191"/>
      <c r="AO552" s="191"/>
      <c r="AP552" s="191"/>
      <c r="AQ552" s="191"/>
      <c r="AR552" s="191"/>
      <c r="AS552" s="191"/>
      <c r="AT552" s="191"/>
      <c r="AU552" s="191"/>
      <c r="AV552" s="191"/>
      <c r="AW552" s="191"/>
      <c r="AX552" s="191"/>
      <c r="AY552" s="191"/>
      <c r="AZ552" s="191"/>
      <c r="BA552" s="191"/>
      <c r="BB552" s="191"/>
      <c r="BC552" s="191"/>
      <c r="BD552" s="191"/>
      <c r="BE552" s="191"/>
      <c r="BF552" s="191"/>
      <c r="BG552" s="191"/>
      <c r="BH552" s="191"/>
    </row>
    <row r="553" spans="1:60" x14ac:dyDescent="0.2">
      <c r="A553" s="159"/>
      <c r="B553" s="162"/>
      <c r="C553" s="212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AC553">
        <v>15</v>
      </c>
      <c r="AD553">
        <v>21</v>
      </c>
    </row>
    <row r="554" spans="1:60" x14ac:dyDescent="0.2">
      <c r="C554" s="213"/>
      <c r="AE554" t="s">
        <v>919</v>
      </c>
    </row>
    <row r="555" spans="1:60" x14ac:dyDescent="0.2">
      <c r="W555" s="48"/>
    </row>
  </sheetData>
  <mergeCells count="4">
    <mergeCell ref="A1:G1"/>
    <mergeCell ref="C2:G2"/>
    <mergeCell ref="C3:G3"/>
    <mergeCell ref="C4:G4"/>
  </mergeCells>
  <pageMargins left="0.59055118110236182" right="0.39370078740157505" top="0.78740157500000008" bottom="0.78740157500000008" header="0.30000000000000004" footer="0.30000000000000004"/>
  <pageSetup paperSize="0" fitToWidth="0" fitToHeight="0" orientation="landscape" horizontalDpi="0" verticalDpi="0" copie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Pokyny_pro_vyplnění</vt:lpstr>
      <vt:lpstr>Stavba</vt:lpstr>
      <vt:lpstr>VzorPolozky</vt:lpstr>
      <vt:lpstr>Rozpočet_Pol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Rozpočet_Pol!Oblast_tisku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</dc:creator>
  <cp:lastModifiedBy>Langer Jan</cp:lastModifiedBy>
  <cp:lastPrinted>2019-04-26T15:45:06Z</cp:lastPrinted>
  <dcterms:created xsi:type="dcterms:W3CDTF">2009-04-08T07:15:50Z</dcterms:created>
  <dcterms:modified xsi:type="dcterms:W3CDTF">2019-05-15T08:15:24Z</dcterms:modified>
</cp:coreProperties>
</file>