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102 - Fáze č.2" sheetId="2" r:id="rId2"/>
    <sheet name="SO103 - Fáze č.3" sheetId="3" r:id="rId3"/>
    <sheet name="SO104 - Fáze č.4" sheetId="4" r:id="rId4"/>
    <sheet name="SO105 - Fáze č.5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'SO102 - Fáze č.2'!$C$89:$K$173</definedName>
    <definedName name="_xlnm.Print_Area" localSheetId="1">'SO102 - Fáze č.2'!$C$4:$J$39,'SO102 - Fáze č.2'!$C$45:$J$71,'SO102 - Fáze č.2'!$C$77:$K$173</definedName>
    <definedName name="_xlnm.Print_Titles" localSheetId="1">'SO102 - Fáze č.2'!$89:$89</definedName>
    <definedName name="_xlnm._FilterDatabase" localSheetId="2" hidden="1">'SO103 - Fáze č.3'!$C$88:$K$169</definedName>
    <definedName name="_xlnm.Print_Area" localSheetId="2">'SO103 - Fáze č.3'!$C$4:$J$39,'SO103 - Fáze č.3'!$C$45:$J$70,'SO103 - Fáze č.3'!$C$76:$K$169</definedName>
    <definedName name="_xlnm.Print_Titles" localSheetId="2">'SO103 - Fáze č.3'!$88:$88</definedName>
    <definedName name="_xlnm._FilterDatabase" localSheetId="3" hidden="1">'SO104 - Fáze č.4'!$C$89:$K$164</definedName>
    <definedName name="_xlnm.Print_Area" localSheetId="3">'SO104 - Fáze č.4'!$C$4:$J$39,'SO104 - Fáze č.4'!$C$45:$J$71,'SO104 - Fáze č.4'!$C$77:$K$164</definedName>
    <definedName name="_xlnm.Print_Titles" localSheetId="3">'SO104 - Fáze č.4'!$89:$89</definedName>
    <definedName name="_xlnm._FilterDatabase" localSheetId="4" hidden="1">'SO105 - Fáze č.5'!$C$85:$K$107</definedName>
    <definedName name="_xlnm.Print_Area" localSheetId="4">'SO105 - Fáze č.5'!$C$4:$J$39,'SO105 - Fáze č.5'!$C$45:$J$67,'SO105 - Fáze č.5'!$C$73:$K$107</definedName>
    <definedName name="_xlnm.Print_Titles" localSheetId="4">'SO105 - Fáze č.5'!$85:$85</definedName>
    <definedName name="_xlnm.Print_Area" localSheetId="5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05"/>
  <c r="BH105"/>
  <c r="BG105"/>
  <c r="BF105"/>
  <c r="T105"/>
  <c r="T104"/>
  <c r="R105"/>
  <c r="R104"/>
  <c r="P105"/>
  <c r="P104"/>
  <c r="BI101"/>
  <c r="BH101"/>
  <c r="BG101"/>
  <c r="BF101"/>
  <c r="T101"/>
  <c r="T100"/>
  <c r="R101"/>
  <c r="R100"/>
  <c r="P101"/>
  <c r="P100"/>
  <c r="BI97"/>
  <c r="BH97"/>
  <c r="BG97"/>
  <c r="BF97"/>
  <c r="T97"/>
  <c r="T96"/>
  <c r="R97"/>
  <c r="R96"/>
  <c r="R95"/>
  <c r="P97"/>
  <c r="P96"/>
  <c r="BI93"/>
  <c r="BH93"/>
  <c r="BG93"/>
  <c r="BF93"/>
  <c r="T93"/>
  <c r="T92"/>
  <c r="R93"/>
  <c r="R92"/>
  <c r="P93"/>
  <c r="P92"/>
  <c r="BI89"/>
  <c r="BH89"/>
  <c r="BG89"/>
  <c r="BF89"/>
  <c r="T89"/>
  <c r="T88"/>
  <c r="R89"/>
  <c r="R88"/>
  <c r="R87"/>
  <c r="R86"/>
  <c r="P89"/>
  <c r="P88"/>
  <c r="P87"/>
  <c r="J83"/>
  <c r="J82"/>
  <c r="F82"/>
  <c r="F80"/>
  <c r="E78"/>
  <c r="J55"/>
  <c r="J54"/>
  <c r="F54"/>
  <c r="F52"/>
  <c r="E50"/>
  <c r="J18"/>
  <c r="E18"/>
  <c r="F83"/>
  <c r="J17"/>
  <c r="J12"/>
  <c r="J52"/>
  <c r="E7"/>
  <c r="E76"/>
  <c i="4" r="J37"/>
  <c r="J36"/>
  <c i="1" r="AY57"/>
  <c i="4" r="J35"/>
  <c i="1" r="AX57"/>
  <c i="4" r="BI162"/>
  <c r="BH162"/>
  <c r="BG162"/>
  <c r="BF162"/>
  <c r="T162"/>
  <c r="T161"/>
  <c r="R162"/>
  <c r="R161"/>
  <c r="P162"/>
  <c r="P161"/>
  <c r="BI158"/>
  <c r="BH158"/>
  <c r="BG158"/>
  <c r="BF158"/>
  <c r="T158"/>
  <c r="T157"/>
  <c r="R158"/>
  <c r="R157"/>
  <c r="P158"/>
  <c r="P157"/>
  <c r="BI154"/>
  <c r="BH154"/>
  <c r="BG154"/>
  <c r="BF154"/>
  <c r="T154"/>
  <c r="T153"/>
  <c r="T152"/>
  <c r="R154"/>
  <c r="R153"/>
  <c r="P154"/>
  <c r="P153"/>
  <c r="P152"/>
  <c r="BI150"/>
  <c r="BH150"/>
  <c r="BG150"/>
  <c r="BF150"/>
  <c r="T150"/>
  <c r="T149"/>
  <c r="R150"/>
  <c r="R149"/>
  <c r="P150"/>
  <c r="P149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52"/>
  <c r="E7"/>
  <c r="E48"/>
  <c i="3" r="J37"/>
  <c r="J36"/>
  <c i="1" r="AY56"/>
  <c i="3" r="J35"/>
  <c i="1" r="AX56"/>
  <c i="3" r="BI167"/>
  <c r="BH167"/>
  <c r="BG167"/>
  <c r="BF167"/>
  <c r="T167"/>
  <c r="T166"/>
  <c r="R167"/>
  <c r="R166"/>
  <c r="P167"/>
  <c r="P166"/>
  <c r="BI163"/>
  <c r="BH163"/>
  <c r="BG163"/>
  <c r="BF163"/>
  <c r="T163"/>
  <c r="T162"/>
  <c r="R163"/>
  <c r="R162"/>
  <c r="P163"/>
  <c r="P162"/>
  <c r="BI159"/>
  <c r="BH159"/>
  <c r="BG159"/>
  <c r="BF159"/>
  <c r="T159"/>
  <c r="T158"/>
  <c r="T157"/>
  <c r="R159"/>
  <c r="R158"/>
  <c r="P159"/>
  <c r="P158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J86"/>
  <c r="J85"/>
  <c r="F85"/>
  <c r="F83"/>
  <c r="E81"/>
  <c r="J55"/>
  <c r="J54"/>
  <c r="F54"/>
  <c r="F52"/>
  <c r="E50"/>
  <c r="J18"/>
  <c r="E18"/>
  <c r="F86"/>
  <c r="J17"/>
  <c r="J12"/>
  <c r="J83"/>
  <c r="E7"/>
  <c r="E79"/>
  <c i="2" r="J37"/>
  <c r="J36"/>
  <c i="1" r="AY55"/>
  <c i="2" r="J35"/>
  <c i="1" r="AX55"/>
  <c i="2" r="BI171"/>
  <c r="BH171"/>
  <c r="BG171"/>
  <c r="BF171"/>
  <c r="T171"/>
  <c r="T170"/>
  <c r="R171"/>
  <c r="R170"/>
  <c r="P171"/>
  <c r="P170"/>
  <c r="BI167"/>
  <c r="BH167"/>
  <c r="BG167"/>
  <c r="BF167"/>
  <c r="T167"/>
  <c r="T166"/>
  <c r="R167"/>
  <c r="R166"/>
  <c r="P167"/>
  <c r="P166"/>
  <c r="BI163"/>
  <c r="BH163"/>
  <c r="BG163"/>
  <c r="BF163"/>
  <c r="T163"/>
  <c r="T162"/>
  <c r="T161"/>
  <c r="R163"/>
  <c r="R162"/>
  <c r="R161"/>
  <c r="P163"/>
  <c r="P162"/>
  <c r="P161"/>
  <c r="BI159"/>
  <c r="BH159"/>
  <c r="BG159"/>
  <c r="BF159"/>
  <c r="T159"/>
  <c r="T158"/>
  <c r="R159"/>
  <c r="R158"/>
  <c r="P159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84"/>
  <c r="E7"/>
  <c r="E48"/>
  <c i="1" r="L50"/>
  <c r="AM50"/>
  <c r="AM49"/>
  <c r="L49"/>
  <c r="AM47"/>
  <c r="L47"/>
  <c r="L45"/>
  <c r="L44"/>
  <c i="3" r="J163"/>
  <c i="2" r="J96"/>
  <c i="3" r="BK111"/>
  <c i="2" r="BK156"/>
  <c r="J144"/>
  <c r="J163"/>
  <c i="4" r="J127"/>
  <c i="2" r="BK96"/>
  <c i="4" r="J109"/>
  <c i="3" r="J114"/>
  <c i="4" r="BK106"/>
  <c i="3" r="BK147"/>
  <c i="2" r="J109"/>
  <c i="5" r="J93"/>
  <c i="3" r="BK105"/>
  <c r="J155"/>
  <c r="J136"/>
  <c r="J123"/>
  <c i="5" r="J101"/>
  <c i="4" r="J118"/>
  <c i="3" r="BK123"/>
  <c i="2" r="J167"/>
  <c r="J115"/>
  <c i="4" r="J138"/>
  <c i="2" r="BK152"/>
  <c r="BK109"/>
  <c i="4" r="J96"/>
  <c i="3" r="J153"/>
  <c i="2" r="BK112"/>
  <c r="J93"/>
  <c i="3" r="BK119"/>
  <c r="BK132"/>
  <c i="2" r="J140"/>
  <c i="4" r="J99"/>
  <c i="3" r="BK139"/>
  <c i="2" r="F36"/>
  <c r="BK124"/>
  <c i="4" r="BK158"/>
  <c i="3" r="BK143"/>
  <c r="J147"/>
  <c i="2" r="BK115"/>
  <c i="3" r="J95"/>
  <c i="2" r="BK167"/>
  <c r="BK106"/>
  <c i="5" r="BK89"/>
  <c i="2" r="BK102"/>
  <c i="4" r="BK138"/>
  <c r="BK99"/>
  <c i="3" r="J159"/>
  <c r="J92"/>
  <c r="J119"/>
  <c i="4" r="J106"/>
  <c i="5" r="BK97"/>
  <c i="4" r="BK162"/>
  <c r="BK154"/>
  <c r="J147"/>
  <c r="BK120"/>
  <c i="3" r="J167"/>
  <c i="2" r="BK93"/>
  <c i="3" r="BK92"/>
  <c i="2" r="J171"/>
  <c i="4" r="BK102"/>
  <c r="J93"/>
  <c i="2" r="J159"/>
  <c i="4" r="BK147"/>
  <c r="J154"/>
  <c r="BK109"/>
  <c r="J145"/>
  <c i="3" r="J111"/>
  <c r="BK153"/>
  <c r="J108"/>
  <c i="2" r="J120"/>
  <c r="F35"/>
  <c i="3" r="BK163"/>
  <c r="BK155"/>
  <c i="2" r="J133"/>
  <c r="BK137"/>
  <c i="5" r="BK105"/>
  <c i="3" r="J105"/>
  <c i="4" r="J102"/>
  <c r="BK118"/>
  <c i="3" r="BK167"/>
  <c i="4" r="BK127"/>
  <c i="3" r="BK108"/>
  <c r="BK95"/>
  <c i="2" r="J124"/>
  <c i="5" r="J34"/>
  <c i="4" r="BK112"/>
  <c i="2" r="J127"/>
  <c i="4" r="BK145"/>
  <c i="2" r="J130"/>
  <c i="3" r="BK151"/>
  <c i="2" r="BK120"/>
  <c r="J118"/>
  <c r="J152"/>
  <c r="BK99"/>
  <c i="4" r="J150"/>
  <c i="2" r="J99"/>
  <c i="3" r="J139"/>
  <c i="4" r="J141"/>
  <c i="3" r="BK114"/>
  <c r="J101"/>
  <c i="2" r="BK171"/>
  <c i="4" r="BK93"/>
  <c i="3" r="J132"/>
  <c i="4" r="J112"/>
  <c i="3" r="J151"/>
  <c i="4" r="J131"/>
  <c r="BK131"/>
  <c i="2" r="BK163"/>
  <c r="F34"/>
  <c i="3" r="BK117"/>
  <c i="2" r="BK148"/>
  <c i="3" r="BK101"/>
  <c i="4" r="BK115"/>
  <c i="3" r="BK126"/>
  <c i="4" r="BK124"/>
  <c i="2" r="F37"/>
  <c r="J137"/>
  <c i="4" r="BK134"/>
  <c i="5" r="BK101"/>
  <c i="2" r="J148"/>
  <c i="3" r="J98"/>
  <c i="2" r="BK130"/>
  <c i="3" r="J129"/>
  <c i="4" r="BK96"/>
  <c r="J120"/>
  <c i="2" r="BK144"/>
  <c i="3" r="BK136"/>
  <c r="J126"/>
  <c i="2" r="BK159"/>
  <c r="BK133"/>
  <c i="3" r="BK159"/>
  <c i="4" r="BK150"/>
  <c i="3" r="J143"/>
  <c r="BK98"/>
  <c i="4" r="BK141"/>
  <c r="J134"/>
  <c i="2" r="J112"/>
  <c i="3" r="J117"/>
  <c i="2" r="BK118"/>
  <c r="J102"/>
  <c r="BK140"/>
  <c i="5" r="J97"/>
  <c i="4" r="J158"/>
  <c i="5" r="BK93"/>
  <c i="4" r="J115"/>
  <c i="5" r="J89"/>
  <c i="2" r="BK154"/>
  <c i="4" r="J162"/>
  <c i="5" r="J105"/>
  <c i="2" r="J154"/>
  <c r="J106"/>
  <c i="4" r="J124"/>
  <c i="2" r="BK127"/>
  <c r="J156"/>
  <c i="3" r="BK129"/>
  <c i="1" r="AS54"/>
  <c i="2" r="J34"/>
  <c i="3" l="1" r="R157"/>
  <c i="5" r="T95"/>
  <c r="P95"/>
  <c i="4" r="R152"/>
  <c i="5" r="P86"/>
  <c i="1" r="AU58"/>
  <c i="5" r="T87"/>
  <c r="T86"/>
  <c i="2" r="R105"/>
  <c r="T114"/>
  <c i="3" r="T122"/>
  <c i="2" r="R92"/>
  <c r="BK114"/>
  <c r="J114"/>
  <c r="J63"/>
  <c i="3" r="T91"/>
  <c r="R122"/>
  <c i="2" r="BK92"/>
  <c r="J92"/>
  <c r="J61"/>
  <c r="R123"/>
  <c i="3" r="P135"/>
  <c i="4" r="T105"/>
  <c i="2" r="P92"/>
  <c r="P114"/>
  <c i="3" r="T104"/>
  <c i="4" r="R92"/>
  <c r="T123"/>
  <c i="2" r="BK123"/>
  <c r="J123"/>
  <c r="J64"/>
  <c i="4" r="P105"/>
  <c r="P123"/>
  <c i="2" r="T105"/>
  <c i="3" r="R91"/>
  <c r="T113"/>
  <c i="4" r="BK114"/>
  <c r="J114"/>
  <c r="J63"/>
  <c i="2" r="P136"/>
  <c i="3" r="T135"/>
  <c i="4" r="P130"/>
  <c i="2" r="T136"/>
  <c i="3" r="BK91"/>
  <c r="R135"/>
  <c i="4" r="R130"/>
  <c i="2" r="BK105"/>
  <c r="J105"/>
  <c r="J62"/>
  <c r="T123"/>
  <c i="3" r="P91"/>
  <c r="BK113"/>
  <c r="J113"/>
  <c r="J63"/>
  <c i="4" r="R105"/>
  <c r="R123"/>
  <c i="3" r="BK104"/>
  <c r="J104"/>
  <c r="J62"/>
  <c r="R113"/>
  <c i="4" r="BK130"/>
  <c r="J130"/>
  <c r="J65"/>
  <c i="2" r="R136"/>
  <c i="3" r="P104"/>
  <c r="P113"/>
  <c i="4" r="T92"/>
  <c r="R114"/>
  <c i="2" r="P105"/>
  <c r="P123"/>
  <c r="T92"/>
  <c r="T91"/>
  <c r="T90"/>
  <c r="R114"/>
  <c i="3" r="R104"/>
  <c r="P122"/>
  <c i="4" r="T130"/>
  <c i="3" r="BK135"/>
  <c r="J135"/>
  <c r="J65"/>
  <c i="4" r="P92"/>
  <c r="P91"/>
  <c r="P90"/>
  <c i="1" r="AU57"/>
  <c i="4" r="T114"/>
  <c r="BK92"/>
  <c r="BK91"/>
  <c r="J91"/>
  <c r="J60"/>
  <c r="P114"/>
  <c i="2" r="BK136"/>
  <c r="J136"/>
  <c r="J65"/>
  <c i="3" r="BK122"/>
  <c r="J122"/>
  <c r="J64"/>
  <c i="4" r="BK105"/>
  <c r="J105"/>
  <c r="J62"/>
  <c r="BK123"/>
  <c r="J123"/>
  <c r="J64"/>
  <c i="3" r="BK162"/>
  <c r="J162"/>
  <c r="J68"/>
  <c i="2" r="BK158"/>
  <c r="J158"/>
  <c r="J66"/>
  <c i="4" r="BK149"/>
  <c r="J149"/>
  <c r="J66"/>
  <c i="2" r="BK166"/>
  <c r="J166"/>
  <c r="J69"/>
  <c i="3" r="BK166"/>
  <c r="J166"/>
  <c r="J69"/>
  <c i="5" r="BK100"/>
  <c r="J100"/>
  <c r="J65"/>
  <c i="4" r="BK157"/>
  <c r="J157"/>
  <c r="J69"/>
  <c i="5" r="BK92"/>
  <c r="J92"/>
  <c r="J62"/>
  <c i="2" r="BK170"/>
  <c r="J170"/>
  <c r="J70"/>
  <c i="3" r="BK158"/>
  <c r="J158"/>
  <c r="J67"/>
  <c i="4" r="BK161"/>
  <c r="J161"/>
  <c r="J70"/>
  <c i="5" r="BK104"/>
  <c r="J104"/>
  <c r="J66"/>
  <c i="2" r="BK162"/>
  <c i="4" r="BK153"/>
  <c r="BK152"/>
  <c r="J152"/>
  <c r="J67"/>
  <c i="5" r="BK88"/>
  <c r="BK87"/>
  <c r="BK96"/>
  <c r="J96"/>
  <c r="J64"/>
  <c r="F55"/>
  <c r="BE93"/>
  <c i="4" r="J92"/>
  <c r="J61"/>
  <c i="5" r="BE97"/>
  <c r="E48"/>
  <c i="4" r="J153"/>
  <c r="J68"/>
  <c i="5" r="J80"/>
  <c r="BE105"/>
  <c r="BE89"/>
  <c i="1" r="AW58"/>
  <c i="5" r="BE101"/>
  <c i="4" r="F55"/>
  <c r="E80"/>
  <c r="BE96"/>
  <c r="BE120"/>
  <c r="BE127"/>
  <c r="BE99"/>
  <c r="BE115"/>
  <c r="BE112"/>
  <c r="BE141"/>
  <c r="J84"/>
  <c r="BE150"/>
  <c i="3" r="BK157"/>
  <c r="J157"/>
  <c r="J66"/>
  <c i="4" r="BE102"/>
  <c r="BE162"/>
  <c r="BE147"/>
  <c i="3" r="J91"/>
  <c r="J61"/>
  <c i="4" r="BE154"/>
  <c r="BE158"/>
  <c r="BE93"/>
  <c r="BE131"/>
  <c r="BE134"/>
  <c r="BE145"/>
  <c r="BE106"/>
  <c r="BE124"/>
  <c r="BE138"/>
  <c r="BE109"/>
  <c r="BE118"/>
  <c i="2" r="J162"/>
  <c r="J68"/>
  <c i="3" r="F55"/>
  <c r="BE95"/>
  <c r="BE143"/>
  <c r="BE108"/>
  <c r="BE132"/>
  <c r="BE139"/>
  <c r="BE147"/>
  <c r="BE129"/>
  <c i="2" r="BK91"/>
  <c r="J91"/>
  <c r="J60"/>
  <c i="3" r="BE117"/>
  <c r="BE163"/>
  <c r="E48"/>
  <c r="BE98"/>
  <c r="BE123"/>
  <c r="BE151"/>
  <c r="BE155"/>
  <c r="BE159"/>
  <c r="BE167"/>
  <c r="BE119"/>
  <c r="BE114"/>
  <c r="BE126"/>
  <c r="J52"/>
  <c r="BE92"/>
  <c r="BE153"/>
  <c r="BE101"/>
  <c r="BE105"/>
  <c r="BE111"/>
  <c r="BE136"/>
  <c i="2" r="J52"/>
  <c r="E80"/>
  <c r="BE99"/>
  <c r="BE109"/>
  <c r="BE112"/>
  <c r="BE118"/>
  <c r="BE120"/>
  <c r="BE137"/>
  <c i="1" r="BD55"/>
  <c i="2" r="F55"/>
  <c i="1" r="BA55"/>
  <c i="2" r="BE163"/>
  <c r="BE167"/>
  <c r="BE93"/>
  <c r="BE106"/>
  <c r="BE115"/>
  <c r="BE124"/>
  <c r="BE127"/>
  <c r="BE171"/>
  <c r="BE130"/>
  <c r="BE133"/>
  <c r="BE152"/>
  <c i="1" r="AW55"/>
  <c i="2" r="BE96"/>
  <c r="BE102"/>
  <c r="BE140"/>
  <c r="BE144"/>
  <c r="BE148"/>
  <c r="BE159"/>
  <c r="BE154"/>
  <c i="1" r="BB55"/>
  <c i="2" r="BE156"/>
  <c i="1" r="BC55"/>
  <c i="5" r="F36"/>
  <c i="1" r="BC58"/>
  <c i="4" r="F36"/>
  <c i="1" r="BC57"/>
  <c i="4" r="F35"/>
  <c i="1" r="BB57"/>
  <c i="3" r="F36"/>
  <c i="1" r="BC56"/>
  <c i="4" r="F37"/>
  <c i="1" r="BD57"/>
  <c i="3" r="F35"/>
  <c i="1" r="BB56"/>
  <c i="5" r="F34"/>
  <c i="1" r="BA58"/>
  <c i="5" r="F35"/>
  <c i="1" r="BB58"/>
  <c i="4" r="J34"/>
  <c i="1" r="AW57"/>
  <c i="5" r="F37"/>
  <c i="1" r="BD58"/>
  <c i="3" r="F37"/>
  <c i="1" r="BD56"/>
  <c i="4" r="F34"/>
  <c i="1" r="BA57"/>
  <c i="3" r="J34"/>
  <c i="1" r="AW56"/>
  <c i="3" r="F34"/>
  <c i="1" r="BA56"/>
  <c i="4" l="1" r="R91"/>
  <c r="R90"/>
  <c i="3" r="BK90"/>
  <c r="J90"/>
  <c r="J60"/>
  <c i="2" r="BK161"/>
  <c r="J161"/>
  <c r="J67"/>
  <c i="3" r="T90"/>
  <c r="T89"/>
  <c i="2" r="R91"/>
  <c r="R90"/>
  <c i="3" r="R90"/>
  <c r="R89"/>
  <c i="2" r="P91"/>
  <c r="P90"/>
  <c i="1" r="AU55"/>
  <c i="4" r="T91"/>
  <c r="T90"/>
  <c i="3" r="P90"/>
  <c r="P89"/>
  <c i="1" r="AU56"/>
  <c i="4" r="BK90"/>
  <c r="J90"/>
  <c r="J59"/>
  <c i="5" r="J87"/>
  <c r="J60"/>
  <c r="J88"/>
  <c r="J61"/>
  <c r="BK95"/>
  <c r="J95"/>
  <c r="J63"/>
  <c i="3" r="BK89"/>
  <c r="J89"/>
  <c i="2" r="BK90"/>
  <c r="J90"/>
  <c r="J59"/>
  <c r="F33"/>
  <c i="1" r="AZ55"/>
  <c i="2" r="J33"/>
  <c i="1" r="AV55"/>
  <c r="AT55"/>
  <c r="BA54"/>
  <c r="AW54"/>
  <c r="AK30"/>
  <c i="3" r="F33"/>
  <c i="1" r="AZ56"/>
  <c i="4" r="F33"/>
  <c i="1" r="AZ57"/>
  <c i="3" r="J33"/>
  <c i="1" r="AV56"/>
  <c r="AT56"/>
  <c r="BB54"/>
  <c r="W31"/>
  <c i="3" r="J30"/>
  <c i="1" r="AG56"/>
  <c r="BC54"/>
  <c r="W32"/>
  <c i="5" r="J33"/>
  <c i="1" r="AV58"/>
  <c r="AT58"/>
  <c r="BD54"/>
  <c r="W33"/>
  <c i="4" r="J33"/>
  <c i="1" r="AV57"/>
  <c r="AT57"/>
  <c i="4" r="J30"/>
  <c i="1" r="AG57"/>
  <c i="5" r="F33"/>
  <c i="1" r="AZ58"/>
  <c i="5" l="1" r="BK86"/>
  <c r="J86"/>
  <c r="J59"/>
  <c i="1" r="AN57"/>
  <c r="AN56"/>
  <c i="3" r="J59"/>
  <c i="4" r="J39"/>
  <c i="3" r="J39"/>
  <c i="1" r="AU54"/>
  <c r="W30"/>
  <c r="AY54"/>
  <c r="AX54"/>
  <c i="2" r="J30"/>
  <c i="1" r="AG55"/>
  <c r="AZ54"/>
  <c r="W29"/>
  <c i="2" l="1" r="J39"/>
  <c i="1" r="AN55"/>
  <c r="AV54"/>
  <c r="AK29"/>
  <c i="5" r="J30"/>
  <c i="1" r="AG58"/>
  <c r="AG54"/>
  <c r="AK26"/>
  <c i="5" l="1" r="J39"/>
  <c i="1" r="AN58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<sst xmlns="http://schemas.openxmlformats.org/spreadsheetml/2006/main">
  <si>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</si>
  <si>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</si>
  <si>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</si>
  <si>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</si>
  <si>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</si>
  <si>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{339ad859-f508-4474-88ce-a4d148131105}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</si>
  <si>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</si>
  <si>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</si>
  <si>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</si>
  <si>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</si>
  <si>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</si>
  <si>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</si>
  <si>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</si>
  <si>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</si>
  <si>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EKS-002-2022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</si>
  <si>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</si>
  <si>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</si>
  <si>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Hřbitov Novosedlice - oprava cest 1.etapa</t>
  </si>
  <si>
    <t>KSO:</t>
  </si>
  <si>
    <t>822 29 32</t>
  </si>
  <si>
    <t>CC-CZ:</t>
  </si>
  <si>
    <t>21121</t>
  </si>
  <si>
    <t>Místo:</t>
  </si>
  <si>
    <t>Novosedlice, okr.Teplice</t>
  </si>
  <si>
    <t>Datum:</t>
  </si>
  <si>
    <t>14. 1. 2022</t>
  </si>
  <si>
    <t>CZ-CPV:</t>
  </si>
  <si>
    <t>45300000-0</t>
  </si>
  <si>
    <t>CZ-CPA:</t>
  </si>
  <si>
    <t>42.11.10</t>
  </si>
  <si>
    <t>Zadavatel:</t>
  </si>
  <si>
    <t>IČ:</t>
  </si>
  <si>
    <t>25443126</t>
  </si>
  <si>
    <t>PS projekty s.r.o., Revoluční 5, Teplice</t>
  </si>
  <si>
    <t>DIČ:</t>
  </si>
  <si>
    <t>CZ25443126</t>
  </si>
  <si>
    <t>Uchazeč:</t>
  </si>
  <si>
    <t>Vyplň údaj</t>
  </si>
  <si>
    <t>Projektant:</t>
  </si>
  <si>
    <t>True</t>
  </si>
  <si>
    <t>Zpracovatel:</t>
  </si>
  <si>
    <t>11644668</t>
  </si>
  <si>
    <t>STAVINVEST KMS s.r.o., Studentská 285/22, Bílina</t>
  </si>
  <si>
    <t>CZ11944668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</si>
  <si>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</si>
  <si>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</si>
  <si>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</si>
  <si>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</si>
  <si>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</si>
  <si>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</si>
  <si>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</si>
  <si>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</si>
  <si>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</si>
  <si>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</si>
  <si>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</si>
  <si>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</si>
  <si>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</si>
  <si>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</si>
  <si>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</si>
  <si>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</si>
  <si>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</si>
  <si>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</si>
  <si>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</si>
  <si>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</si>
  <si>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</si>
  <si>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</si>
  <si>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</si>
  <si>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</si>
  <si>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</si>
  <si>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</si>
  <si>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</si>
  <si>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</si>
  <si>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</si>
  <si>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</si>
  <si>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</si>
  <si>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</si>
  <si>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</si>
  <si>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</si>
  <si>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</si>
  <si>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/>
  </si>
  <si>
    <t>D</t>
  </si>
  <si>
    <t>0</t>
  </si>
  <si>
    <t>###NOIMPORT###</t>
  </si>
  <si>
    <t>IMPORT</t>
  </si>
  <si>
    <t>{00000000-0000-0000-0000-000000000000}</t>
  </si>
  <si>
    <t>/</t>
  </si>
  <si>
    <t>SO102</t>
  </si>
  <si>
    <t>Fáze č.2</t>
  </si>
  <si>
    <t>STA</t>
  </si>
  <si>
    <t>1</t>
  </si>
  <si>
    <t>{9d0df596-7cea-4c08-8978-31c46c601928}</t>
  </si>
  <si>
    <t>2</t>
  </si>
  <si>
    <t>SO103</t>
  </si>
  <si>
    <t>Fáze č.3</t>
  </si>
  <si>
    <t>{6574131d-21e0-4d4b-905c-a0e6b86010f2}</t>
  </si>
  <si>
    <t>SO104</t>
  </si>
  <si>
    <t>Fáze č.4</t>
  </si>
  <si>
    <t>{0f2e001a-bb3a-493c-9e33-49c5c97d9e07}</t>
  </si>
  <si>
    <t>SO105</t>
  </si>
  <si>
    <t>Fáze č.5</t>
  </si>
  <si>
    <t>{798b32cb-58d7-4451-80e0-6c7f5fe37109}</t>
  </si>
  <si>
    <t>KRYCÍ LIST SOUPISU PRACÍ</t>
  </si>
  <si>
    <t>Objekt:</t>
  </si>
  <si>
    <t>SO102 - Fáze č.2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</si>
  <si>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</si>
  <si>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</si>
  <si>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</si>
  <si>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</si>
  <si>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</si>
  <si>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</si>
  <si>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</si>
  <si>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</si>
  <si>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96 - Bourání konstrukcí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</si>
  <si>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</si>
  <si>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</si>
  <si>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</si>
  <si>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</si>
  <si>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</si>
  <si>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</si>
  <si>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</si>
  <si>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</si>
  <si>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</si>
  <si>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</si>
  <si>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</si>
  <si>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</si>
  <si>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</si>
  <si>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</si>
  <si>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</si>
  <si>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</si>
  <si>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</si>
  <si>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</si>
  <si>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</si>
  <si>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</si>
  <si>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</si>
  <si>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</si>
  <si>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</si>
  <si>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</si>
  <si>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132212131</t>
  </si>
  <si>
    <t>Hloubení nezapažených rýh šířky do 800 mm ručně s urovnáním dna do předepsaného profilu a spádu v hornině třídy těžitelnosti I skupiny 3 soudržných</t>
  </si>
  <si>
    <t>m3</t>
  </si>
  <si>
    <t>CS ÚRS 2023 01</t>
  </si>
  <si>
    <t>4</t>
  </si>
  <si>
    <t>-1445849923</t>
  </si>
  <si>
    <t>Online PSC</t>
  </si>
  <si>
    <t>https://podminky.urs.cz/item/CS_URS_2023_01/132212131</t>
  </si>
  <si>
    <t>VV</t>
  </si>
  <si>
    <t>"výkop rýh pro obrubníkové lože" 56,0*0,30*0,15</t>
  </si>
  <si>
    <t>162751115</t>
  </si>
  <si>
    <t>Vodorovné přemístění výkopku nebo sypaniny po suchu na obvyklém dopravním prostředku, bez naložení výkopku, avšak se složením bez rozhrnutí z horniny třídy těžitelnosti I skupiny 1 až 3 na vzdálenost přes 7 000 do 8 000 m</t>
  </si>
  <si>
    <t>1847176500</t>
  </si>
  <si>
    <t>https://podminky.urs.cz/item/CS_URS_2023_01/162751115</t>
  </si>
  <si>
    <t>"odvoz výkopku na trvalou skládku" 2,52</t>
  </si>
  <si>
    <t>3</t>
  </si>
  <si>
    <t>171201231</t>
  </si>
  <si>
    <t>Poplatek za uložení stavebního odpadu na recyklační skládce (skládkovné) zeminy a kamení zatříděného do Katalogu odpadů pod kódem 17 05 04</t>
  </si>
  <si>
    <t>t</t>
  </si>
  <si>
    <t>54956801</t>
  </si>
  <si>
    <t>https://podminky.urs.cz/item/CS_URS_2023_01/171201231</t>
  </si>
  <si>
    <t>2,52*1,75 'Přepočtené koeficientem množství</t>
  </si>
  <si>
    <t>181951112</t>
  </si>
  <si>
    <t>Úprava pláně vyrovnáním výškových rozdílů strojně v hornině třídy těžitelnosti I, skupiny 1 až 3 se zhutněním</t>
  </si>
  <si>
    <t>m2</t>
  </si>
  <si>
    <t>-1756487168</t>
  </si>
  <si>
    <t>https://podminky.urs.cz/item/CS_URS_2023_01/181951112</t>
  </si>
  <si>
    <t>"úprava pláně pro nové zpevněné plochy" 279,0</t>
  </si>
  <si>
    <t>5</t>
  </si>
  <si>
    <t>Komunikace pozemní</t>
  </si>
  <si>
    <t>564811112</t>
  </si>
  <si>
    <t>Podklad ze štěrkodrti ŠD s rozprostřením a zhutněním plochy přes 100 m2, po zhutnění tl. 60 mm</t>
  </si>
  <si>
    <t>946969271</t>
  </si>
  <si>
    <t>https://podminky.urs.cz/item/CS_URS_2023_01/564811112</t>
  </si>
  <si>
    <t>"doplnění původních ponechávaných podkladních vrstev" 279,0</t>
  </si>
  <si>
    <t>6</t>
  </si>
  <si>
    <t>596211113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</si>
  <si>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300 m2</t>
  </si>
  <si>
    <t>-471515848</t>
  </si>
  <si>
    <t>https://podminky.urs.cz/item/CS_URS_2023_01/596211113</t>
  </si>
  <si>
    <t>"celková plocha dle výkresu č.D1: SO 101.1.02" 279,0</t>
  </si>
  <si>
    <t>7</t>
  </si>
  <si>
    <t>M</t>
  </si>
  <si>
    <t>59245018</t>
  </si>
  <si>
    <t>dlažba tvar obdélník betonová 200x100x60mm přírodní</t>
  </si>
  <si>
    <t>8</t>
  </si>
  <si>
    <t>-1707340575</t>
  </si>
  <si>
    <t>279*1,01 'Přepočtené koeficientem množství</t>
  </si>
  <si>
    <t>9</t>
  </si>
  <si>
    <t>Ostatní konstrukce a práce, bourání</t>
  </si>
  <si>
    <t>916331112</t>
  </si>
  <si>
    <t>Osazení zahradního obrubníku betonového s ložem tl. od 50 do 100 mm z betonu prostého tř. C 12/15 s boční opěrou z betonu prostého tř. C 12/15</t>
  </si>
  <si>
    <t>m</t>
  </si>
  <si>
    <t>1592887926</t>
  </si>
  <si>
    <t>https://podminky.urs.cz/item/CS_URS_2023_01/916331112</t>
  </si>
  <si>
    <t>"celková délka dle výkresu č.D1: SO 101.1.02" 56,0</t>
  </si>
  <si>
    <t>59217002</t>
  </si>
  <si>
    <t>obrubník betonový zahradní šedý 1000x50x200mm</t>
  </si>
  <si>
    <t>-667130012</t>
  </si>
  <si>
    <t>56*1,02 'Přepočtené koeficientem množství</t>
  </si>
  <si>
    <t>10</t>
  </si>
  <si>
    <t>916991121</t>
  </si>
  <si>
    <t>Lože pod obrubníky, krajníky nebo obruby z dlažebních kostek z betonu prostého</t>
  </si>
  <si>
    <t>-1974689685</t>
  </si>
  <si>
    <t>https://podminky.urs.cz/item/CS_URS_2023_01/916991121</t>
  </si>
  <si>
    <t>"rozšíření lože pro obrubníky o vnitřní opěru" 56,0*0,10*0,15</t>
  </si>
  <si>
    <t>96</t>
  </si>
  <si>
    <t>Bourání konstrukcí</t>
  </si>
  <si>
    <t>11</t>
  </si>
  <si>
    <t>113107162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</si>
  <si>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</si>
  <si>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-344131698</t>
  </si>
  <si>
    <t>https://podminky.urs.cz/item/CS_URS_2023_01/113107162</t>
  </si>
  <si>
    <t>"odstranění podkladních vrstev živičného krytu" 180,0</t>
  </si>
  <si>
    <t>12</t>
  </si>
  <si>
    <t>113107183</t>
  </si>
  <si>
    <t>Odstranění podkladů nebo krytů strojně plochy jednotlivě přes 50 m2 do 200 m2 s přemístěním hmot na skládku na vzdálenost do 20 m nebo s naložením na dopravní prostředek živičných, o tl. vrstvy přes 100 do 150 mm</t>
  </si>
  <si>
    <t>-933798322</t>
  </si>
  <si>
    <t>https://podminky.urs.cz/item/CS_URS_2023_01/113107183</t>
  </si>
  <si>
    <t>"odstranění živičného krytu" 180,0</t>
  </si>
  <si>
    <t>13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</si>
  <si>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</si>
  <si>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</si>
  <si>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1324467040</t>
  </si>
  <si>
    <t>https://podminky.urs.cz/item/CS_URS_2023_01/113107222</t>
  </si>
  <si>
    <t>"odstranění podkladních vrstev betonového krytu" 99,62</t>
  </si>
  <si>
    <t>14</t>
  </si>
  <si>
    <t>113107231</t>
  </si>
  <si>
    <t>Odstranění podkladů nebo krytů strojně plochy jednotlivě přes 200 m2 s přemístěním hmot na skládku na vzdálenost do 20 m nebo s naložením na dopravní prostředek z betonu prostého, o tl. vrstvy přes 100 do 150 mm</t>
  </si>
  <si>
    <t>331752632</t>
  </si>
  <si>
    <t>https://podminky.urs.cz/item/CS_URS_2023_01/113107231</t>
  </si>
  <si>
    <t>"odstranění betonového krytu" 99,62</t>
  </si>
  <si>
    <t>997</t>
  </si>
  <si>
    <t>Přesun sutě</t>
  </si>
  <si>
    <t>997221551</t>
  </si>
  <si>
    <t>Vodorovná doprava suti bez naložení, ale se složením a s hrubým urovnáním ze sypkých materiálů, na vzdálenost do 1 km</t>
  </si>
  <si>
    <t>499524250</t>
  </si>
  <si>
    <t>https://podminky.urs.cz/item/CS_URS_2023_01/997221551</t>
  </si>
  <si>
    <t>"kamenivo podkladních vrstev" 52,2+28,89</t>
  </si>
  <si>
    <t>16</t>
  </si>
  <si>
    <t>997221559</t>
  </si>
  <si>
    <t>Vodorovná doprava suti bez naložení, ale se složením a s hrubým urovnáním Příplatek k ceně za každý další i započatý 1 km přes 1 km</t>
  </si>
  <si>
    <t>-1462547927</t>
  </si>
  <si>
    <t>https://podminky.urs.cz/item/CS_URS_2023_01/997221559</t>
  </si>
  <si>
    <t>P</t>
  </si>
  <si>
    <t>Poznámka k položce:_x000d_
Předpokládaná odvozová vzdálenost 8km.</t>
  </si>
  <si>
    <t>81,09*7 'Přepočtené koeficientem množství</t>
  </si>
  <si>
    <t>17</t>
  </si>
  <si>
    <t>997221561</t>
  </si>
  <si>
    <t>Vodorovná doprava suti bez naložení, ale se složením a s hrubým urovnáním z kusových materiálů, na vzdálenost do 1 km</t>
  </si>
  <si>
    <t>1734760539</t>
  </si>
  <si>
    <t>https://podminky.urs.cz/item/CS_URS_2023_01/997221561</t>
  </si>
  <si>
    <t>"kusová frakce betonu" 32,377</t>
  </si>
  <si>
    <t>"kusová frakce asfaltu" 56,88</t>
  </si>
  <si>
    <t>18</t>
  </si>
  <si>
    <t>997221569</t>
  </si>
  <si>
    <t>-25337737</t>
  </si>
  <si>
    <t>https://podminky.urs.cz/item/CS_URS_2023_01/997221569</t>
  </si>
  <si>
    <t>89,257*7 'Přepočtené koeficientem množství</t>
  </si>
  <si>
    <t>19</t>
  </si>
  <si>
    <t>997221861</t>
  </si>
  <si>
    <t>Poplatek za uložení stavebního odpadu na recyklační skládce (skládkovné) z prostého betonu zatříděného do Katalogu odpadů pod kódem 17 01 01</t>
  </si>
  <si>
    <t>1995243067</t>
  </si>
  <si>
    <t>https://podminky.urs.cz/item/CS_URS_2023_01/997221861</t>
  </si>
  <si>
    <t>20</t>
  </si>
  <si>
    <t>997221873</t>
  </si>
  <si>
    <t>-36053674</t>
  </si>
  <si>
    <t>https://podminky.urs.cz/item/CS_URS_2023_01/997221873</t>
  </si>
  <si>
    <t>997221875</t>
  </si>
  <si>
    <t>Poplatek za uložení stavebního odpadu na recyklační skládce (skládkovné) asfaltového bez obsahu dehtu zatříděného do Katalogu odpadů pod kódem 17 03 02</t>
  </si>
  <si>
    <t>-1453477943</t>
  </si>
  <si>
    <t>https://podminky.urs.cz/item/CS_URS_2023_01/997221875</t>
  </si>
  <si>
    <t>998</t>
  </si>
  <si>
    <t>Přesun hmot</t>
  </si>
  <si>
    <t>22</t>
  </si>
  <si>
    <t>998223011</t>
  </si>
  <si>
    <t>Přesun hmot pro pozemní komunikace s krytem dlážděným dopravní vzdálenost do 200 m jakékoliv délky objektu</t>
  </si>
  <si>
    <t>-810649314</t>
  </si>
  <si>
    <t>https://podminky.urs.cz/item/CS_URS_2023_01/998223011</t>
  </si>
  <si>
    <t>VRN</t>
  </si>
  <si>
    <t>Vedlejší rozpočtové náklady</t>
  </si>
  <si>
    <t>VRN1</t>
  </si>
  <si>
    <t>Průzkumné, geodetické a projektové práce</t>
  </si>
  <si>
    <t>23</t>
  </si>
  <si>
    <t>012203000</t>
  </si>
  <si>
    <t>Geodetické práce při provádění stavby</t>
  </si>
  <si>
    <t>Kč</t>
  </si>
  <si>
    <t>1024</t>
  </si>
  <si>
    <t>1709318039</t>
  </si>
  <si>
    <t>https://podminky.urs.cz/item/CS_URS_2023_01/012203000</t>
  </si>
  <si>
    <t>Poznámka k položce:_x000d_
Položka obsahuje náklady na drobné geodetické práce v průběhu realizace stavby.</t>
  </si>
  <si>
    <t>VRN3</t>
  </si>
  <si>
    <t>Zařízení staveniště</t>
  </si>
  <si>
    <t>24</t>
  </si>
  <si>
    <t>030001000</t>
  </si>
  <si>
    <t>-1438849779</t>
  </si>
  <si>
    <t>https://podminky.urs.cz/item/CS_URS_2023_01/030001000</t>
  </si>
  <si>
    <t xml:space="preserve">Poznámka k položce:_x000d_
Položka obsahuje zejména náklady na :_x000d_
- administrativní,  sociální a skladovací zařízení (kanceláře, šatny, umývárny, jídelny, mobilní WC s příp. čištěním odpadních vod,   mobilní sklady a přístřešky pro skladování materiálu)_x000d_
- provizorní komunikace (silnice, chodníky, lávky, můstky, rampy v jakémkoli materiálovém provedení)_x000d_
- připojení zařízení staveniště na inženýrské sítě vč.nákladů na energie_x000d_
- oplocení, osvětlení, ostraha zařízení staveniště v nezbytném rozsahu_x000d_
- opatření na nezbytnou ochranu sousedních pozemků a staveb_x000d_
- bezpečnostní prvky zařízení staveniště</t>
  </si>
  <si>
    <t>VRN6</t>
  </si>
  <si>
    <t>Územní vlivy</t>
  </si>
  <si>
    <t>25</t>
  </si>
  <si>
    <t>062002000</t>
  </si>
  <si>
    <t>Ztížené dopravní podmínky</t>
  </si>
  <si>
    <t>-962740729</t>
  </si>
  <si>
    <t>https://podminky.urs.cz/item/CS_URS_2023_01/062002000</t>
  </si>
  <si>
    <t>Poznámka k položce:_x000d_
Položka obsahuje náklady související s nezbytností použití mechanizace malého rozsahu z důvodu provádění prací ve specifických podmínkách.</t>
  </si>
  <si>
    <t>SO103 - Fáze č.3</t>
  </si>
  <si>
    <t>-2072383823</t>
  </si>
  <si>
    <t>"výkop rýh pro obrubníkové lože" 117,0*0,30*0,15</t>
  </si>
  <si>
    <t>-1299078121</t>
  </si>
  <si>
    <t>"odvoz výkopku na trvalou skládku" 5,265</t>
  </si>
  <si>
    <t>1433713055</t>
  </si>
  <si>
    <t>5,265*1,75 'Přepočtené koeficientem množství</t>
  </si>
  <si>
    <t>-1855243319</t>
  </si>
  <si>
    <t>"úprava pláně pro nové zpevněné plochy" 264,0</t>
  </si>
  <si>
    <t>564861111</t>
  </si>
  <si>
    <t>Podklad ze štěrkodrti ŠD s rozprostřením a zhutněním plochy přes 100 m2, po zhutnění tl. 200 mm</t>
  </si>
  <si>
    <t>-1160157281</t>
  </si>
  <si>
    <t>https://podminky.urs.cz/item/CS_URS_2023_01/564861111</t>
  </si>
  <si>
    <t>"podkladní vrstva zámkové dlažby" 264,0</t>
  </si>
  <si>
    <t>1799196145</t>
  </si>
  <si>
    <t>"celková plocha dle výkresu č.D1: SO 101.1.02" 264,0</t>
  </si>
  <si>
    <t>698391773</t>
  </si>
  <si>
    <t>264*1,01 'Přepočtené koeficientem množství</t>
  </si>
  <si>
    <t>1115929327</t>
  </si>
  <si>
    <t>"celková délka dle výkresu č.D1: SO 101.1.02" 117,0</t>
  </si>
  <si>
    <t>1374311821</t>
  </si>
  <si>
    <t>117*1,02 'Přepočtené koeficientem množství</t>
  </si>
  <si>
    <t>1595165641</t>
  </si>
  <si>
    <t>"rozšíření lože pro obrubníky o vnitřní opěru" 117,0*0,10*0,15</t>
  </si>
  <si>
    <t>-341327066</t>
  </si>
  <si>
    <t>"odstranění podkladních vrstev živičného krytu" 310,0</t>
  </si>
  <si>
    <t>113107243</t>
  </si>
  <si>
    <t>Odstranění podkladů nebo krytů strojně plochy jednotlivě přes 200 m2 s přemístěním hmot na skládku na vzdálenost do 20 m nebo s naložením na dopravní prostředek živičných, o tl. vrstvy přes 100 do 150 mm</t>
  </si>
  <si>
    <t>-117679003</t>
  </si>
  <si>
    <t>https://podminky.urs.cz/item/CS_URS_2023_01/113107243</t>
  </si>
  <si>
    <t>"odstranění živičného krytu" 310,0</t>
  </si>
  <si>
    <t>113107322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</si>
  <si>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</si>
  <si>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-1138048147</t>
  </si>
  <si>
    <t>https://podminky.urs.cz/item/CS_URS_2023_01/113107322</t>
  </si>
  <si>
    <t>"odstranění podkladních vrstev betonového krytu" 1,55</t>
  </si>
  <si>
    <t>113107331</t>
  </si>
  <si>
    <t>Odstranění podkladů nebo krytů strojně plochy jednotlivě do 50 m2 s přemístěním hmot na skládku na vzdálenost do 3 m nebo s naložením na dopravní prostředek z betonu prostého, o tl. vrstvy přes 100 do 150 mm</t>
  </si>
  <si>
    <t>-1309767801</t>
  </si>
  <si>
    <t>https://podminky.urs.cz/item/CS_URS_2023_01/113107331</t>
  </si>
  <si>
    <t>"odstranění betonového krytu" 1,55</t>
  </si>
  <si>
    <t>724032297</t>
  </si>
  <si>
    <t>"kamenivo podkladních vrstev" 89,9+0,45</t>
  </si>
  <si>
    <t>10033695</t>
  </si>
  <si>
    <t>90,35*7 'Přepočtené koeficientem množství</t>
  </si>
  <si>
    <t>1688468141</t>
  </si>
  <si>
    <t>"kusová frakce asfaltu" 97,96</t>
  </si>
  <si>
    <t>"kusová frakce betonu" 0,504</t>
  </si>
  <si>
    <t>1336743833</t>
  </si>
  <si>
    <t>98,464*7 'Přepočtené koeficientem množství</t>
  </si>
  <si>
    <t>1731743449</t>
  </si>
  <si>
    <t>-1959667367</t>
  </si>
  <si>
    <t>612652442</t>
  </si>
  <si>
    <t>-132774765</t>
  </si>
  <si>
    <t>773205868</t>
  </si>
  <si>
    <t>2066971272</t>
  </si>
  <si>
    <t>SO104 - Fáze č.4</t>
  </si>
  <si>
    <t>-1967969505</t>
  </si>
  <si>
    <t>"výkop rýh pro obrubníkové lože" 253,0*0,30*0,15</t>
  </si>
  <si>
    <t>-363826424</t>
  </si>
  <si>
    <t>"odvoz výkopku na trvalou skládku" 11,385</t>
  </si>
  <si>
    <t>-2127092914</t>
  </si>
  <si>
    <t>11,385*1,75 'Přepočtené koeficientem množství</t>
  </si>
  <si>
    <t>71810226</t>
  </si>
  <si>
    <t>"úprava pláně pro nové zpevněné plochy" 242,0</t>
  </si>
  <si>
    <t>1973309361</t>
  </si>
  <si>
    <t>"podkladní vrstva zámkové dlažby" 242,0</t>
  </si>
  <si>
    <t>-2027527716</t>
  </si>
  <si>
    <t>"celková plocha dle výkresu č.D1: SO 101.1.02" 242,0</t>
  </si>
  <si>
    <t>1878984017</t>
  </si>
  <si>
    <t>242*1,01 'Přepočtené koeficientem množství</t>
  </si>
  <si>
    <t>86650712</t>
  </si>
  <si>
    <t>"celková délka dle výkresu č.D1: SO 101.1.02" 253,0</t>
  </si>
  <si>
    <t>741983118</t>
  </si>
  <si>
    <t>253*1,02 'Přepočtené koeficientem množství</t>
  </si>
  <si>
    <t>-1586918378</t>
  </si>
  <si>
    <t>"rozšíření lože pro obrubníky o vnitřní opěru" 253,0*0,10*0,15</t>
  </si>
  <si>
    <t>1926101322</t>
  </si>
  <si>
    <t>"odstranění podkladních vrstev živičného krytu" 323,5</t>
  </si>
  <si>
    <t>1503034081</t>
  </si>
  <si>
    <t>"odstranění živičného krytu" 323,5</t>
  </si>
  <si>
    <t>-1446578383</t>
  </si>
  <si>
    <t>"kamenivo podkladních vrstev" 93,815</t>
  </si>
  <si>
    <t>-1365907928</t>
  </si>
  <si>
    <t>93,815*7 'Přepočtené koeficientem množství</t>
  </si>
  <si>
    <t>-1503543528</t>
  </si>
  <si>
    <t>"kusová frakce asfaltu" 102,226</t>
  </si>
  <si>
    <t>1816655534</t>
  </si>
  <si>
    <t>102,226*7 'Přepočtené koeficientem množství</t>
  </si>
  <si>
    <t>824484698</t>
  </si>
  <si>
    <t>-1794997645</t>
  </si>
  <si>
    <t>-1602468734</t>
  </si>
  <si>
    <t>748892397</t>
  </si>
  <si>
    <t>581382027</t>
  </si>
  <si>
    <t>130821976</t>
  </si>
  <si>
    <t>SO105 - Fáze č.5</t>
  </si>
  <si>
    <t xml:space="preserve">    6 - Úpravy povrchů, podlahy a osazování výplní</t>
  </si>
  <si>
    <t>Úpravy povrchů, podlahy a osazování výplní</t>
  </si>
  <si>
    <t>637121111</t>
  </si>
  <si>
    <t>Okapový chodník z kameniva s udusáním a urovnáním povrchu z kačírku tl. 100 mm</t>
  </si>
  <si>
    <t>-1426725504</t>
  </si>
  <si>
    <t>https://podminky.urs.cz/item/CS_URS_2023_01/637121111</t>
  </si>
  <si>
    <t>"pás volně sypaného kačírku" 380,0*0,5</t>
  </si>
  <si>
    <t>-549855507</t>
  </si>
  <si>
    <t>100100495</t>
  </si>
  <si>
    <t>1809521256</t>
  </si>
  <si>
    <t>-1425292473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</si>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</sst>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://www.urs.cz/software-a-data/kros-4-ocenovani-a-rizeni-stavebni-vyroby/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://www.urs.cz/software-a-data/kros-4-ocenovani-a-rizeni-stavebni-vyroby/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://www.urs.cz/software-a-data/kros-4-ocenovani-a-rizeni-stavebni-vyroby/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://www.urs.cz/software-a-data/kros-4-ocenovani-a-rizeni-stavebni-vyroby/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://www.urs.cz/software-a-data/kros-4-ocenovani-a-rizeni-stavebni-vyroby/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34925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42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8255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45</xdr:row>
      <xdr:rowOff>8255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76</xdr:row>
      <xdr:rowOff>0</xdr:rowOff>
    </xdr:from>
    <xdr:to>
      <xdr:col>9</xdr:col>
      <xdr:colOff>1215390</xdr:colOff>
      <xdr:row>77</xdr:row>
      <xdr:rowOff>8255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8255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45</xdr:row>
      <xdr:rowOff>8255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75</xdr:row>
      <xdr:rowOff>0</xdr:rowOff>
    </xdr:from>
    <xdr:to>
      <xdr:col>9</xdr:col>
      <xdr:colOff>1215390</xdr:colOff>
      <xdr:row>76</xdr:row>
      <xdr:rowOff>8255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8255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45</xdr:row>
      <xdr:rowOff>8255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76</xdr:row>
      <xdr:rowOff>0</xdr:rowOff>
    </xdr:from>
    <xdr:to>
      <xdr:col>9</xdr:col>
      <xdr:colOff>1215390</xdr:colOff>
      <xdr:row>77</xdr:row>
      <xdr:rowOff>8255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8255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45</xdr:row>
      <xdr:rowOff>8255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72</xdr:row>
      <xdr:rowOff>0</xdr:rowOff>
    </xdr:from>
    <xdr:to>
      <xdr:col>9</xdr:col>
      <xdr:colOff>1215390</xdr:colOff>
      <xdr:row>73</xdr:row>
      <xdr:rowOff>8255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32212131" TargetMode="External" /><Relationship Id="rId2" Type="http://schemas.openxmlformats.org/officeDocument/2006/relationships/hyperlink" Target="https://podminky.urs.cz/item/CS_URS_2023_01/162751115" TargetMode="External" /><Relationship Id="rId3" Type="http://schemas.openxmlformats.org/officeDocument/2006/relationships/hyperlink" Target="https://podminky.urs.cz/item/CS_URS_2023_01/171201231" TargetMode="External" /><Relationship Id="rId4" Type="http://schemas.openxmlformats.org/officeDocument/2006/relationships/hyperlink" Target="https://podminky.urs.cz/item/CS_URS_2023_01/181951112" TargetMode="External" /><Relationship Id="rId5" Type="http://schemas.openxmlformats.org/officeDocument/2006/relationships/hyperlink" Target="https://podminky.urs.cz/item/CS_URS_2023_01/564811112" TargetMode="External" /><Relationship Id="rId6" Type="http://schemas.openxmlformats.org/officeDocument/2006/relationships/hyperlink" Target="https://podminky.urs.cz/item/CS_URS_2023_01/596211113" TargetMode="External" /><Relationship Id="rId7" Type="http://schemas.openxmlformats.org/officeDocument/2006/relationships/hyperlink" Target="https://podminky.urs.cz/item/CS_URS_2023_01/916331112" TargetMode="External" /><Relationship Id="rId8" Type="http://schemas.openxmlformats.org/officeDocument/2006/relationships/hyperlink" Target="https://podminky.urs.cz/item/CS_URS_2023_01/916991121" TargetMode="External" /><Relationship Id="rId9" Type="http://schemas.openxmlformats.org/officeDocument/2006/relationships/hyperlink" Target="https://podminky.urs.cz/item/CS_URS_2023_01/113107162" TargetMode="External" /><Relationship Id="rId10" Type="http://schemas.openxmlformats.org/officeDocument/2006/relationships/hyperlink" Target="https://podminky.urs.cz/item/CS_URS_2023_01/113107183" TargetMode="External" /><Relationship Id="rId11" Type="http://schemas.openxmlformats.org/officeDocument/2006/relationships/hyperlink" Target="https://podminky.urs.cz/item/CS_URS_2023_01/113107222" TargetMode="External" /><Relationship Id="rId12" Type="http://schemas.openxmlformats.org/officeDocument/2006/relationships/hyperlink" Target="https://podminky.urs.cz/item/CS_URS_2023_01/113107231" TargetMode="External" /><Relationship Id="rId13" Type="http://schemas.openxmlformats.org/officeDocument/2006/relationships/hyperlink" Target="https://podminky.urs.cz/item/CS_URS_2023_01/997221551" TargetMode="External" /><Relationship Id="rId14" Type="http://schemas.openxmlformats.org/officeDocument/2006/relationships/hyperlink" Target="https://podminky.urs.cz/item/CS_URS_2023_01/997221559" TargetMode="External" /><Relationship Id="rId15" Type="http://schemas.openxmlformats.org/officeDocument/2006/relationships/hyperlink" Target="https://podminky.urs.cz/item/CS_URS_2023_01/997221561" TargetMode="External" /><Relationship Id="rId16" Type="http://schemas.openxmlformats.org/officeDocument/2006/relationships/hyperlink" Target="https://podminky.urs.cz/item/CS_URS_2023_01/997221569" TargetMode="External" /><Relationship Id="rId17" Type="http://schemas.openxmlformats.org/officeDocument/2006/relationships/hyperlink" Target="https://podminky.urs.cz/item/CS_URS_2023_01/997221861" TargetMode="External" /><Relationship Id="rId18" Type="http://schemas.openxmlformats.org/officeDocument/2006/relationships/hyperlink" Target="https://podminky.urs.cz/item/CS_URS_2023_01/997221873" TargetMode="External" /><Relationship Id="rId19" Type="http://schemas.openxmlformats.org/officeDocument/2006/relationships/hyperlink" Target="https://podminky.urs.cz/item/CS_URS_2023_01/997221875" TargetMode="External" /><Relationship Id="rId20" Type="http://schemas.openxmlformats.org/officeDocument/2006/relationships/hyperlink" Target="https://podminky.urs.cz/item/CS_URS_2023_01/998223011" TargetMode="External" /><Relationship Id="rId21" Type="http://schemas.openxmlformats.org/officeDocument/2006/relationships/hyperlink" Target="https://podminky.urs.cz/item/CS_URS_2023_01/012203000" TargetMode="External" /><Relationship Id="rId22" Type="http://schemas.openxmlformats.org/officeDocument/2006/relationships/hyperlink" Target="https://podminky.urs.cz/item/CS_URS_2023_01/030001000" TargetMode="External" /><Relationship Id="rId23" Type="http://schemas.openxmlformats.org/officeDocument/2006/relationships/hyperlink" Target="https://podminky.urs.cz/item/CS_URS_2023_01/062002000" TargetMode="External" /><Relationship Id="rId2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32212131" TargetMode="External" /><Relationship Id="rId2" Type="http://schemas.openxmlformats.org/officeDocument/2006/relationships/hyperlink" Target="https://podminky.urs.cz/item/CS_URS_2023_01/162751115" TargetMode="External" /><Relationship Id="rId3" Type="http://schemas.openxmlformats.org/officeDocument/2006/relationships/hyperlink" Target="https://podminky.urs.cz/item/CS_URS_2023_01/171201231" TargetMode="External" /><Relationship Id="rId4" Type="http://schemas.openxmlformats.org/officeDocument/2006/relationships/hyperlink" Target="https://podminky.urs.cz/item/CS_URS_2023_01/181951112" TargetMode="External" /><Relationship Id="rId5" Type="http://schemas.openxmlformats.org/officeDocument/2006/relationships/hyperlink" Target="https://podminky.urs.cz/item/CS_URS_2023_01/564861111" TargetMode="External" /><Relationship Id="rId6" Type="http://schemas.openxmlformats.org/officeDocument/2006/relationships/hyperlink" Target="https://podminky.urs.cz/item/CS_URS_2023_01/596211113" TargetMode="External" /><Relationship Id="rId7" Type="http://schemas.openxmlformats.org/officeDocument/2006/relationships/hyperlink" Target="https://podminky.urs.cz/item/CS_URS_2023_01/916331112" TargetMode="External" /><Relationship Id="rId8" Type="http://schemas.openxmlformats.org/officeDocument/2006/relationships/hyperlink" Target="https://podminky.urs.cz/item/CS_URS_2023_01/916991121" TargetMode="External" /><Relationship Id="rId9" Type="http://schemas.openxmlformats.org/officeDocument/2006/relationships/hyperlink" Target="https://podminky.urs.cz/item/CS_URS_2023_01/113107222" TargetMode="External" /><Relationship Id="rId10" Type="http://schemas.openxmlformats.org/officeDocument/2006/relationships/hyperlink" Target="https://podminky.urs.cz/item/CS_URS_2023_01/113107243" TargetMode="External" /><Relationship Id="rId11" Type="http://schemas.openxmlformats.org/officeDocument/2006/relationships/hyperlink" Target="https://podminky.urs.cz/item/CS_URS_2023_01/113107322" TargetMode="External" /><Relationship Id="rId12" Type="http://schemas.openxmlformats.org/officeDocument/2006/relationships/hyperlink" Target="https://podminky.urs.cz/item/CS_URS_2023_01/113107331" TargetMode="External" /><Relationship Id="rId13" Type="http://schemas.openxmlformats.org/officeDocument/2006/relationships/hyperlink" Target="https://podminky.urs.cz/item/CS_URS_2023_01/997221551" TargetMode="External" /><Relationship Id="rId14" Type="http://schemas.openxmlformats.org/officeDocument/2006/relationships/hyperlink" Target="https://podminky.urs.cz/item/CS_URS_2023_01/997221559" TargetMode="External" /><Relationship Id="rId15" Type="http://schemas.openxmlformats.org/officeDocument/2006/relationships/hyperlink" Target="https://podminky.urs.cz/item/CS_URS_2023_01/997221561" TargetMode="External" /><Relationship Id="rId16" Type="http://schemas.openxmlformats.org/officeDocument/2006/relationships/hyperlink" Target="https://podminky.urs.cz/item/CS_URS_2023_01/997221569" TargetMode="External" /><Relationship Id="rId17" Type="http://schemas.openxmlformats.org/officeDocument/2006/relationships/hyperlink" Target="https://podminky.urs.cz/item/CS_URS_2023_01/997221861" TargetMode="External" /><Relationship Id="rId18" Type="http://schemas.openxmlformats.org/officeDocument/2006/relationships/hyperlink" Target="https://podminky.urs.cz/item/CS_URS_2023_01/997221873" TargetMode="External" /><Relationship Id="rId19" Type="http://schemas.openxmlformats.org/officeDocument/2006/relationships/hyperlink" Target="https://podminky.urs.cz/item/CS_URS_2023_01/997221875" TargetMode="External" /><Relationship Id="rId20" Type="http://schemas.openxmlformats.org/officeDocument/2006/relationships/hyperlink" Target="https://podminky.urs.cz/item/CS_URS_2023_01/012203000" TargetMode="External" /><Relationship Id="rId21" Type="http://schemas.openxmlformats.org/officeDocument/2006/relationships/hyperlink" Target="https://podminky.urs.cz/item/CS_URS_2023_01/030001000" TargetMode="External" /><Relationship Id="rId22" Type="http://schemas.openxmlformats.org/officeDocument/2006/relationships/hyperlink" Target="https://podminky.urs.cz/item/CS_URS_2023_01/062002000" TargetMode="External" /><Relationship Id="rId2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32212131" TargetMode="External" /><Relationship Id="rId2" Type="http://schemas.openxmlformats.org/officeDocument/2006/relationships/hyperlink" Target="https://podminky.urs.cz/item/CS_URS_2023_01/162751115" TargetMode="External" /><Relationship Id="rId3" Type="http://schemas.openxmlformats.org/officeDocument/2006/relationships/hyperlink" Target="https://podminky.urs.cz/item/CS_URS_2023_01/171201231" TargetMode="External" /><Relationship Id="rId4" Type="http://schemas.openxmlformats.org/officeDocument/2006/relationships/hyperlink" Target="https://podminky.urs.cz/item/CS_URS_2023_01/181951112" TargetMode="External" /><Relationship Id="rId5" Type="http://schemas.openxmlformats.org/officeDocument/2006/relationships/hyperlink" Target="https://podminky.urs.cz/item/CS_URS_2023_01/564861111" TargetMode="External" /><Relationship Id="rId6" Type="http://schemas.openxmlformats.org/officeDocument/2006/relationships/hyperlink" Target="https://podminky.urs.cz/item/CS_URS_2023_01/596211113" TargetMode="External" /><Relationship Id="rId7" Type="http://schemas.openxmlformats.org/officeDocument/2006/relationships/hyperlink" Target="https://podminky.urs.cz/item/CS_URS_2023_01/916331112" TargetMode="External" /><Relationship Id="rId8" Type="http://schemas.openxmlformats.org/officeDocument/2006/relationships/hyperlink" Target="https://podminky.urs.cz/item/CS_URS_2023_01/916991121" TargetMode="External" /><Relationship Id="rId9" Type="http://schemas.openxmlformats.org/officeDocument/2006/relationships/hyperlink" Target="https://podminky.urs.cz/item/CS_URS_2023_01/113107222" TargetMode="External" /><Relationship Id="rId10" Type="http://schemas.openxmlformats.org/officeDocument/2006/relationships/hyperlink" Target="https://podminky.urs.cz/item/CS_URS_2023_01/113107243" TargetMode="External" /><Relationship Id="rId11" Type="http://schemas.openxmlformats.org/officeDocument/2006/relationships/hyperlink" Target="https://podminky.urs.cz/item/CS_URS_2023_01/997221551" TargetMode="External" /><Relationship Id="rId12" Type="http://schemas.openxmlformats.org/officeDocument/2006/relationships/hyperlink" Target="https://podminky.urs.cz/item/CS_URS_2023_01/997221559" TargetMode="External" /><Relationship Id="rId13" Type="http://schemas.openxmlformats.org/officeDocument/2006/relationships/hyperlink" Target="https://podminky.urs.cz/item/CS_URS_2023_01/997221561" TargetMode="External" /><Relationship Id="rId14" Type="http://schemas.openxmlformats.org/officeDocument/2006/relationships/hyperlink" Target="https://podminky.urs.cz/item/CS_URS_2023_01/997221569" TargetMode="External" /><Relationship Id="rId15" Type="http://schemas.openxmlformats.org/officeDocument/2006/relationships/hyperlink" Target="https://podminky.urs.cz/item/CS_URS_2023_01/997221873" TargetMode="External" /><Relationship Id="rId16" Type="http://schemas.openxmlformats.org/officeDocument/2006/relationships/hyperlink" Target="https://podminky.urs.cz/item/CS_URS_2023_01/997221875" TargetMode="External" /><Relationship Id="rId17" Type="http://schemas.openxmlformats.org/officeDocument/2006/relationships/hyperlink" Target="https://podminky.urs.cz/item/CS_URS_2023_01/998223011" TargetMode="External" /><Relationship Id="rId18" Type="http://schemas.openxmlformats.org/officeDocument/2006/relationships/hyperlink" Target="https://podminky.urs.cz/item/CS_URS_2023_01/012203000" TargetMode="External" /><Relationship Id="rId19" Type="http://schemas.openxmlformats.org/officeDocument/2006/relationships/hyperlink" Target="https://podminky.urs.cz/item/CS_URS_2023_01/030001000" TargetMode="External" /><Relationship Id="rId20" Type="http://schemas.openxmlformats.org/officeDocument/2006/relationships/hyperlink" Target="https://podminky.urs.cz/item/CS_URS_2023_01/062002000" TargetMode="External" /><Relationship Id="rId2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637121111" TargetMode="External" /><Relationship Id="rId2" Type="http://schemas.openxmlformats.org/officeDocument/2006/relationships/hyperlink" Target="https://podminky.urs.cz/item/CS_URS_2023_01/998223011" TargetMode="External" /><Relationship Id="rId3" Type="http://schemas.openxmlformats.org/officeDocument/2006/relationships/hyperlink" Target="https://podminky.urs.cz/item/CS_URS_2023_01/012203000" TargetMode="External" /><Relationship Id="rId4" Type="http://schemas.openxmlformats.org/officeDocument/2006/relationships/hyperlink" Target="https://podminky.urs.cz/item/CS_URS_2023_01/030001000" TargetMode="External" /><Relationship Id="rId5" Type="http://schemas.openxmlformats.org/officeDocument/2006/relationships/hyperlink" Target="https://podminky.urs.cz/item/CS_URS_2023_01/062002000" TargetMode="External" /><Relationship Id="rId6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21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24</v>
      </c>
      <c r="AL8" s="21"/>
      <c r="AM8" s="21"/>
      <c r="AN8" s="32" t="s">
        <v>25</v>
      </c>
      <c r="AO8" s="21"/>
      <c r="AP8" s="21"/>
      <c r="AQ8" s="21"/>
      <c r="AR8" s="19"/>
      <c r="BE8" s="30"/>
      <c r="BS8" s="16" t="s">
        <v>6</v>
      </c>
    </row>
    <row r="9" s="1" customFormat="1" ht="29.28" customHeight="1">
      <c r="B9" s="20"/>
      <c r="C9" s="21"/>
      <c r="D9" s="25" t="s">
        <v>26</v>
      </c>
      <c r="E9" s="21"/>
      <c r="F9" s="21"/>
      <c r="G9" s="21"/>
      <c r="H9" s="21"/>
      <c r="I9" s="21"/>
      <c r="J9" s="21"/>
      <c r="K9" s="33" t="s">
        <v>27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5" t="s">
        <v>28</v>
      </c>
      <c r="AL9" s="21"/>
      <c r="AM9" s="21"/>
      <c r="AN9" s="33" t="s">
        <v>29</v>
      </c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30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31</v>
      </c>
      <c r="AL10" s="21"/>
      <c r="AM10" s="21"/>
      <c r="AN10" s="26" t="s">
        <v>32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33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34</v>
      </c>
      <c r="AL11" s="21"/>
      <c r="AM11" s="21"/>
      <c r="AN11" s="26" t="s">
        <v>35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36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31</v>
      </c>
      <c r="AL13" s="21"/>
      <c r="AM13" s="21"/>
      <c r="AN13" s="34" t="s">
        <v>37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4" t="s">
        <v>37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1" t="s">
        <v>34</v>
      </c>
      <c r="AL14" s="21"/>
      <c r="AM14" s="21"/>
      <c r="AN14" s="34" t="s">
        <v>37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38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31</v>
      </c>
      <c r="AL16" s="21"/>
      <c r="AM16" s="21"/>
      <c r="AN16" s="26" t="s">
        <v>32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34</v>
      </c>
      <c r="AL17" s="21"/>
      <c r="AM17" s="21"/>
      <c r="AN17" s="26" t="s">
        <v>35</v>
      </c>
      <c r="AO17" s="21"/>
      <c r="AP17" s="21"/>
      <c r="AQ17" s="21"/>
      <c r="AR17" s="19"/>
      <c r="BE17" s="30"/>
      <c r="BS17" s="16" t="s">
        <v>39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40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31</v>
      </c>
      <c r="AL19" s="21"/>
      <c r="AM19" s="21"/>
      <c r="AN19" s="26" t="s">
        <v>41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42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34</v>
      </c>
      <c r="AL20" s="21"/>
      <c r="AM20" s="21"/>
      <c r="AN20" s="26" t="s">
        <v>43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44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6" t="s">
        <v>45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1"/>
      <c r="AQ25" s="21"/>
      <c r="AR25" s="19"/>
      <c r="BE25" s="30"/>
    </row>
    <row r="26" s="2" customFormat="1" ht="25.92" customHeight="1">
      <c r="A26" s="38"/>
      <c r="B26" s="39"/>
      <c r="C26" s="40"/>
      <c r="D26" s="41" t="s">
        <v>46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0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0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49</v>
      </c>
      <c r="AL28" s="45"/>
      <c r="AM28" s="45"/>
      <c r="AN28" s="45"/>
      <c r="AO28" s="45"/>
      <c r="AP28" s="40"/>
      <c r="AQ28" s="40"/>
      <c r="AR28" s="44"/>
      <c r="BE28" s="30"/>
    </row>
    <row r="29" s="3" customFormat="1" ht="14.4" customHeight="1">
      <c r="A29" s="3"/>
      <c r="B29" s="46"/>
      <c r="C29" s="47"/>
      <c r="D29" s="31" t="s">
        <v>50</v>
      </c>
      <c r="E29" s="47"/>
      <c r="F29" s="31" t="s">
        <v>51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1" t="s">
        <v>52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1" t="s">
        <v>53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1" t="s">
        <v>54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1" t="s">
        <v>55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57</v>
      </c>
      <c r="U35" s="54"/>
      <c r="V35" s="54"/>
      <c r="W35" s="54"/>
      <c r="X35" s="56" t="s">
        <v>58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2" t="s">
        <v>59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1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EKS-002-2022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Hřbitov Novosedlice - oprava cest 1.etapa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1" t="s">
        <v>22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Novosedlice, okr.Teplice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1" t="s">
        <v>24</v>
      </c>
      <c r="AJ47" s="40"/>
      <c r="AK47" s="40"/>
      <c r="AL47" s="40"/>
      <c r="AM47" s="72" t="str">
        <f>IF(AN8= "","",AN8)</f>
        <v>14. 1. 2022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25.65" customHeight="1">
      <c r="A49" s="38"/>
      <c r="B49" s="39"/>
      <c r="C49" s="31" t="s">
        <v>30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PS projekty s.r.o., Revoluční 5, Teplice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1" t="s">
        <v>38</v>
      </c>
      <c r="AJ49" s="40"/>
      <c r="AK49" s="40"/>
      <c r="AL49" s="40"/>
      <c r="AM49" s="73" t="str">
        <f>IF(E17="","",E17)</f>
        <v>PS projekty s.r.o., Revoluční 5, Teplice</v>
      </c>
      <c r="AN49" s="64"/>
      <c r="AO49" s="64"/>
      <c r="AP49" s="64"/>
      <c r="AQ49" s="40"/>
      <c r="AR49" s="44"/>
      <c r="AS49" s="74" t="s">
        <v>60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25.65" customHeight="1">
      <c r="A50" s="38"/>
      <c r="B50" s="39"/>
      <c r="C50" s="31" t="s">
        <v>36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1" t="s">
        <v>40</v>
      </c>
      <c r="AJ50" s="40"/>
      <c r="AK50" s="40"/>
      <c r="AL50" s="40"/>
      <c r="AM50" s="73" t="str">
        <f>IF(E20="","",E20)</f>
        <v>STAVINVEST KMS s.r.o., Studentská 285/22, Bílina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61</v>
      </c>
      <c r="D52" s="87"/>
      <c r="E52" s="87"/>
      <c r="F52" s="87"/>
      <c r="G52" s="87"/>
      <c r="H52" s="88"/>
      <c r="I52" s="89" t="s">
        <v>62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63</v>
      </c>
      <c r="AH52" s="87"/>
      <c r="AI52" s="87"/>
      <c r="AJ52" s="87"/>
      <c r="AK52" s="87"/>
      <c r="AL52" s="87"/>
      <c r="AM52" s="87"/>
      <c r="AN52" s="89" t="s">
        <v>64</v>
      </c>
      <c r="AO52" s="87"/>
      <c r="AP52" s="87"/>
      <c r="AQ52" s="91" t="s">
        <v>65</v>
      </c>
      <c r="AR52" s="44"/>
      <c r="AS52" s="92" t="s">
        <v>66</v>
      </c>
      <c r="AT52" s="93" t="s">
        <v>67</v>
      </c>
      <c r="AU52" s="93" t="s">
        <v>68</v>
      </c>
      <c r="AV52" s="93" t="s">
        <v>69</v>
      </c>
      <c r="AW52" s="93" t="s">
        <v>70</v>
      </c>
      <c r="AX52" s="93" t="s">
        <v>71</v>
      </c>
      <c r="AY52" s="93" t="s">
        <v>72</v>
      </c>
      <c r="AZ52" s="93" t="s">
        <v>73</v>
      </c>
      <c r="BA52" s="93" t="s">
        <v>74</v>
      </c>
      <c r="BB52" s="93" t="s">
        <v>75</v>
      </c>
      <c r="BC52" s="93" t="s">
        <v>76</v>
      </c>
      <c r="BD52" s="94" t="s">
        <v>77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78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ROUND(SUM(AG55:AG58),2)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79</v>
      </c>
      <c r="AR54" s="104"/>
      <c r="AS54" s="105">
        <f>ROUND(SUM(AS55:AS58),2)</f>
        <v>0</v>
      </c>
      <c r="AT54" s="106">
        <f>ROUND(SUM(AV54:AW54),2)</f>
        <v>0</v>
      </c>
      <c r="AU54" s="107">
        <f>ROUND(SUM(AU55:AU58),5)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ROUND(SUM(AZ55:AZ58),2)</f>
        <v>0</v>
      </c>
      <c r="BA54" s="106">
        <f>ROUND(SUM(BA55:BA58),2)</f>
        <v>0</v>
      </c>
      <c r="BB54" s="106">
        <f>ROUND(SUM(BB55:BB58),2)</f>
        <v>0</v>
      </c>
      <c r="BC54" s="106">
        <f>ROUND(SUM(BC55:BC58),2)</f>
        <v>0</v>
      </c>
      <c r="BD54" s="108">
        <f>ROUND(SUM(BD55:BD58),2)</f>
        <v>0</v>
      </c>
      <c r="BE54" s="6"/>
      <c r="BS54" s="109" t="s">
        <v>80</v>
      </c>
      <c r="BT54" s="109" t="s">
        <v>81</v>
      </c>
      <c r="BU54" s="110" t="s">
        <v>82</v>
      </c>
      <c r="BV54" s="109" t="s">
        <v>83</v>
      </c>
      <c r="BW54" s="109" t="s">
        <v>5</v>
      </c>
      <c r="BX54" s="109" t="s">
        <v>84</v>
      </c>
      <c r="CL54" s="109" t="s">
        <v>19</v>
      </c>
    </row>
    <row r="55" s="7" customFormat="1" ht="16.5" customHeight="1">
      <c r="A55" s="111" t="s">
        <v>85</v>
      </c>
      <c r="B55" s="112"/>
      <c r="C55" s="113"/>
      <c r="D55" s="114" t="s">
        <v>86</v>
      </c>
      <c r="E55" s="114"/>
      <c r="F55" s="114"/>
      <c r="G55" s="114"/>
      <c r="H55" s="114"/>
      <c r="I55" s="115"/>
      <c r="J55" s="114" t="s">
        <v>87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'SO102 - Fáze č.2'!J30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88</v>
      </c>
      <c r="AR55" s="118"/>
      <c r="AS55" s="119">
        <v>0</v>
      </c>
      <c r="AT55" s="120">
        <f>ROUND(SUM(AV55:AW55),2)</f>
        <v>0</v>
      </c>
      <c r="AU55" s="121">
        <f>'SO102 - Fáze č.2'!P90</f>
        <v>0</v>
      </c>
      <c r="AV55" s="120">
        <f>'SO102 - Fáze č.2'!J33</f>
        <v>0</v>
      </c>
      <c r="AW55" s="120">
        <f>'SO102 - Fáze č.2'!J34</f>
        <v>0</v>
      </c>
      <c r="AX55" s="120">
        <f>'SO102 - Fáze č.2'!J35</f>
        <v>0</v>
      </c>
      <c r="AY55" s="120">
        <f>'SO102 - Fáze č.2'!J36</f>
        <v>0</v>
      </c>
      <c r="AZ55" s="120">
        <f>'SO102 - Fáze č.2'!F33</f>
        <v>0</v>
      </c>
      <c r="BA55" s="120">
        <f>'SO102 - Fáze č.2'!F34</f>
        <v>0</v>
      </c>
      <c r="BB55" s="120">
        <f>'SO102 - Fáze č.2'!F35</f>
        <v>0</v>
      </c>
      <c r="BC55" s="120">
        <f>'SO102 - Fáze č.2'!F36</f>
        <v>0</v>
      </c>
      <c r="BD55" s="122">
        <f>'SO102 - Fáze č.2'!F37</f>
        <v>0</v>
      </c>
      <c r="BE55" s="7"/>
      <c r="BT55" s="123" t="s">
        <v>89</v>
      </c>
      <c r="BV55" s="123" t="s">
        <v>83</v>
      </c>
      <c r="BW55" s="123" t="s">
        <v>90</v>
      </c>
      <c r="BX55" s="123" t="s">
        <v>5</v>
      </c>
      <c r="CL55" s="123" t="s">
        <v>19</v>
      </c>
      <c r="CM55" s="123" t="s">
        <v>91</v>
      </c>
    </row>
    <row r="56" s="7" customFormat="1" ht="16.5" customHeight="1">
      <c r="A56" s="111" t="s">
        <v>85</v>
      </c>
      <c r="B56" s="112"/>
      <c r="C56" s="113"/>
      <c r="D56" s="114" t="s">
        <v>92</v>
      </c>
      <c r="E56" s="114"/>
      <c r="F56" s="114"/>
      <c r="G56" s="114"/>
      <c r="H56" s="114"/>
      <c r="I56" s="115"/>
      <c r="J56" s="114" t="s">
        <v>93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'SO103 - Fáze č.3'!J30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88</v>
      </c>
      <c r="AR56" s="118"/>
      <c r="AS56" s="119">
        <v>0</v>
      </c>
      <c r="AT56" s="120">
        <f>ROUND(SUM(AV56:AW56),2)</f>
        <v>0</v>
      </c>
      <c r="AU56" s="121">
        <f>'SO103 - Fáze č.3'!P89</f>
        <v>0</v>
      </c>
      <c r="AV56" s="120">
        <f>'SO103 - Fáze č.3'!J33</f>
        <v>0</v>
      </c>
      <c r="AW56" s="120">
        <f>'SO103 - Fáze č.3'!J34</f>
        <v>0</v>
      </c>
      <c r="AX56" s="120">
        <f>'SO103 - Fáze č.3'!J35</f>
        <v>0</v>
      </c>
      <c r="AY56" s="120">
        <f>'SO103 - Fáze č.3'!J36</f>
        <v>0</v>
      </c>
      <c r="AZ56" s="120">
        <f>'SO103 - Fáze č.3'!F33</f>
        <v>0</v>
      </c>
      <c r="BA56" s="120">
        <f>'SO103 - Fáze č.3'!F34</f>
        <v>0</v>
      </c>
      <c r="BB56" s="120">
        <f>'SO103 - Fáze č.3'!F35</f>
        <v>0</v>
      </c>
      <c r="BC56" s="120">
        <f>'SO103 - Fáze č.3'!F36</f>
        <v>0</v>
      </c>
      <c r="BD56" s="122">
        <f>'SO103 - Fáze č.3'!F37</f>
        <v>0</v>
      </c>
      <c r="BE56" s="7"/>
      <c r="BT56" s="123" t="s">
        <v>89</v>
      </c>
      <c r="BV56" s="123" t="s">
        <v>83</v>
      </c>
      <c r="BW56" s="123" t="s">
        <v>94</v>
      </c>
      <c r="BX56" s="123" t="s">
        <v>5</v>
      </c>
      <c r="CL56" s="123" t="s">
        <v>19</v>
      </c>
      <c r="CM56" s="123" t="s">
        <v>91</v>
      </c>
    </row>
    <row r="57" s="7" customFormat="1" ht="16.5" customHeight="1">
      <c r="A57" s="111" t="s">
        <v>85</v>
      </c>
      <c r="B57" s="112"/>
      <c r="C57" s="113"/>
      <c r="D57" s="114" t="s">
        <v>95</v>
      </c>
      <c r="E57" s="114"/>
      <c r="F57" s="114"/>
      <c r="G57" s="114"/>
      <c r="H57" s="114"/>
      <c r="I57" s="115"/>
      <c r="J57" s="114" t="s">
        <v>96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'SO104 - Fáze č.4'!J30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88</v>
      </c>
      <c r="AR57" s="118"/>
      <c r="AS57" s="119">
        <v>0</v>
      </c>
      <c r="AT57" s="120">
        <f>ROUND(SUM(AV57:AW57),2)</f>
        <v>0</v>
      </c>
      <c r="AU57" s="121">
        <f>'SO104 - Fáze č.4'!P90</f>
        <v>0</v>
      </c>
      <c r="AV57" s="120">
        <f>'SO104 - Fáze č.4'!J33</f>
        <v>0</v>
      </c>
      <c r="AW57" s="120">
        <f>'SO104 - Fáze č.4'!J34</f>
        <v>0</v>
      </c>
      <c r="AX57" s="120">
        <f>'SO104 - Fáze č.4'!J35</f>
        <v>0</v>
      </c>
      <c r="AY57" s="120">
        <f>'SO104 - Fáze č.4'!J36</f>
        <v>0</v>
      </c>
      <c r="AZ57" s="120">
        <f>'SO104 - Fáze č.4'!F33</f>
        <v>0</v>
      </c>
      <c r="BA57" s="120">
        <f>'SO104 - Fáze č.4'!F34</f>
        <v>0</v>
      </c>
      <c r="BB57" s="120">
        <f>'SO104 - Fáze č.4'!F35</f>
        <v>0</v>
      </c>
      <c r="BC57" s="120">
        <f>'SO104 - Fáze č.4'!F36</f>
        <v>0</v>
      </c>
      <c r="BD57" s="122">
        <f>'SO104 - Fáze č.4'!F37</f>
        <v>0</v>
      </c>
      <c r="BE57" s="7"/>
      <c r="BT57" s="123" t="s">
        <v>89</v>
      </c>
      <c r="BV57" s="123" t="s">
        <v>83</v>
      </c>
      <c r="BW57" s="123" t="s">
        <v>97</v>
      </c>
      <c r="BX57" s="123" t="s">
        <v>5</v>
      </c>
      <c r="CL57" s="123" t="s">
        <v>19</v>
      </c>
      <c r="CM57" s="123" t="s">
        <v>91</v>
      </c>
    </row>
    <row r="58" s="7" customFormat="1" ht="16.5" customHeight="1">
      <c r="A58" s="111" t="s">
        <v>85</v>
      </c>
      <c r="B58" s="112"/>
      <c r="C58" s="113"/>
      <c r="D58" s="114" t="s">
        <v>98</v>
      </c>
      <c r="E58" s="114"/>
      <c r="F58" s="114"/>
      <c r="G58" s="114"/>
      <c r="H58" s="114"/>
      <c r="I58" s="115"/>
      <c r="J58" s="114" t="s">
        <v>99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6">
        <f>'SO105 - Fáze č.5'!J30</f>
        <v>0</v>
      </c>
      <c r="AH58" s="115"/>
      <c r="AI58" s="115"/>
      <c r="AJ58" s="115"/>
      <c r="AK58" s="115"/>
      <c r="AL58" s="115"/>
      <c r="AM58" s="115"/>
      <c r="AN58" s="116">
        <f>SUM(AG58,AT58)</f>
        <v>0</v>
      </c>
      <c r="AO58" s="115"/>
      <c r="AP58" s="115"/>
      <c r="AQ58" s="117" t="s">
        <v>88</v>
      </c>
      <c r="AR58" s="118"/>
      <c r="AS58" s="124">
        <v>0</v>
      </c>
      <c r="AT58" s="125">
        <f>ROUND(SUM(AV58:AW58),2)</f>
        <v>0</v>
      </c>
      <c r="AU58" s="126">
        <f>'SO105 - Fáze č.5'!P86</f>
        <v>0</v>
      </c>
      <c r="AV58" s="125">
        <f>'SO105 - Fáze č.5'!J33</f>
        <v>0</v>
      </c>
      <c r="AW58" s="125">
        <f>'SO105 - Fáze č.5'!J34</f>
        <v>0</v>
      </c>
      <c r="AX58" s="125">
        <f>'SO105 - Fáze č.5'!J35</f>
        <v>0</v>
      </c>
      <c r="AY58" s="125">
        <f>'SO105 - Fáze č.5'!J36</f>
        <v>0</v>
      </c>
      <c r="AZ58" s="125">
        <f>'SO105 - Fáze č.5'!F33</f>
        <v>0</v>
      </c>
      <c r="BA58" s="125">
        <f>'SO105 - Fáze č.5'!F34</f>
        <v>0</v>
      </c>
      <c r="BB58" s="125">
        <f>'SO105 - Fáze č.5'!F35</f>
        <v>0</v>
      </c>
      <c r="BC58" s="125">
        <f>'SO105 - Fáze č.5'!F36</f>
        <v>0</v>
      </c>
      <c r="BD58" s="127">
        <f>'SO105 - Fáze č.5'!F37</f>
        <v>0</v>
      </c>
      <c r="BE58" s="7"/>
      <c r="BT58" s="123" t="s">
        <v>89</v>
      </c>
      <c r="BV58" s="123" t="s">
        <v>83</v>
      </c>
      <c r="BW58" s="123" t="s">
        <v>100</v>
      </c>
      <c r="BX58" s="123" t="s">
        <v>5</v>
      </c>
      <c r="CL58" s="123" t="s">
        <v>19</v>
      </c>
      <c r="CM58" s="123" t="s">
        <v>91</v>
      </c>
    </row>
    <row r="59" s="2" customFormat="1" ht="30" customHeight="1">
      <c r="A59" s="38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="2" customFormat="1" ht="6.96" customHeight="1">
      <c r="A60" s="38"/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44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</sheetData>
  <sheetProtection sheet="1" formatColumns="0" formatRows="0" objects="1" scenarios="1" spinCount="100000" saltValue="ovi6e6+Mil9AkOpzcWpY6ANZmD285uHNgYLkmvtWMK4cPaWXw0+/6+BLCxzlGB8dgooq5aZZkHHLJgE2IDlZuQ==" hashValue="EB1VvRdynYUtoMnZqRtbmCUmKsUWZVQcrSjwEV4kPbscArFtXK0uK8Ui818wO1ISD3y0nj8TFgDCWxab7YV3/w==" algorithmName="SHA-512" password="CC35"/>
  <mergeCells count="54">
    <mergeCell ref="L45:AJ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102 - Fáze č.2'!C2" display="/"/>
    <hyperlink ref="A56" location="'SO103 - Fáze č.3'!C2" display="/"/>
    <hyperlink ref="A57" location="'SO104 - Fáze č.4'!C2" display="/"/>
    <hyperlink ref="A58" location="'SO105 - Fáze č.5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9"/>
      <c r="AT3" s="16" t="s">
        <v>91</v>
      </c>
    </row>
    <row r="4" s="1" customFormat="1" ht="24.96" customHeight="1">
      <c r="B4" s="19"/>
      <c r="D4" s="130" t="s">
        <v>101</v>
      </c>
      <c r="L4" s="19"/>
      <c r="M4" s="131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2" t="s">
        <v>16</v>
      </c>
      <c r="L6" s="19"/>
    </row>
    <row r="7" s="1" customFormat="1" ht="16.5" customHeight="1">
      <c r="B7" s="19"/>
      <c r="E7" s="133" t="str">
        <f>'Rekapitulace stavby'!K6</f>
        <v>Hřbitov Novosedlice - oprava cest 1.etapa</v>
      </c>
      <c r="F7" s="132"/>
      <c r="G7" s="132"/>
      <c r="H7" s="132"/>
      <c r="L7" s="19"/>
    </row>
    <row r="8" s="2" customFormat="1" ht="12" customHeight="1">
      <c r="A8" s="38"/>
      <c r="B8" s="44"/>
      <c r="C8" s="38"/>
      <c r="D8" s="132" t="s">
        <v>102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103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79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22</v>
      </c>
      <c r="E12" s="38"/>
      <c r="F12" s="136" t="s">
        <v>23</v>
      </c>
      <c r="G12" s="38"/>
      <c r="H12" s="38"/>
      <c r="I12" s="132" t="s">
        <v>24</v>
      </c>
      <c r="J12" s="137" t="str">
        <f>'Rekapitulace stavby'!AN8</f>
        <v>14. 1. 2022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30</v>
      </c>
      <c r="E14" s="38"/>
      <c r="F14" s="38"/>
      <c r="G14" s="38"/>
      <c r="H14" s="38"/>
      <c r="I14" s="132" t="s">
        <v>31</v>
      </c>
      <c r="J14" s="136" t="s">
        <v>32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33</v>
      </c>
      <c r="F15" s="38"/>
      <c r="G15" s="38"/>
      <c r="H15" s="38"/>
      <c r="I15" s="132" t="s">
        <v>34</v>
      </c>
      <c r="J15" s="136" t="s">
        <v>35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36</v>
      </c>
      <c r="E17" s="38"/>
      <c r="F17" s="38"/>
      <c r="G17" s="38"/>
      <c r="H17" s="38"/>
      <c r="I17" s="132" t="s">
        <v>31</v>
      </c>
      <c r="J17" s="32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2" t="str">
        <f>'Rekapitulace stavby'!E14</f>
        <v>Vyplň údaj</v>
      </c>
      <c r="F18" s="136"/>
      <c r="G18" s="136"/>
      <c r="H18" s="136"/>
      <c r="I18" s="132" t="s">
        <v>34</v>
      </c>
      <c r="J18" s="32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38</v>
      </c>
      <c r="E20" s="38"/>
      <c r="F20" s="38"/>
      <c r="G20" s="38"/>
      <c r="H20" s="38"/>
      <c r="I20" s="132" t="s">
        <v>31</v>
      </c>
      <c r="J20" s="136" t="s">
        <v>32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33</v>
      </c>
      <c r="F21" s="38"/>
      <c r="G21" s="38"/>
      <c r="H21" s="38"/>
      <c r="I21" s="132" t="s">
        <v>34</v>
      </c>
      <c r="J21" s="136" t="s">
        <v>35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40</v>
      </c>
      <c r="E23" s="38"/>
      <c r="F23" s="38"/>
      <c r="G23" s="38"/>
      <c r="H23" s="38"/>
      <c r="I23" s="132" t="s">
        <v>31</v>
      </c>
      <c r="J23" s="136" t="s">
        <v>41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42</v>
      </c>
      <c r="F24" s="38"/>
      <c r="G24" s="38"/>
      <c r="H24" s="38"/>
      <c r="I24" s="132" t="s">
        <v>34</v>
      </c>
      <c r="J24" s="136" t="s">
        <v>43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44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79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46</v>
      </c>
      <c r="E30" s="38"/>
      <c r="F30" s="38"/>
      <c r="G30" s="38"/>
      <c r="H30" s="38"/>
      <c r="I30" s="38"/>
      <c r="J30" s="144">
        <f>ROUND(J90,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48</v>
      </c>
      <c r="G32" s="38"/>
      <c r="H32" s="38"/>
      <c r="I32" s="145" t="s">
        <v>47</v>
      </c>
      <c r="J32" s="145" t="s">
        <v>49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50</v>
      </c>
      <c r="E33" s="132" t="s">
        <v>51</v>
      </c>
      <c r="F33" s="147">
        <f>ROUND((SUM(BE90:BE173)),  2)</f>
        <v>0</v>
      </c>
      <c r="G33" s="38"/>
      <c r="H33" s="38"/>
      <c r="I33" s="148">
        <v>0.20999999999999999</v>
      </c>
      <c r="J33" s="147">
        <f>ROUND(((SUM(BE90:BE173))*I33),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52</v>
      </c>
      <c r="F34" s="147">
        <f>ROUND((SUM(BF90:BF173)),  2)</f>
        <v>0</v>
      </c>
      <c r="G34" s="38"/>
      <c r="H34" s="38"/>
      <c r="I34" s="148">
        <v>0.14999999999999999</v>
      </c>
      <c r="J34" s="147">
        <f>ROUND(((SUM(BF90:BF173))*I34),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53</v>
      </c>
      <c r="F35" s="147">
        <f>ROUND((SUM(BG90:BG173)),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54</v>
      </c>
      <c r="F36" s="147">
        <f>ROUND((SUM(BH90:BH173)),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55</v>
      </c>
      <c r="F37" s="147">
        <f>ROUND((SUM(BI90:BI173)),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56</v>
      </c>
      <c r="E39" s="151"/>
      <c r="F39" s="151"/>
      <c r="G39" s="152" t="s">
        <v>57</v>
      </c>
      <c r="H39" s="153" t="s">
        <v>58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2" t="s">
        <v>104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1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Hřbitov Novosedlice - oprava cest 1.etapa</v>
      </c>
      <c r="F48" s="31"/>
      <c r="G48" s="31"/>
      <c r="H48" s="31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1" t="s">
        <v>102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SO102 - Fáze č.2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1" t="s">
        <v>22</v>
      </c>
      <c r="D52" s="40"/>
      <c r="E52" s="40"/>
      <c r="F52" s="26" t="str">
        <f>F12</f>
        <v>Novosedlice, okr.Teplice</v>
      </c>
      <c r="G52" s="40"/>
      <c r="H52" s="40"/>
      <c r="I52" s="31" t="s">
        <v>24</v>
      </c>
      <c r="J52" s="72" t="str">
        <f>IF(J12="","",J12)</f>
        <v>14. 1. 2022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1" t="s">
        <v>30</v>
      </c>
      <c r="D54" s="40"/>
      <c r="E54" s="40"/>
      <c r="F54" s="26" t="str">
        <f>E15</f>
        <v>PS projekty s.r.o., Revoluční 5, Teplice</v>
      </c>
      <c r="G54" s="40"/>
      <c r="H54" s="40"/>
      <c r="I54" s="31" t="s">
        <v>38</v>
      </c>
      <c r="J54" s="36" t="str">
        <f>E21</f>
        <v>PS projekty s.r.o., Revoluční 5, Teplice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40.05" customHeight="1">
      <c r="A55" s="38"/>
      <c r="B55" s="39"/>
      <c r="C55" s="31" t="s">
        <v>36</v>
      </c>
      <c r="D55" s="40"/>
      <c r="E55" s="40"/>
      <c r="F55" s="26" t="str">
        <f>IF(E18="","",E18)</f>
        <v>Vyplň údaj</v>
      </c>
      <c r="G55" s="40"/>
      <c r="H55" s="40"/>
      <c r="I55" s="31" t="s">
        <v>40</v>
      </c>
      <c r="J55" s="36" t="str">
        <f>E24</f>
        <v>STAVINVEST KMS s.r.o., Studentská 285/22, Bílina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105</v>
      </c>
      <c r="D57" s="162"/>
      <c r="E57" s="162"/>
      <c r="F57" s="162"/>
      <c r="G57" s="162"/>
      <c r="H57" s="162"/>
      <c r="I57" s="162"/>
      <c r="J57" s="163" t="s">
        <v>106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78</v>
      </c>
      <c r="D59" s="40"/>
      <c r="E59" s="40"/>
      <c r="F59" s="40"/>
      <c r="G59" s="40"/>
      <c r="H59" s="40"/>
      <c r="I59" s="40"/>
      <c r="J59" s="102">
        <f>J90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6" t="s">
        <v>107</v>
      </c>
    </row>
    <row r="60" s="9" customFormat="1" ht="24.96" customHeight="1">
      <c r="A60" s="9"/>
      <c r="B60" s="165"/>
      <c r="C60" s="166"/>
      <c r="D60" s="167" t="s">
        <v>108</v>
      </c>
      <c r="E60" s="168"/>
      <c r="F60" s="168"/>
      <c r="G60" s="168"/>
      <c r="H60" s="168"/>
      <c r="I60" s="168"/>
      <c r="J60" s="169">
        <f>J91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109</v>
      </c>
      <c r="E61" s="174"/>
      <c r="F61" s="174"/>
      <c r="G61" s="174"/>
      <c r="H61" s="174"/>
      <c r="I61" s="174"/>
      <c r="J61" s="175">
        <f>J92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110</v>
      </c>
      <c r="E62" s="174"/>
      <c r="F62" s="174"/>
      <c r="G62" s="174"/>
      <c r="H62" s="174"/>
      <c r="I62" s="174"/>
      <c r="J62" s="175">
        <f>J105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111</v>
      </c>
      <c r="E63" s="174"/>
      <c r="F63" s="174"/>
      <c r="G63" s="174"/>
      <c r="H63" s="174"/>
      <c r="I63" s="174"/>
      <c r="J63" s="175">
        <f>J114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112</v>
      </c>
      <c r="E64" s="174"/>
      <c r="F64" s="174"/>
      <c r="G64" s="174"/>
      <c r="H64" s="174"/>
      <c r="I64" s="174"/>
      <c r="J64" s="175">
        <f>J123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113</v>
      </c>
      <c r="E65" s="174"/>
      <c r="F65" s="174"/>
      <c r="G65" s="174"/>
      <c r="H65" s="174"/>
      <c r="I65" s="174"/>
      <c r="J65" s="175">
        <f>J136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114</v>
      </c>
      <c r="E66" s="174"/>
      <c r="F66" s="174"/>
      <c r="G66" s="174"/>
      <c r="H66" s="174"/>
      <c r="I66" s="174"/>
      <c r="J66" s="175">
        <f>J158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5"/>
      <c r="C67" s="166"/>
      <c r="D67" s="167" t="s">
        <v>115</v>
      </c>
      <c r="E67" s="168"/>
      <c r="F67" s="168"/>
      <c r="G67" s="168"/>
      <c r="H67" s="168"/>
      <c r="I67" s="168"/>
      <c r="J67" s="169">
        <f>J161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1"/>
      <c r="C68" s="172"/>
      <c r="D68" s="173" t="s">
        <v>116</v>
      </c>
      <c r="E68" s="174"/>
      <c r="F68" s="174"/>
      <c r="G68" s="174"/>
      <c r="H68" s="174"/>
      <c r="I68" s="174"/>
      <c r="J68" s="175">
        <f>J162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1"/>
      <c r="C69" s="172"/>
      <c r="D69" s="173" t="s">
        <v>117</v>
      </c>
      <c r="E69" s="174"/>
      <c r="F69" s="174"/>
      <c r="G69" s="174"/>
      <c r="H69" s="174"/>
      <c r="I69" s="174"/>
      <c r="J69" s="175">
        <f>J166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1"/>
      <c r="C70" s="172"/>
      <c r="D70" s="173" t="s">
        <v>118</v>
      </c>
      <c r="E70" s="174"/>
      <c r="F70" s="174"/>
      <c r="G70" s="174"/>
      <c r="H70" s="174"/>
      <c r="I70" s="174"/>
      <c r="J70" s="175">
        <f>J170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59"/>
      <c r="C72" s="60"/>
      <c r="D72" s="60"/>
      <c r="E72" s="60"/>
      <c r="F72" s="60"/>
      <c r="G72" s="60"/>
      <c r="H72" s="60"/>
      <c r="I72" s="60"/>
      <c r="J72" s="60"/>
      <c r="K72" s="6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6" s="2" customFormat="1" ht="6.96" customHeight="1">
      <c r="A76" s="38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24.96" customHeight="1">
      <c r="A77" s="38"/>
      <c r="B77" s="39"/>
      <c r="C77" s="22" t="s">
        <v>119</v>
      </c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1" t="s">
        <v>16</v>
      </c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160" t="str">
        <f>E7</f>
        <v>Hřbitov Novosedlice - oprava cest 1.etapa</v>
      </c>
      <c r="F80" s="31"/>
      <c r="G80" s="31"/>
      <c r="H80" s="31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1" t="s">
        <v>102</v>
      </c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69" t="str">
        <f>E9</f>
        <v>SO102 - Fáze č.2</v>
      </c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1" t="s">
        <v>22</v>
      </c>
      <c r="D84" s="40"/>
      <c r="E84" s="40"/>
      <c r="F84" s="26" t="str">
        <f>F12</f>
        <v>Novosedlice, okr.Teplice</v>
      </c>
      <c r="G84" s="40"/>
      <c r="H84" s="40"/>
      <c r="I84" s="31" t="s">
        <v>24</v>
      </c>
      <c r="J84" s="72" t="str">
        <f>IF(J12="","",J12)</f>
        <v>14. 1. 2022</v>
      </c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25.65" customHeight="1">
      <c r="A86" s="38"/>
      <c r="B86" s="39"/>
      <c r="C86" s="31" t="s">
        <v>30</v>
      </c>
      <c r="D86" s="40"/>
      <c r="E86" s="40"/>
      <c r="F86" s="26" t="str">
        <f>E15</f>
        <v>PS projekty s.r.o., Revoluční 5, Teplice</v>
      </c>
      <c r="G86" s="40"/>
      <c r="H86" s="40"/>
      <c r="I86" s="31" t="s">
        <v>38</v>
      </c>
      <c r="J86" s="36" t="str">
        <f>E21</f>
        <v>PS projekty s.r.o., Revoluční 5, Teplice</v>
      </c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40.05" customHeight="1">
      <c r="A87" s="38"/>
      <c r="B87" s="39"/>
      <c r="C87" s="31" t="s">
        <v>36</v>
      </c>
      <c r="D87" s="40"/>
      <c r="E87" s="40"/>
      <c r="F87" s="26" t="str">
        <f>IF(E18="","",E18)</f>
        <v>Vyplň údaj</v>
      </c>
      <c r="G87" s="40"/>
      <c r="H87" s="40"/>
      <c r="I87" s="31" t="s">
        <v>40</v>
      </c>
      <c r="J87" s="36" t="str">
        <f>E24</f>
        <v>STAVINVEST KMS s.r.o., Studentská 285/22, Bílina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0.32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11" customFormat="1" ht="29.28" customHeight="1">
      <c r="A89" s="177"/>
      <c r="B89" s="178"/>
      <c r="C89" s="179" t="s">
        <v>120</v>
      </c>
      <c r="D89" s="180" t="s">
        <v>65</v>
      </c>
      <c r="E89" s="180" t="s">
        <v>61</v>
      </c>
      <c r="F89" s="180" t="s">
        <v>62</v>
      </c>
      <c r="G89" s="180" t="s">
        <v>121</v>
      </c>
      <c r="H89" s="180" t="s">
        <v>122</v>
      </c>
      <c r="I89" s="180" t="s">
        <v>123</v>
      </c>
      <c r="J89" s="180" t="s">
        <v>106</v>
      </c>
      <c r="K89" s="181" t="s">
        <v>124</v>
      </c>
      <c r="L89" s="182"/>
      <c r="M89" s="92" t="s">
        <v>79</v>
      </c>
      <c r="N89" s="93" t="s">
        <v>50</v>
      </c>
      <c r="O89" s="93" t="s">
        <v>125</v>
      </c>
      <c r="P89" s="93" t="s">
        <v>126</v>
      </c>
      <c r="Q89" s="93" t="s">
        <v>127</v>
      </c>
      <c r="R89" s="93" t="s">
        <v>128</v>
      </c>
      <c r="S89" s="93" t="s">
        <v>129</v>
      </c>
      <c r="T89" s="94" t="s">
        <v>130</v>
      </c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</row>
    <row r="90" s="2" customFormat="1" ht="22.8" customHeight="1">
      <c r="A90" s="38"/>
      <c r="B90" s="39"/>
      <c r="C90" s="99" t="s">
        <v>131</v>
      </c>
      <c r="D90" s="40"/>
      <c r="E90" s="40"/>
      <c r="F90" s="40"/>
      <c r="G90" s="40"/>
      <c r="H90" s="40"/>
      <c r="I90" s="40"/>
      <c r="J90" s="183">
        <f>BK90</f>
        <v>0</v>
      </c>
      <c r="K90" s="40"/>
      <c r="L90" s="44"/>
      <c r="M90" s="95"/>
      <c r="N90" s="184"/>
      <c r="O90" s="96"/>
      <c r="P90" s="185">
        <f>P91+P161</f>
        <v>0</v>
      </c>
      <c r="Q90" s="96"/>
      <c r="R90" s="185">
        <f>R91+R161</f>
        <v>70.726051600000005</v>
      </c>
      <c r="S90" s="96"/>
      <c r="T90" s="186">
        <f>T91+T161</f>
        <v>170.34629999999999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6" t="s">
        <v>80</v>
      </c>
      <c r="AU90" s="16" t="s">
        <v>107</v>
      </c>
      <c r="BK90" s="187">
        <f>BK91+BK161</f>
        <v>0</v>
      </c>
    </row>
    <row r="91" s="12" customFormat="1" ht="25.92" customHeight="1">
      <c r="A91" s="12"/>
      <c r="B91" s="188"/>
      <c r="C91" s="189"/>
      <c r="D91" s="190" t="s">
        <v>80</v>
      </c>
      <c r="E91" s="191" t="s">
        <v>132</v>
      </c>
      <c r="F91" s="191" t="s">
        <v>133</v>
      </c>
      <c r="G91" s="189"/>
      <c r="H91" s="189"/>
      <c r="I91" s="192"/>
      <c r="J91" s="193">
        <f>BK91</f>
        <v>0</v>
      </c>
      <c r="K91" s="189"/>
      <c r="L91" s="194"/>
      <c r="M91" s="195"/>
      <c r="N91" s="196"/>
      <c r="O91" s="196"/>
      <c r="P91" s="197">
        <f>P92+P105+P114+P123+P136+P158</f>
        <v>0</v>
      </c>
      <c r="Q91" s="196"/>
      <c r="R91" s="197">
        <f>R92+R105+R114+R123+R136+R158</f>
        <v>70.726051600000005</v>
      </c>
      <c r="S91" s="196"/>
      <c r="T91" s="198">
        <f>T92+T105+T114+T123+T136+T158</f>
        <v>170.34629999999999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9" t="s">
        <v>89</v>
      </c>
      <c r="AT91" s="200" t="s">
        <v>80</v>
      </c>
      <c r="AU91" s="200" t="s">
        <v>81</v>
      </c>
      <c r="AY91" s="199" t="s">
        <v>134</v>
      </c>
      <c r="BK91" s="201">
        <f>BK92+BK105+BK114+BK123+BK136+BK158</f>
        <v>0</v>
      </c>
    </row>
    <row r="92" s="12" customFormat="1" ht="22.8" customHeight="1">
      <c r="A92" s="12"/>
      <c r="B92" s="188"/>
      <c r="C92" s="189"/>
      <c r="D92" s="190" t="s">
        <v>80</v>
      </c>
      <c r="E92" s="202" t="s">
        <v>89</v>
      </c>
      <c r="F92" s="202" t="s">
        <v>135</v>
      </c>
      <c r="G92" s="189"/>
      <c r="H92" s="189"/>
      <c r="I92" s="192"/>
      <c r="J92" s="203">
        <f>BK92</f>
        <v>0</v>
      </c>
      <c r="K92" s="189"/>
      <c r="L92" s="194"/>
      <c r="M92" s="195"/>
      <c r="N92" s="196"/>
      <c r="O92" s="196"/>
      <c r="P92" s="197">
        <f>SUM(P93:P104)</f>
        <v>0</v>
      </c>
      <c r="Q92" s="196"/>
      <c r="R92" s="197">
        <f>SUM(R93:R104)</f>
        <v>0</v>
      </c>
      <c r="S92" s="196"/>
      <c r="T92" s="198">
        <f>SUM(T93:T104)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9" t="s">
        <v>89</v>
      </c>
      <c r="AT92" s="200" t="s">
        <v>80</v>
      </c>
      <c r="AU92" s="200" t="s">
        <v>89</v>
      </c>
      <c r="AY92" s="199" t="s">
        <v>134</v>
      </c>
      <c r="BK92" s="201">
        <f>SUM(BK93:BK104)</f>
        <v>0</v>
      </c>
    </row>
    <row r="93" s="2" customFormat="1" ht="24.15" customHeight="1">
      <c r="A93" s="38"/>
      <c r="B93" s="39"/>
      <c r="C93" s="204" t="s">
        <v>89</v>
      </c>
      <c r="D93" s="204" t="s">
        <v>136</v>
      </c>
      <c r="E93" s="205" t="s">
        <v>137</v>
      </c>
      <c r="F93" s="206" t="s">
        <v>138</v>
      </c>
      <c r="G93" s="207" t="s">
        <v>139</v>
      </c>
      <c r="H93" s="208">
        <v>2.52</v>
      </c>
      <c r="I93" s="209"/>
      <c r="J93" s="210">
        <f>ROUND(I93*H93,2)</f>
        <v>0</v>
      </c>
      <c r="K93" s="206" t="s">
        <v>140</v>
      </c>
      <c r="L93" s="44"/>
      <c r="M93" s="211" t="s">
        <v>79</v>
      </c>
      <c r="N93" s="212" t="s">
        <v>51</v>
      </c>
      <c r="O93" s="84"/>
      <c r="P93" s="213">
        <f>O93*H93</f>
        <v>0</v>
      </c>
      <c r="Q93" s="213">
        <v>0</v>
      </c>
      <c r="R93" s="213">
        <f>Q93*H93</f>
        <v>0</v>
      </c>
      <c r="S93" s="213">
        <v>0</v>
      </c>
      <c r="T93" s="214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5" t="s">
        <v>141</v>
      </c>
      <c r="AT93" s="215" t="s">
        <v>136</v>
      </c>
      <c r="AU93" s="215" t="s">
        <v>91</v>
      </c>
      <c r="AY93" s="16" t="s">
        <v>134</v>
      </c>
      <c r="BE93" s="216">
        <f>IF(N93="základní",J93,0)</f>
        <v>0</v>
      </c>
      <c r="BF93" s="216">
        <f>IF(N93="snížená",J93,0)</f>
        <v>0</v>
      </c>
      <c r="BG93" s="216">
        <f>IF(N93="zákl. přenesená",J93,0)</f>
        <v>0</v>
      </c>
      <c r="BH93" s="216">
        <f>IF(N93="sníž. přenesená",J93,0)</f>
        <v>0</v>
      </c>
      <c r="BI93" s="216">
        <f>IF(N93="nulová",J93,0)</f>
        <v>0</v>
      </c>
      <c r="BJ93" s="16" t="s">
        <v>89</v>
      </c>
      <c r="BK93" s="216">
        <f>ROUND(I93*H93,2)</f>
        <v>0</v>
      </c>
      <c r="BL93" s="16" t="s">
        <v>141</v>
      </c>
      <c r="BM93" s="215" t="s">
        <v>142</v>
      </c>
    </row>
    <row r="94" s="2" customFormat="1">
      <c r="A94" s="38"/>
      <c r="B94" s="39"/>
      <c r="C94" s="40"/>
      <c r="D94" s="217" t="s">
        <v>143</v>
      </c>
      <c r="E94" s="40"/>
      <c r="F94" s="218" t="s">
        <v>144</v>
      </c>
      <c r="G94" s="40"/>
      <c r="H94" s="40"/>
      <c r="I94" s="219"/>
      <c r="J94" s="40"/>
      <c r="K94" s="40"/>
      <c r="L94" s="44"/>
      <c r="M94" s="220"/>
      <c r="N94" s="221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6" t="s">
        <v>143</v>
      </c>
      <c r="AU94" s="16" t="s">
        <v>91</v>
      </c>
    </row>
    <row r="95" s="13" customFormat="1">
      <c r="A95" s="13"/>
      <c r="B95" s="222"/>
      <c r="C95" s="223"/>
      <c r="D95" s="224" t="s">
        <v>145</v>
      </c>
      <c r="E95" s="225" t="s">
        <v>79</v>
      </c>
      <c r="F95" s="226" t="s">
        <v>146</v>
      </c>
      <c r="G95" s="223"/>
      <c r="H95" s="227">
        <v>2.52</v>
      </c>
      <c r="I95" s="228"/>
      <c r="J95" s="223"/>
      <c r="K95" s="223"/>
      <c r="L95" s="229"/>
      <c r="M95" s="230"/>
      <c r="N95" s="231"/>
      <c r="O95" s="231"/>
      <c r="P95" s="231"/>
      <c r="Q95" s="231"/>
      <c r="R95" s="231"/>
      <c r="S95" s="231"/>
      <c r="T95" s="23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3" t="s">
        <v>145</v>
      </c>
      <c r="AU95" s="233" t="s">
        <v>91</v>
      </c>
      <c r="AV95" s="13" t="s">
        <v>91</v>
      </c>
      <c r="AW95" s="13" t="s">
        <v>39</v>
      </c>
      <c r="AX95" s="13" t="s">
        <v>81</v>
      </c>
      <c r="AY95" s="233" t="s">
        <v>134</v>
      </c>
    </row>
    <row r="96" s="2" customFormat="1" ht="37.8" customHeight="1">
      <c r="A96" s="38"/>
      <c r="B96" s="39"/>
      <c r="C96" s="204" t="s">
        <v>91</v>
      </c>
      <c r="D96" s="204" t="s">
        <v>136</v>
      </c>
      <c r="E96" s="205" t="s">
        <v>147</v>
      </c>
      <c r="F96" s="206" t="s">
        <v>148</v>
      </c>
      <c r="G96" s="207" t="s">
        <v>139</v>
      </c>
      <c r="H96" s="208">
        <v>2.52</v>
      </c>
      <c r="I96" s="209"/>
      <c r="J96" s="210">
        <f>ROUND(I96*H96,2)</f>
        <v>0</v>
      </c>
      <c r="K96" s="206" t="s">
        <v>140</v>
      </c>
      <c r="L96" s="44"/>
      <c r="M96" s="211" t="s">
        <v>79</v>
      </c>
      <c r="N96" s="212" t="s">
        <v>51</v>
      </c>
      <c r="O96" s="84"/>
      <c r="P96" s="213">
        <f>O96*H96</f>
        <v>0</v>
      </c>
      <c r="Q96" s="213">
        <v>0</v>
      </c>
      <c r="R96" s="213">
        <f>Q96*H96</f>
        <v>0</v>
      </c>
      <c r="S96" s="213">
        <v>0</v>
      </c>
      <c r="T96" s="214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15" t="s">
        <v>141</v>
      </c>
      <c r="AT96" s="215" t="s">
        <v>136</v>
      </c>
      <c r="AU96" s="215" t="s">
        <v>91</v>
      </c>
      <c r="AY96" s="16" t="s">
        <v>134</v>
      </c>
      <c r="BE96" s="216">
        <f>IF(N96="základní",J96,0)</f>
        <v>0</v>
      </c>
      <c r="BF96" s="216">
        <f>IF(N96="snížená",J96,0)</f>
        <v>0</v>
      </c>
      <c r="BG96" s="216">
        <f>IF(N96="zákl. přenesená",J96,0)</f>
        <v>0</v>
      </c>
      <c r="BH96" s="216">
        <f>IF(N96="sníž. přenesená",J96,0)</f>
        <v>0</v>
      </c>
      <c r="BI96" s="216">
        <f>IF(N96="nulová",J96,0)</f>
        <v>0</v>
      </c>
      <c r="BJ96" s="16" t="s">
        <v>89</v>
      </c>
      <c r="BK96" s="216">
        <f>ROUND(I96*H96,2)</f>
        <v>0</v>
      </c>
      <c r="BL96" s="16" t="s">
        <v>141</v>
      </c>
      <c r="BM96" s="215" t="s">
        <v>149</v>
      </c>
    </row>
    <row r="97" s="2" customFormat="1">
      <c r="A97" s="38"/>
      <c r="B97" s="39"/>
      <c r="C97" s="40"/>
      <c r="D97" s="217" t="s">
        <v>143</v>
      </c>
      <c r="E97" s="40"/>
      <c r="F97" s="218" t="s">
        <v>150</v>
      </c>
      <c r="G97" s="40"/>
      <c r="H97" s="40"/>
      <c r="I97" s="219"/>
      <c r="J97" s="40"/>
      <c r="K97" s="40"/>
      <c r="L97" s="44"/>
      <c r="M97" s="220"/>
      <c r="N97" s="221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6" t="s">
        <v>143</v>
      </c>
      <c r="AU97" s="16" t="s">
        <v>91</v>
      </c>
    </row>
    <row r="98" s="13" customFormat="1">
      <c r="A98" s="13"/>
      <c r="B98" s="222"/>
      <c r="C98" s="223"/>
      <c r="D98" s="224" t="s">
        <v>145</v>
      </c>
      <c r="E98" s="225" t="s">
        <v>79</v>
      </c>
      <c r="F98" s="226" t="s">
        <v>151</v>
      </c>
      <c r="G98" s="223"/>
      <c r="H98" s="227">
        <v>2.52</v>
      </c>
      <c r="I98" s="228"/>
      <c r="J98" s="223"/>
      <c r="K98" s="223"/>
      <c r="L98" s="229"/>
      <c r="M98" s="230"/>
      <c r="N98" s="231"/>
      <c r="O98" s="231"/>
      <c r="P98" s="231"/>
      <c r="Q98" s="231"/>
      <c r="R98" s="231"/>
      <c r="S98" s="231"/>
      <c r="T98" s="23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3" t="s">
        <v>145</v>
      </c>
      <c r="AU98" s="233" t="s">
        <v>91</v>
      </c>
      <c r="AV98" s="13" t="s">
        <v>91</v>
      </c>
      <c r="AW98" s="13" t="s">
        <v>39</v>
      </c>
      <c r="AX98" s="13" t="s">
        <v>81</v>
      </c>
      <c r="AY98" s="233" t="s">
        <v>134</v>
      </c>
    </row>
    <row r="99" s="2" customFormat="1" ht="24.15" customHeight="1">
      <c r="A99" s="38"/>
      <c r="B99" s="39"/>
      <c r="C99" s="204" t="s">
        <v>152</v>
      </c>
      <c r="D99" s="204" t="s">
        <v>136</v>
      </c>
      <c r="E99" s="205" t="s">
        <v>153</v>
      </c>
      <c r="F99" s="206" t="s">
        <v>154</v>
      </c>
      <c r="G99" s="207" t="s">
        <v>155</v>
      </c>
      <c r="H99" s="208">
        <v>4.4100000000000001</v>
      </c>
      <c r="I99" s="209"/>
      <c r="J99" s="210">
        <f>ROUND(I99*H99,2)</f>
        <v>0</v>
      </c>
      <c r="K99" s="206" t="s">
        <v>140</v>
      </c>
      <c r="L99" s="44"/>
      <c r="M99" s="211" t="s">
        <v>79</v>
      </c>
      <c r="N99" s="212" t="s">
        <v>51</v>
      </c>
      <c r="O99" s="84"/>
      <c r="P99" s="213">
        <f>O99*H99</f>
        <v>0</v>
      </c>
      <c r="Q99" s="213">
        <v>0</v>
      </c>
      <c r="R99" s="213">
        <f>Q99*H99</f>
        <v>0</v>
      </c>
      <c r="S99" s="213">
        <v>0</v>
      </c>
      <c r="T99" s="214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5" t="s">
        <v>141</v>
      </c>
      <c r="AT99" s="215" t="s">
        <v>136</v>
      </c>
      <c r="AU99" s="215" t="s">
        <v>91</v>
      </c>
      <c r="AY99" s="16" t="s">
        <v>134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6" t="s">
        <v>89</v>
      </c>
      <c r="BK99" s="216">
        <f>ROUND(I99*H99,2)</f>
        <v>0</v>
      </c>
      <c r="BL99" s="16" t="s">
        <v>141</v>
      </c>
      <c r="BM99" s="215" t="s">
        <v>156</v>
      </c>
    </row>
    <row r="100" s="2" customFormat="1">
      <c r="A100" s="38"/>
      <c r="B100" s="39"/>
      <c r="C100" s="40"/>
      <c r="D100" s="217" t="s">
        <v>143</v>
      </c>
      <c r="E100" s="40"/>
      <c r="F100" s="218" t="s">
        <v>157</v>
      </c>
      <c r="G100" s="40"/>
      <c r="H100" s="40"/>
      <c r="I100" s="219"/>
      <c r="J100" s="40"/>
      <c r="K100" s="40"/>
      <c r="L100" s="44"/>
      <c r="M100" s="220"/>
      <c r="N100" s="221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6" t="s">
        <v>143</v>
      </c>
      <c r="AU100" s="16" t="s">
        <v>91</v>
      </c>
    </row>
    <row r="101" s="13" customFormat="1">
      <c r="A101" s="13"/>
      <c r="B101" s="222"/>
      <c r="C101" s="223"/>
      <c r="D101" s="224" t="s">
        <v>145</v>
      </c>
      <c r="E101" s="223"/>
      <c r="F101" s="226" t="s">
        <v>158</v>
      </c>
      <c r="G101" s="223"/>
      <c r="H101" s="227">
        <v>4.4100000000000001</v>
      </c>
      <c r="I101" s="228"/>
      <c r="J101" s="223"/>
      <c r="K101" s="223"/>
      <c r="L101" s="229"/>
      <c r="M101" s="230"/>
      <c r="N101" s="231"/>
      <c r="O101" s="231"/>
      <c r="P101" s="231"/>
      <c r="Q101" s="231"/>
      <c r="R101" s="231"/>
      <c r="S101" s="231"/>
      <c r="T101" s="23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3" t="s">
        <v>145</v>
      </c>
      <c r="AU101" s="233" t="s">
        <v>91</v>
      </c>
      <c r="AV101" s="13" t="s">
        <v>91</v>
      </c>
      <c r="AW101" s="13" t="s">
        <v>4</v>
      </c>
      <c r="AX101" s="13" t="s">
        <v>89</v>
      </c>
      <c r="AY101" s="233" t="s">
        <v>134</v>
      </c>
    </row>
    <row r="102" s="2" customFormat="1" ht="21.75" customHeight="1">
      <c r="A102" s="38"/>
      <c r="B102" s="39"/>
      <c r="C102" s="204" t="s">
        <v>141</v>
      </c>
      <c r="D102" s="204" t="s">
        <v>136</v>
      </c>
      <c r="E102" s="205" t="s">
        <v>159</v>
      </c>
      <c r="F102" s="206" t="s">
        <v>160</v>
      </c>
      <c r="G102" s="207" t="s">
        <v>161</v>
      </c>
      <c r="H102" s="208">
        <v>279</v>
      </c>
      <c r="I102" s="209"/>
      <c r="J102" s="210">
        <f>ROUND(I102*H102,2)</f>
        <v>0</v>
      </c>
      <c r="K102" s="206" t="s">
        <v>140</v>
      </c>
      <c r="L102" s="44"/>
      <c r="M102" s="211" t="s">
        <v>79</v>
      </c>
      <c r="N102" s="212" t="s">
        <v>51</v>
      </c>
      <c r="O102" s="84"/>
      <c r="P102" s="213">
        <f>O102*H102</f>
        <v>0</v>
      </c>
      <c r="Q102" s="213">
        <v>0</v>
      </c>
      <c r="R102" s="213">
        <f>Q102*H102</f>
        <v>0</v>
      </c>
      <c r="S102" s="213">
        <v>0</v>
      </c>
      <c r="T102" s="214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5" t="s">
        <v>141</v>
      </c>
      <c r="AT102" s="215" t="s">
        <v>136</v>
      </c>
      <c r="AU102" s="215" t="s">
        <v>91</v>
      </c>
      <c r="AY102" s="16" t="s">
        <v>134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6" t="s">
        <v>89</v>
      </c>
      <c r="BK102" s="216">
        <f>ROUND(I102*H102,2)</f>
        <v>0</v>
      </c>
      <c r="BL102" s="16" t="s">
        <v>141</v>
      </c>
      <c r="BM102" s="215" t="s">
        <v>162</v>
      </c>
    </row>
    <row r="103" s="2" customFormat="1">
      <c r="A103" s="38"/>
      <c r="B103" s="39"/>
      <c r="C103" s="40"/>
      <c r="D103" s="217" t="s">
        <v>143</v>
      </c>
      <c r="E103" s="40"/>
      <c r="F103" s="218" t="s">
        <v>163</v>
      </c>
      <c r="G103" s="40"/>
      <c r="H103" s="40"/>
      <c r="I103" s="219"/>
      <c r="J103" s="40"/>
      <c r="K103" s="40"/>
      <c r="L103" s="44"/>
      <c r="M103" s="220"/>
      <c r="N103" s="221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6" t="s">
        <v>143</v>
      </c>
      <c r="AU103" s="16" t="s">
        <v>91</v>
      </c>
    </row>
    <row r="104" s="13" customFormat="1">
      <c r="A104" s="13"/>
      <c r="B104" s="222"/>
      <c r="C104" s="223"/>
      <c r="D104" s="224" t="s">
        <v>145</v>
      </c>
      <c r="E104" s="225" t="s">
        <v>79</v>
      </c>
      <c r="F104" s="226" t="s">
        <v>164</v>
      </c>
      <c r="G104" s="223"/>
      <c r="H104" s="227">
        <v>279</v>
      </c>
      <c r="I104" s="228"/>
      <c r="J104" s="223"/>
      <c r="K104" s="223"/>
      <c r="L104" s="229"/>
      <c r="M104" s="230"/>
      <c r="N104" s="231"/>
      <c r="O104" s="231"/>
      <c r="P104" s="231"/>
      <c r="Q104" s="231"/>
      <c r="R104" s="231"/>
      <c r="S104" s="231"/>
      <c r="T104" s="23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3" t="s">
        <v>145</v>
      </c>
      <c r="AU104" s="233" t="s">
        <v>91</v>
      </c>
      <c r="AV104" s="13" t="s">
        <v>91</v>
      </c>
      <c r="AW104" s="13" t="s">
        <v>39</v>
      </c>
      <c r="AX104" s="13" t="s">
        <v>81</v>
      </c>
      <c r="AY104" s="233" t="s">
        <v>134</v>
      </c>
    </row>
    <row r="105" s="12" customFormat="1" ht="22.8" customHeight="1">
      <c r="A105" s="12"/>
      <c r="B105" s="188"/>
      <c r="C105" s="189"/>
      <c r="D105" s="190" t="s">
        <v>80</v>
      </c>
      <c r="E105" s="202" t="s">
        <v>165</v>
      </c>
      <c r="F105" s="202" t="s">
        <v>166</v>
      </c>
      <c r="G105" s="189"/>
      <c r="H105" s="189"/>
      <c r="I105" s="192"/>
      <c r="J105" s="203">
        <f>BK105</f>
        <v>0</v>
      </c>
      <c r="K105" s="189"/>
      <c r="L105" s="194"/>
      <c r="M105" s="195"/>
      <c r="N105" s="196"/>
      <c r="O105" s="196"/>
      <c r="P105" s="197">
        <f>SUM(P106:P113)</f>
        <v>0</v>
      </c>
      <c r="Q105" s="196"/>
      <c r="R105" s="197">
        <f>SUM(R106:R113)</f>
        <v>61.806870000000004</v>
      </c>
      <c r="S105" s="196"/>
      <c r="T105" s="198">
        <f>SUM(T106:T113)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9" t="s">
        <v>89</v>
      </c>
      <c r="AT105" s="200" t="s">
        <v>80</v>
      </c>
      <c r="AU105" s="200" t="s">
        <v>89</v>
      </c>
      <c r="AY105" s="199" t="s">
        <v>134</v>
      </c>
      <c r="BK105" s="201">
        <f>SUM(BK106:BK113)</f>
        <v>0</v>
      </c>
    </row>
    <row r="106" s="2" customFormat="1" ht="21.75" customHeight="1">
      <c r="A106" s="38"/>
      <c r="B106" s="39"/>
      <c r="C106" s="204" t="s">
        <v>165</v>
      </c>
      <c r="D106" s="204" t="s">
        <v>136</v>
      </c>
      <c r="E106" s="205" t="s">
        <v>167</v>
      </c>
      <c r="F106" s="206" t="s">
        <v>168</v>
      </c>
      <c r="G106" s="207" t="s">
        <v>161</v>
      </c>
      <c r="H106" s="208">
        <v>279</v>
      </c>
      <c r="I106" s="209"/>
      <c r="J106" s="210">
        <f>ROUND(I106*H106,2)</f>
        <v>0</v>
      </c>
      <c r="K106" s="206" t="s">
        <v>140</v>
      </c>
      <c r="L106" s="44"/>
      <c r="M106" s="211" t="s">
        <v>79</v>
      </c>
      <c r="N106" s="212" t="s">
        <v>51</v>
      </c>
      <c r="O106" s="84"/>
      <c r="P106" s="213">
        <f>O106*H106</f>
        <v>0</v>
      </c>
      <c r="Q106" s="213">
        <v>0</v>
      </c>
      <c r="R106" s="213">
        <f>Q106*H106</f>
        <v>0</v>
      </c>
      <c r="S106" s="213">
        <v>0</v>
      </c>
      <c r="T106" s="214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15" t="s">
        <v>141</v>
      </c>
      <c r="AT106" s="215" t="s">
        <v>136</v>
      </c>
      <c r="AU106" s="215" t="s">
        <v>91</v>
      </c>
      <c r="AY106" s="16" t="s">
        <v>134</v>
      </c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16" t="s">
        <v>89</v>
      </c>
      <c r="BK106" s="216">
        <f>ROUND(I106*H106,2)</f>
        <v>0</v>
      </c>
      <c r="BL106" s="16" t="s">
        <v>141</v>
      </c>
      <c r="BM106" s="215" t="s">
        <v>169</v>
      </c>
    </row>
    <row r="107" s="2" customFormat="1">
      <c r="A107" s="38"/>
      <c r="B107" s="39"/>
      <c r="C107" s="40"/>
      <c r="D107" s="217" t="s">
        <v>143</v>
      </c>
      <c r="E107" s="40"/>
      <c r="F107" s="218" t="s">
        <v>170</v>
      </c>
      <c r="G107" s="40"/>
      <c r="H107" s="40"/>
      <c r="I107" s="219"/>
      <c r="J107" s="40"/>
      <c r="K107" s="40"/>
      <c r="L107" s="44"/>
      <c r="M107" s="220"/>
      <c r="N107" s="221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6" t="s">
        <v>143</v>
      </c>
      <c r="AU107" s="16" t="s">
        <v>91</v>
      </c>
    </row>
    <row r="108" s="13" customFormat="1">
      <c r="A108" s="13"/>
      <c r="B108" s="222"/>
      <c r="C108" s="223"/>
      <c r="D108" s="224" t="s">
        <v>145</v>
      </c>
      <c r="E108" s="225" t="s">
        <v>79</v>
      </c>
      <c r="F108" s="226" t="s">
        <v>171</v>
      </c>
      <c r="G108" s="223"/>
      <c r="H108" s="227">
        <v>279</v>
      </c>
      <c r="I108" s="228"/>
      <c r="J108" s="223"/>
      <c r="K108" s="223"/>
      <c r="L108" s="229"/>
      <c r="M108" s="230"/>
      <c r="N108" s="231"/>
      <c r="O108" s="231"/>
      <c r="P108" s="231"/>
      <c r="Q108" s="231"/>
      <c r="R108" s="231"/>
      <c r="S108" s="231"/>
      <c r="T108" s="23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3" t="s">
        <v>145</v>
      </c>
      <c r="AU108" s="233" t="s">
        <v>91</v>
      </c>
      <c r="AV108" s="13" t="s">
        <v>91</v>
      </c>
      <c r="AW108" s="13" t="s">
        <v>39</v>
      </c>
      <c r="AX108" s="13" t="s">
        <v>81</v>
      </c>
      <c r="AY108" s="233" t="s">
        <v>134</v>
      </c>
    </row>
    <row r="109" s="2" customFormat="1" ht="37.8" customHeight="1">
      <c r="A109" s="38"/>
      <c r="B109" s="39"/>
      <c r="C109" s="204" t="s">
        <v>172</v>
      </c>
      <c r="D109" s="204" t="s">
        <v>136</v>
      </c>
      <c r="E109" s="205" t="s">
        <v>173</v>
      </c>
      <c r="F109" s="206" t="s">
        <v>174</v>
      </c>
      <c r="G109" s="207" t="s">
        <v>161</v>
      </c>
      <c r="H109" s="208">
        <v>279</v>
      </c>
      <c r="I109" s="209"/>
      <c r="J109" s="210">
        <f>ROUND(I109*H109,2)</f>
        <v>0</v>
      </c>
      <c r="K109" s="206" t="s">
        <v>140</v>
      </c>
      <c r="L109" s="44"/>
      <c r="M109" s="211" t="s">
        <v>79</v>
      </c>
      <c r="N109" s="212" t="s">
        <v>51</v>
      </c>
      <c r="O109" s="84"/>
      <c r="P109" s="213">
        <f>O109*H109</f>
        <v>0</v>
      </c>
      <c r="Q109" s="213">
        <v>0.089219999999999994</v>
      </c>
      <c r="R109" s="213">
        <f>Q109*H109</f>
        <v>24.892379999999999</v>
      </c>
      <c r="S109" s="213">
        <v>0</v>
      </c>
      <c r="T109" s="214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5" t="s">
        <v>141</v>
      </c>
      <c r="AT109" s="215" t="s">
        <v>136</v>
      </c>
      <c r="AU109" s="215" t="s">
        <v>91</v>
      </c>
      <c r="AY109" s="16" t="s">
        <v>134</v>
      </c>
      <c r="BE109" s="216">
        <f>IF(N109="základní",J109,0)</f>
        <v>0</v>
      </c>
      <c r="BF109" s="216">
        <f>IF(N109="snížená",J109,0)</f>
        <v>0</v>
      </c>
      <c r="BG109" s="216">
        <f>IF(N109="zákl. přenesená",J109,0)</f>
        <v>0</v>
      </c>
      <c r="BH109" s="216">
        <f>IF(N109="sníž. přenesená",J109,0)</f>
        <v>0</v>
      </c>
      <c r="BI109" s="216">
        <f>IF(N109="nulová",J109,0)</f>
        <v>0</v>
      </c>
      <c r="BJ109" s="16" t="s">
        <v>89</v>
      </c>
      <c r="BK109" s="216">
        <f>ROUND(I109*H109,2)</f>
        <v>0</v>
      </c>
      <c r="BL109" s="16" t="s">
        <v>141</v>
      </c>
      <c r="BM109" s="215" t="s">
        <v>175</v>
      </c>
    </row>
    <row r="110" s="2" customFormat="1">
      <c r="A110" s="38"/>
      <c r="B110" s="39"/>
      <c r="C110" s="40"/>
      <c r="D110" s="217" t="s">
        <v>143</v>
      </c>
      <c r="E110" s="40"/>
      <c r="F110" s="218" t="s">
        <v>176</v>
      </c>
      <c r="G110" s="40"/>
      <c r="H110" s="40"/>
      <c r="I110" s="219"/>
      <c r="J110" s="40"/>
      <c r="K110" s="40"/>
      <c r="L110" s="44"/>
      <c r="M110" s="220"/>
      <c r="N110" s="221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6" t="s">
        <v>143</v>
      </c>
      <c r="AU110" s="16" t="s">
        <v>91</v>
      </c>
    </row>
    <row r="111" s="13" customFormat="1">
      <c r="A111" s="13"/>
      <c r="B111" s="222"/>
      <c r="C111" s="223"/>
      <c r="D111" s="224" t="s">
        <v>145</v>
      </c>
      <c r="E111" s="225" t="s">
        <v>79</v>
      </c>
      <c r="F111" s="226" t="s">
        <v>177</v>
      </c>
      <c r="G111" s="223"/>
      <c r="H111" s="227">
        <v>279</v>
      </c>
      <c r="I111" s="228"/>
      <c r="J111" s="223"/>
      <c r="K111" s="223"/>
      <c r="L111" s="229"/>
      <c r="M111" s="230"/>
      <c r="N111" s="231"/>
      <c r="O111" s="231"/>
      <c r="P111" s="231"/>
      <c r="Q111" s="231"/>
      <c r="R111" s="231"/>
      <c r="S111" s="231"/>
      <c r="T111" s="23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3" t="s">
        <v>145</v>
      </c>
      <c r="AU111" s="233" t="s">
        <v>91</v>
      </c>
      <c r="AV111" s="13" t="s">
        <v>91</v>
      </c>
      <c r="AW111" s="13" t="s">
        <v>39</v>
      </c>
      <c r="AX111" s="13" t="s">
        <v>81</v>
      </c>
      <c r="AY111" s="233" t="s">
        <v>134</v>
      </c>
    </row>
    <row r="112" s="2" customFormat="1" ht="16.5" customHeight="1">
      <c r="A112" s="38"/>
      <c r="B112" s="39"/>
      <c r="C112" s="234" t="s">
        <v>178</v>
      </c>
      <c r="D112" s="234" t="s">
        <v>179</v>
      </c>
      <c r="E112" s="235" t="s">
        <v>180</v>
      </c>
      <c r="F112" s="236" t="s">
        <v>181</v>
      </c>
      <c r="G112" s="237" t="s">
        <v>161</v>
      </c>
      <c r="H112" s="238">
        <v>281.79000000000002</v>
      </c>
      <c r="I112" s="239"/>
      <c r="J112" s="240">
        <f>ROUND(I112*H112,2)</f>
        <v>0</v>
      </c>
      <c r="K112" s="236" t="s">
        <v>140</v>
      </c>
      <c r="L112" s="241"/>
      <c r="M112" s="242" t="s">
        <v>79</v>
      </c>
      <c r="N112" s="243" t="s">
        <v>51</v>
      </c>
      <c r="O112" s="84"/>
      <c r="P112" s="213">
        <f>O112*H112</f>
        <v>0</v>
      </c>
      <c r="Q112" s="213">
        <v>0.13100000000000001</v>
      </c>
      <c r="R112" s="213">
        <f>Q112*H112</f>
        <v>36.914490000000001</v>
      </c>
      <c r="S112" s="213">
        <v>0</v>
      </c>
      <c r="T112" s="214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5" t="s">
        <v>182</v>
      </c>
      <c r="AT112" s="215" t="s">
        <v>179</v>
      </c>
      <c r="AU112" s="215" t="s">
        <v>91</v>
      </c>
      <c r="AY112" s="16" t="s">
        <v>134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6" t="s">
        <v>89</v>
      </c>
      <c r="BK112" s="216">
        <f>ROUND(I112*H112,2)</f>
        <v>0</v>
      </c>
      <c r="BL112" s="16" t="s">
        <v>141</v>
      </c>
      <c r="BM112" s="215" t="s">
        <v>183</v>
      </c>
    </row>
    <row r="113" s="13" customFormat="1">
      <c r="A113" s="13"/>
      <c r="B113" s="222"/>
      <c r="C113" s="223"/>
      <c r="D113" s="224" t="s">
        <v>145</v>
      </c>
      <c r="E113" s="223"/>
      <c r="F113" s="226" t="s">
        <v>184</v>
      </c>
      <c r="G113" s="223"/>
      <c r="H113" s="227">
        <v>281.79000000000002</v>
      </c>
      <c r="I113" s="228"/>
      <c r="J113" s="223"/>
      <c r="K113" s="223"/>
      <c r="L113" s="229"/>
      <c r="M113" s="230"/>
      <c r="N113" s="231"/>
      <c r="O113" s="231"/>
      <c r="P113" s="231"/>
      <c r="Q113" s="231"/>
      <c r="R113" s="231"/>
      <c r="S113" s="231"/>
      <c r="T113" s="23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3" t="s">
        <v>145</v>
      </c>
      <c r="AU113" s="233" t="s">
        <v>91</v>
      </c>
      <c r="AV113" s="13" t="s">
        <v>91</v>
      </c>
      <c r="AW113" s="13" t="s">
        <v>4</v>
      </c>
      <c r="AX113" s="13" t="s">
        <v>89</v>
      </c>
      <c r="AY113" s="233" t="s">
        <v>134</v>
      </c>
    </row>
    <row r="114" s="12" customFormat="1" ht="22.8" customHeight="1">
      <c r="A114" s="12"/>
      <c r="B114" s="188"/>
      <c r="C114" s="189"/>
      <c r="D114" s="190" t="s">
        <v>80</v>
      </c>
      <c r="E114" s="202" t="s">
        <v>185</v>
      </c>
      <c r="F114" s="202" t="s">
        <v>186</v>
      </c>
      <c r="G114" s="189"/>
      <c r="H114" s="189"/>
      <c r="I114" s="192"/>
      <c r="J114" s="203">
        <f>BK114</f>
        <v>0</v>
      </c>
      <c r="K114" s="189"/>
      <c r="L114" s="194"/>
      <c r="M114" s="195"/>
      <c r="N114" s="196"/>
      <c r="O114" s="196"/>
      <c r="P114" s="197">
        <f>SUM(P115:P122)</f>
        <v>0</v>
      </c>
      <c r="Q114" s="196"/>
      <c r="R114" s="197">
        <f>SUM(R115:R122)</f>
        <v>8.9191815999999999</v>
      </c>
      <c r="S114" s="196"/>
      <c r="T114" s="198">
        <f>SUM(T115:T122)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199" t="s">
        <v>89</v>
      </c>
      <c r="AT114" s="200" t="s">
        <v>80</v>
      </c>
      <c r="AU114" s="200" t="s">
        <v>89</v>
      </c>
      <c r="AY114" s="199" t="s">
        <v>134</v>
      </c>
      <c r="BK114" s="201">
        <f>SUM(BK115:BK122)</f>
        <v>0</v>
      </c>
    </row>
    <row r="115" s="2" customFormat="1" ht="24.15" customHeight="1">
      <c r="A115" s="38"/>
      <c r="B115" s="39"/>
      <c r="C115" s="204" t="s">
        <v>182</v>
      </c>
      <c r="D115" s="204" t="s">
        <v>136</v>
      </c>
      <c r="E115" s="205" t="s">
        <v>187</v>
      </c>
      <c r="F115" s="206" t="s">
        <v>188</v>
      </c>
      <c r="G115" s="207" t="s">
        <v>189</v>
      </c>
      <c r="H115" s="208">
        <v>56</v>
      </c>
      <c r="I115" s="209"/>
      <c r="J115" s="210">
        <f>ROUND(I115*H115,2)</f>
        <v>0</v>
      </c>
      <c r="K115" s="206" t="s">
        <v>140</v>
      </c>
      <c r="L115" s="44"/>
      <c r="M115" s="211" t="s">
        <v>79</v>
      </c>
      <c r="N115" s="212" t="s">
        <v>51</v>
      </c>
      <c r="O115" s="84"/>
      <c r="P115" s="213">
        <f>O115*H115</f>
        <v>0</v>
      </c>
      <c r="Q115" s="213">
        <v>0.10094599999999999</v>
      </c>
      <c r="R115" s="213">
        <f>Q115*H115</f>
        <v>5.6529759999999998</v>
      </c>
      <c r="S115" s="213">
        <v>0</v>
      </c>
      <c r="T115" s="214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15" t="s">
        <v>141</v>
      </c>
      <c r="AT115" s="215" t="s">
        <v>136</v>
      </c>
      <c r="AU115" s="215" t="s">
        <v>91</v>
      </c>
      <c r="AY115" s="16" t="s">
        <v>134</v>
      </c>
      <c r="BE115" s="216">
        <f>IF(N115="základní",J115,0)</f>
        <v>0</v>
      </c>
      <c r="BF115" s="216">
        <f>IF(N115="snížená",J115,0)</f>
        <v>0</v>
      </c>
      <c r="BG115" s="216">
        <f>IF(N115="zákl. přenesená",J115,0)</f>
        <v>0</v>
      </c>
      <c r="BH115" s="216">
        <f>IF(N115="sníž. přenesená",J115,0)</f>
        <v>0</v>
      </c>
      <c r="BI115" s="216">
        <f>IF(N115="nulová",J115,0)</f>
        <v>0</v>
      </c>
      <c r="BJ115" s="16" t="s">
        <v>89</v>
      </c>
      <c r="BK115" s="216">
        <f>ROUND(I115*H115,2)</f>
        <v>0</v>
      </c>
      <c r="BL115" s="16" t="s">
        <v>141</v>
      </c>
      <c r="BM115" s="215" t="s">
        <v>190</v>
      </c>
    </row>
    <row r="116" s="2" customFormat="1">
      <c r="A116" s="38"/>
      <c r="B116" s="39"/>
      <c r="C116" s="40"/>
      <c r="D116" s="217" t="s">
        <v>143</v>
      </c>
      <c r="E116" s="40"/>
      <c r="F116" s="218" t="s">
        <v>191</v>
      </c>
      <c r="G116" s="40"/>
      <c r="H116" s="40"/>
      <c r="I116" s="219"/>
      <c r="J116" s="40"/>
      <c r="K116" s="40"/>
      <c r="L116" s="44"/>
      <c r="M116" s="220"/>
      <c r="N116" s="221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6" t="s">
        <v>143</v>
      </c>
      <c r="AU116" s="16" t="s">
        <v>91</v>
      </c>
    </row>
    <row r="117" s="13" customFormat="1">
      <c r="A117" s="13"/>
      <c r="B117" s="222"/>
      <c r="C117" s="223"/>
      <c r="D117" s="224" t="s">
        <v>145</v>
      </c>
      <c r="E117" s="225" t="s">
        <v>79</v>
      </c>
      <c r="F117" s="226" t="s">
        <v>192</v>
      </c>
      <c r="G117" s="223"/>
      <c r="H117" s="227">
        <v>56</v>
      </c>
      <c r="I117" s="228"/>
      <c r="J117" s="223"/>
      <c r="K117" s="223"/>
      <c r="L117" s="229"/>
      <c r="M117" s="230"/>
      <c r="N117" s="231"/>
      <c r="O117" s="231"/>
      <c r="P117" s="231"/>
      <c r="Q117" s="231"/>
      <c r="R117" s="231"/>
      <c r="S117" s="231"/>
      <c r="T117" s="23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3" t="s">
        <v>145</v>
      </c>
      <c r="AU117" s="233" t="s">
        <v>91</v>
      </c>
      <c r="AV117" s="13" t="s">
        <v>91</v>
      </c>
      <c r="AW117" s="13" t="s">
        <v>39</v>
      </c>
      <c r="AX117" s="13" t="s">
        <v>81</v>
      </c>
      <c r="AY117" s="233" t="s">
        <v>134</v>
      </c>
    </row>
    <row r="118" s="2" customFormat="1" ht="16.5" customHeight="1">
      <c r="A118" s="38"/>
      <c r="B118" s="39"/>
      <c r="C118" s="234" t="s">
        <v>185</v>
      </c>
      <c r="D118" s="234" t="s">
        <v>179</v>
      </c>
      <c r="E118" s="235" t="s">
        <v>193</v>
      </c>
      <c r="F118" s="236" t="s">
        <v>194</v>
      </c>
      <c r="G118" s="237" t="s">
        <v>189</v>
      </c>
      <c r="H118" s="238">
        <v>57.119999999999997</v>
      </c>
      <c r="I118" s="239"/>
      <c r="J118" s="240">
        <f>ROUND(I118*H118,2)</f>
        <v>0</v>
      </c>
      <c r="K118" s="236" t="s">
        <v>140</v>
      </c>
      <c r="L118" s="241"/>
      <c r="M118" s="242" t="s">
        <v>79</v>
      </c>
      <c r="N118" s="243" t="s">
        <v>51</v>
      </c>
      <c r="O118" s="84"/>
      <c r="P118" s="213">
        <f>O118*H118</f>
        <v>0</v>
      </c>
      <c r="Q118" s="213">
        <v>0.024</v>
      </c>
      <c r="R118" s="213">
        <f>Q118*H118</f>
        <v>1.3708799999999999</v>
      </c>
      <c r="S118" s="213">
        <v>0</v>
      </c>
      <c r="T118" s="214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5" t="s">
        <v>182</v>
      </c>
      <c r="AT118" s="215" t="s">
        <v>179</v>
      </c>
      <c r="AU118" s="215" t="s">
        <v>91</v>
      </c>
      <c r="AY118" s="16" t="s">
        <v>134</v>
      </c>
      <c r="BE118" s="216">
        <f>IF(N118="základní",J118,0)</f>
        <v>0</v>
      </c>
      <c r="BF118" s="216">
        <f>IF(N118="snížená",J118,0)</f>
        <v>0</v>
      </c>
      <c r="BG118" s="216">
        <f>IF(N118="zákl. přenesená",J118,0)</f>
        <v>0</v>
      </c>
      <c r="BH118" s="216">
        <f>IF(N118="sníž. přenesená",J118,0)</f>
        <v>0</v>
      </c>
      <c r="BI118" s="216">
        <f>IF(N118="nulová",J118,0)</f>
        <v>0</v>
      </c>
      <c r="BJ118" s="16" t="s">
        <v>89</v>
      </c>
      <c r="BK118" s="216">
        <f>ROUND(I118*H118,2)</f>
        <v>0</v>
      </c>
      <c r="BL118" s="16" t="s">
        <v>141</v>
      </c>
      <c r="BM118" s="215" t="s">
        <v>195</v>
      </c>
    </row>
    <row r="119" s="13" customFormat="1">
      <c r="A119" s="13"/>
      <c r="B119" s="222"/>
      <c r="C119" s="223"/>
      <c r="D119" s="224" t="s">
        <v>145</v>
      </c>
      <c r="E119" s="223"/>
      <c r="F119" s="226" t="s">
        <v>196</v>
      </c>
      <c r="G119" s="223"/>
      <c r="H119" s="227">
        <v>57.119999999999997</v>
      </c>
      <c r="I119" s="228"/>
      <c r="J119" s="223"/>
      <c r="K119" s="223"/>
      <c r="L119" s="229"/>
      <c r="M119" s="230"/>
      <c r="N119" s="231"/>
      <c r="O119" s="231"/>
      <c r="P119" s="231"/>
      <c r="Q119" s="231"/>
      <c r="R119" s="231"/>
      <c r="S119" s="231"/>
      <c r="T119" s="23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3" t="s">
        <v>145</v>
      </c>
      <c r="AU119" s="233" t="s">
        <v>91</v>
      </c>
      <c r="AV119" s="13" t="s">
        <v>91</v>
      </c>
      <c r="AW119" s="13" t="s">
        <v>4</v>
      </c>
      <c r="AX119" s="13" t="s">
        <v>89</v>
      </c>
      <c r="AY119" s="233" t="s">
        <v>134</v>
      </c>
    </row>
    <row r="120" s="2" customFormat="1" ht="16.5" customHeight="1">
      <c r="A120" s="38"/>
      <c r="B120" s="39"/>
      <c r="C120" s="204" t="s">
        <v>197</v>
      </c>
      <c r="D120" s="204" t="s">
        <v>136</v>
      </c>
      <c r="E120" s="205" t="s">
        <v>198</v>
      </c>
      <c r="F120" s="206" t="s">
        <v>199</v>
      </c>
      <c r="G120" s="207" t="s">
        <v>139</v>
      </c>
      <c r="H120" s="208">
        <v>0.83999999999999997</v>
      </c>
      <c r="I120" s="209"/>
      <c r="J120" s="210">
        <f>ROUND(I120*H120,2)</f>
        <v>0</v>
      </c>
      <c r="K120" s="206" t="s">
        <v>140</v>
      </c>
      <c r="L120" s="44"/>
      <c r="M120" s="211" t="s">
        <v>79</v>
      </c>
      <c r="N120" s="212" t="s">
        <v>51</v>
      </c>
      <c r="O120" s="84"/>
      <c r="P120" s="213">
        <f>O120*H120</f>
        <v>0</v>
      </c>
      <c r="Q120" s="213">
        <v>2.2563399999999998</v>
      </c>
      <c r="R120" s="213">
        <f>Q120*H120</f>
        <v>1.8953255999999998</v>
      </c>
      <c r="S120" s="213">
        <v>0</v>
      </c>
      <c r="T120" s="214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5" t="s">
        <v>141</v>
      </c>
      <c r="AT120" s="215" t="s">
        <v>136</v>
      </c>
      <c r="AU120" s="215" t="s">
        <v>91</v>
      </c>
      <c r="AY120" s="16" t="s">
        <v>134</v>
      </c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16" t="s">
        <v>89</v>
      </c>
      <c r="BK120" s="216">
        <f>ROUND(I120*H120,2)</f>
        <v>0</v>
      </c>
      <c r="BL120" s="16" t="s">
        <v>141</v>
      </c>
      <c r="BM120" s="215" t="s">
        <v>200</v>
      </c>
    </row>
    <row r="121" s="2" customFormat="1">
      <c r="A121" s="38"/>
      <c r="B121" s="39"/>
      <c r="C121" s="40"/>
      <c r="D121" s="217" t="s">
        <v>143</v>
      </c>
      <c r="E121" s="40"/>
      <c r="F121" s="218" t="s">
        <v>201</v>
      </c>
      <c r="G121" s="40"/>
      <c r="H121" s="40"/>
      <c r="I121" s="219"/>
      <c r="J121" s="40"/>
      <c r="K121" s="40"/>
      <c r="L121" s="44"/>
      <c r="M121" s="220"/>
      <c r="N121" s="221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6" t="s">
        <v>143</v>
      </c>
      <c r="AU121" s="16" t="s">
        <v>91</v>
      </c>
    </row>
    <row r="122" s="13" customFormat="1">
      <c r="A122" s="13"/>
      <c r="B122" s="222"/>
      <c r="C122" s="223"/>
      <c r="D122" s="224" t="s">
        <v>145</v>
      </c>
      <c r="E122" s="225" t="s">
        <v>79</v>
      </c>
      <c r="F122" s="226" t="s">
        <v>202</v>
      </c>
      <c r="G122" s="223"/>
      <c r="H122" s="227">
        <v>0.83999999999999997</v>
      </c>
      <c r="I122" s="228"/>
      <c r="J122" s="223"/>
      <c r="K122" s="223"/>
      <c r="L122" s="229"/>
      <c r="M122" s="230"/>
      <c r="N122" s="231"/>
      <c r="O122" s="231"/>
      <c r="P122" s="231"/>
      <c r="Q122" s="231"/>
      <c r="R122" s="231"/>
      <c r="S122" s="231"/>
      <c r="T122" s="23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3" t="s">
        <v>145</v>
      </c>
      <c r="AU122" s="233" t="s">
        <v>91</v>
      </c>
      <c r="AV122" s="13" t="s">
        <v>91</v>
      </c>
      <c r="AW122" s="13" t="s">
        <v>39</v>
      </c>
      <c r="AX122" s="13" t="s">
        <v>81</v>
      </c>
      <c r="AY122" s="233" t="s">
        <v>134</v>
      </c>
    </row>
    <row r="123" s="12" customFormat="1" ht="22.8" customHeight="1">
      <c r="A123" s="12"/>
      <c r="B123" s="188"/>
      <c r="C123" s="189"/>
      <c r="D123" s="190" t="s">
        <v>80</v>
      </c>
      <c r="E123" s="202" t="s">
        <v>203</v>
      </c>
      <c r="F123" s="202" t="s">
        <v>204</v>
      </c>
      <c r="G123" s="189"/>
      <c r="H123" s="189"/>
      <c r="I123" s="192"/>
      <c r="J123" s="203">
        <f>BK123</f>
        <v>0</v>
      </c>
      <c r="K123" s="189"/>
      <c r="L123" s="194"/>
      <c r="M123" s="195"/>
      <c r="N123" s="196"/>
      <c r="O123" s="196"/>
      <c r="P123" s="197">
        <f>SUM(P124:P135)</f>
        <v>0</v>
      </c>
      <c r="Q123" s="196"/>
      <c r="R123" s="197">
        <f>SUM(R124:R135)</f>
        <v>0</v>
      </c>
      <c r="S123" s="196"/>
      <c r="T123" s="198">
        <f>SUM(T124:T135)</f>
        <v>170.34629999999999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99" t="s">
        <v>89</v>
      </c>
      <c r="AT123" s="200" t="s">
        <v>80</v>
      </c>
      <c r="AU123" s="200" t="s">
        <v>89</v>
      </c>
      <c r="AY123" s="199" t="s">
        <v>134</v>
      </c>
      <c r="BK123" s="201">
        <f>SUM(BK124:BK135)</f>
        <v>0</v>
      </c>
    </row>
    <row r="124" s="2" customFormat="1" ht="37.8" customHeight="1">
      <c r="A124" s="38"/>
      <c r="B124" s="39"/>
      <c r="C124" s="204" t="s">
        <v>205</v>
      </c>
      <c r="D124" s="204" t="s">
        <v>136</v>
      </c>
      <c r="E124" s="205" t="s">
        <v>206</v>
      </c>
      <c r="F124" s="206" t="s">
        <v>207</v>
      </c>
      <c r="G124" s="207" t="s">
        <v>161</v>
      </c>
      <c r="H124" s="208">
        <v>180</v>
      </c>
      <c r="I124" s="209"/>
      <c r="J124" s="210">
        <f>ROUND(I124*H124,2)</f>
        <v>0</v>
      </c>
      <c r="K124" s="206" t="s">
        <v>140</v>
      </c>
      <c r="L124" s="44"/>
      <c r="M124" s="211" t="s">
        <v>79</v>
      </c>
      <c r="N124" s="212" t="s">
        <v>51</v>
      </c>
      <c r="O124" s="84"/>
      <c r="P124" s="213">
        <f>O124*H124</f>
        <v>0</v>
      </c>
      <c r="Q124" s="213">
        <v>0</v>
      </c>
      <c r="R124" s="213">
        <f>Q124*H124</f>
        <v>0</v>
      </c>
      <c r="S124" s="213">
        <v>0.28999999999999998</v>
      </c>
      <c r="T124" s="214">
        <f>S124*H124</f>
        <v>52.199999999999996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15" t="s">
        <v>141</v>
      </c>
      <c r="AT124" s="215" t="s">
        <v>136</v>
      </c>
      <c r="AU124" s="215" t="s">
        <v>91</v>
      </c>
      <c r="AY124" s="16" t="s">
        <v>134</v>
      </c>
      <c r="BE124" s="216">
        <f>IF(N124="základní",J124,0)</f>
        <v>0</v>
      </c>
      <c r="BF124" s="216">
        <f>IF(N124="snížená",J124,0)</f>
        <v>0</v>
      </c>
      <c r="BG124" s="216">
        <f>IF(N124="zákl. přenesená",J124,0)</f>
        <v>0</v>
      </c>
      <c r="BH124" s="216">
        <f>IF(N124="sníž. přenesená",J124,0)</f>
        <v>0</v>
      </c>
      <c r="BI124" s="216">
        <f>IF(N124="nulová",J124,0)</f>
        <v>0</v>
      </c>
      <c r="BJ124" s="16" t="s">
        <v>89</v>
      </c>
      <c r="BK124" s="216">
        <f>ROUND(I124*H124,2)</f>
        <v>0</v>
      </c>
      <c r="BL124" s="16" t="s">
        <v>141</v>
      </c>
      <c r="BM124" s="215" t="s">
        <v>208</v>
      </c>
    </row>
    <row r="125" s="2" customFormat="1">
      <c r="A125" s="38"/>
      <c r="B125" s="39"/>
      <c r="C125" s="40"/>
      <c r="D125" s="217" t="s">
        <v>143</v>
      </c>
      <c r="E125" s="40"/>
      <c r="F125" s="218" t="s">
        <v>209</v>
      </c>
      <c r="G125" s="40"/>
      <c r="H125" s="40"/>
      <c r="I125" s="219"/>
      <c r="J125" s="40"/>
      <c r="K125" s="40"/>
      <c r="L125" s="44"/>
      <c r="M125" s="220"/>
      <c r="N125" s="221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6" t="s">
        <v>143</v>
      </c>
      <c r="AU125" s="16" t="s">
        <v>91</v>
      </c>
    </row>
    <row r="126" s="13" customFormat="1">
      <c r="A126" s="13"/>
      <c r="B126" s="222"/>
      <c r="C126" s="223"/>
      <c r="D126" s="224" t="s">
        <v>145</v>
      </c>
      <c r="E126" s="225" t="s">
        <v>79</v>
      </c>
      <c r="F126" s="226" t="s">
        <v>210</v>
      </c>
      <c r="G126" s="223"/>
      <c r="H126" s="227">
        <v>180</v>
      </c>
      <c r="I126" s="228"/>
      <c r="J126" s="223"/>
      <c r="K126" s="223"/>
      <c r="L126" s="229"/>
      <c r="M126" s="230"/>
      <c r="N126" s="231"/>
      <c r="O126" s="231"/>
      <c r="P126" s="231"/>
      <c r="Q126" s="231"/>
      <c r="R126" s="231"/>
      <c r="S126" s="231"/>
      <c r="T126" s="23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3" t="s">
        <v>145</v>
      </c>
      <c r="AU126" s="233" t="s">
        <v>91</v>
      </c>
      <c r="AV126" s="13" t="s">
        <v>91</v>
      </c>
      <c r="AW126" s="13" t="s">
        <v>39</v>
      </c>
      <c r="AX126" s="13" t="s">
        <v>81</v>
      </c>
      <c r="AY126" s="233" t="s">
        <v>134</v>
      </c>
    </row>
    <row r="127" s="2" customFormat="1" ht="37.8" customHeight="1">
      <c r="A127" s="38"/>
      <c r="B127" s="39"/>
      <c r="C127" s="204" t="s">
        <v>211</v>
      </c>
      <c r="D127" s="204" t="s">
        <v>136</v>
      </c>
      <c r="E127" s="205" t="s">
        <v>212</v>
      </c>
      <c r="F127" s="206" t="s">
        <v>213</v>
      </c>
      <c r="G127" s="207" t="s">
        <v>161</v>
      </c>
      <c r="H127" s="208">
        <v>180</v>
      </c>
      <c r="I127" s="209"/>
      <c r="J127" s="210">
        <f>ROUND(I127*H127,2)</f>
        <v>0</v>
      </c>
      <c r="K127" s="206" t="s">
        <v>140</v>
      </c>
      <c r="L127" s="44"/>
      <c r="M127" s="211" t="s">
        <v>79</v>
      </c>
      <c r="N127" s="212" t="s">
        <v>51</v>
      </c>
      <c r="O127" s="84"/>
      <c r="P127" s="213">
        <f>O127*H127</f>
        <v>0</v>
      </c>
      <c r="Q127" s="213">
        <v>0</v>
      </c>
      <c r="R127" s="213">
        <f>Q127*H127</f>
        <v>0</v>
      </c>
      <c r="S127" s="213">
        <v>0.316</v>
      </c>
      <c r="T127" s="214">
        <f>S127*H127</f>
        <v>56.880000000000003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15" t="s">
        <v>141</v>
      </c>
      <c r="AT127" s="215" t="s">
        <v>136</v>
      </c>
      <c r="AU127" s="215" t="s">
        <v>91</v>
      </c>
      <c r="AY127" s="16" t="s">
        <v>134</v>
      </c>
      <c r="BE127" s="216">
        <f>IF(N127="základní",J127,0)</f>
        <v>0</v>
      </c>
      <c r="BF127" s="216">
        <f>IF(N127="snížená",J127,0)</f>
        <v>0</v>
      </c>
      <c r="BG127" s="216">
        <f>IF(N127="zákl. přenesená",J127,0)</f>
        <v>0</v>
      </c>
      <c r="BH127" s="216">
        <f>IF(N127="sníž. přenesená",J127,0)</f>
        <v>0</v>
      </c>
      <c r="BI127" s="216">
        <f>IF(N127="nulová",J127,0)</f>
        <v>0</v>
      </c>
      <c r="BJ127" s="16" t="s">
        <v>89</v>
      </c>
      <c r="BK127" s="216">
        <f>ROUND(I127*H127,2)</f>
        <v>0</v>
      </c>
      <c r="BL127" s="16" t="s">
        <v>141</v>
      </c>
      <c r="BM127" s="215" t="s">
        <v>214</v>
      </c>
    </row>
    <row r="128" s="2" customFormat="1">
      <c r="A128" s="38"/>
      <c r="B128" s="39"/>
      <c r="C128" s="40"/>
      <c r="D128" s="217" t="s">
        <v>143</v>
      </c>
      <c r="E128" s="40"/>
      <c r="F128" s="218" t="s">
        <v>215</v>
      </c>
      <c r="G128" s="40"/>
      <c r="H128" s="40"/>
      <c r="I128" s="219"/>
      <c r="J128" s="40"/>
      <c r="K128" s="40"/>
      <c r="L128" s="44"/>
      <c r="M128" s="220"/>
      <c r="N128" s="221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6" t="s">
        <v>143</v>
      </c>
      <c r="AU128" s="16" t="s">
        <v>91</v>
      </c>
    </row>
    <row r="129" s="13" customFormat="1">
      <c r="A129" s="13"/>
      <c r="B129" s="222"/>
      <c r="C129" s="223"/>
      <c r="D129" s="224" t="s">
        <v>145</v>
      </c>
      <c r="E129" s="225" t="s">
        <v>79</v>
      </c>
      <c r="F129" s="226" t="s">
        <v>216</v>
      </c>
      <c r="G129" s="223"/>
      <c r="H129" s="227">
        <v>180</v>
      </c>
      <c r="I129" s="228"/>
      <c r="J129" s="223"/>
      <c r="K129" s="223"/>
      <c r="L129" s="229"/>
      <c r="M129" s="230"/>
      <c r="N129" s="231"/>
      <c r="O129" s="231"/>
      <c r="P129" s="231"/>
      <c r="Q129" s="231"/>
      <c r="R129" s="231"/>
      <c r="S129" s="231"/>
      <c r="T129" s="23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3" t="s">
        <v>145</v>
      </c>
      <c r="AU129" s="233" t="s">
        <v>91</v>
      </c>
      <c r="AV129" s="13" t="s">
        <v>91</v>
      </c>
      <c r="AW129" s="13" t="s">
        <v>39</v>
      </c>
      <c r="AX129" s="13" t="s">
        <v>81</v>
      </c>
      <c r="AY129" s="233" t="s">
        <v>134</v>
      </c>
    </row>
    <row r="130" s="2" customFormat="1" ht="37.8" customHeight="1">
      <c r="A130" s="38"/>
      <c r="B130" s="39"/>
      <c r="C130" s="204" t="s">
        <v>217</v>
      </c>
      <c r="D130" s="204" t="s">
        <v>136</v>
      </c>
      <c r="E130" s="205" t="s">
        <v>218</v>
      </c>
      <c r="F130" s="206" t="s">
        <v>219</v>
      </c>
      <c r="G130" s="207" t="s">
        <v>161</v>
      </c>
      <c r="H130" s="208">
        <v>99.620000000000005</v>
      </c>
      <c r="I130" s="209"/>
      <c r="J130" s="210">
        <f>ROUND(I130*H130,2)</f>
        <v>0</v>
      </c>
      <c r="K130" s="206" t="s">
        <v>140</v>
      </c>
      <c r="L130" s="44"/>
      <c r="M130" s="211" t="s">
        <v>79</v>
      </c>
      <c r="N130" s="212" t="s">
        <v>51</v>
      </c>
      <c r="O130" s="84"/>
      <c r="P130" s="213">
        <f>O130*H130</f>
        <v>0</v>
      </c>
      <c r="Q130" s="213">
        <v>0</v>
      </c>
      <c r="R130" s="213">
        <f>Q130*H130</f>
        <v>0</v>
      </c>
      <c r="S130" s="213">
        <v>0.28999999999999998</v>
      </c>
      <c r="T130" s="214">
        <f>S130*H130</f>
        <v>28.889800000000001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15" t="s">
        <v>141</v>
      </c>
      <c r="AT130" s="215" t="s">
        <v>136</v>
      </c>
      <c r="AU130" s="215" t="s">
        <v>91</v>
      </c>
      <c r="AY130" s="16" t="s">
        <v>134</v>
      </c>
      <c r="BE130" s="216">
        <f>IF(N130="základní",J130,0)</f>
        <v>0</v>
      </c>
      <c r="BF130" s="216">
        <f>IF(N130="snížená",J130,0)</f>
        <v>0</v>
      </c>
      <c r="BG130" s="216">
        <f>IF(N130="zákl. přenesená",J130,0)</f>
        <v>0</v>
      </c>
      <c r="BH130" s="216">
        <f>IF(N130="sníž. přenesená",J130,0)</f>
        <v>0</v>
      </c>
      <c r="BI130" s="216">
        <f>IF(N130="nulová",J130,0)</f>
        <v>0</v>
      </c>
      <c r="BJ130" s="16" t="s">
        <v>89</v>
      </c>
      <c r="BK130" s="216">
        <f>ROUND(I130*H130,2)</f>
        <v>0</v>
      </c>
      <c r="BL130" s="16" t="s">
        <v>141</v>
      </c>
      <c r="BM130" s="215" t="s">
        <v>220</v>
      </c>
    </row>
    <row r="131" s="2" customFormat="1">
      <c r="A131" s="38"/>
      <c r="B131" s="39"/>
      <c r="C131" s="40"/>
      <c r="D131" s="217" t="s">
        <v>143</v>
      </c>
      <c r="E131" s="40"/>
      <c r="F131" s="218" t="s">
        <v>221</v>
      </c>
      <c r="G131" s="40"/>
      <c r="H131" s="40"/>
      <c r="I131" s="219"/>
      <c r="J131" s="40"/>
      <c r="K131" s="40"/>
      <c r="L131" s="44"/>
      <c r="M131" s="220"/>
      <c r="N131" s="221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6" t="s">
        <v>143</v>
      </c>
      <c r="AU131" s="16" t="s">
        <v>91</v>
      </c>
    </row>
    <row r="132" s="13" customFormat="1">
      <c r="A132" s="13"/>
      <c r="B132" s="222"/>
      <c r="C132" s="223"/>
      <c r="D132" s="224" t="s">
        <v>145</v>
      </c>
      <c r="E132" s="225" t="s">
        <v>79</v>
      </c>
      <c r="F132" s="226" t="s">
        <v>222</v>
      </c>
      <c r="G132" s="223"/>
      <c r="H132" s="227">
        <v>99.620000000000005</v>
      </c>
      <c r="I132" s="228"/>
      <c r="J132" s="223"/>
      <c r="K132" s="223"/>
      <c r="L132" s="229"/>
      <c r="M132" s="230"/>
      <c r="N132" s="231"/>
      <c r="O132" s="231"/>
      <c r="P132" s="231"/>
      <c r="Q132" s="231"/>
      <c r="R132" s="231"/>
      <c r="S132" s="231"/>
      <c r="T132" s="23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3" t="s">
        <v>145</v>
      </c>
      <c r="AU132" s="233" t="s">
        <v>91</v>
      </c>
      <c r="AV132" s="13" t="s">
        <v>91</v>
      </c>
      <c r="AW132" s="13" t="s">
        <v>39</v>
      </c>
      <c r="AX132" s="13" t="s">
        <v>81</v>
      </c>
      <c r="AY132" s="233" t="s">
        <v>134</v>
      </c>
    </row>
    <row r="133" s="2" customFormat="1" ht="37.8" customHeight="1">
      <c r="A133" s="38"/>
      <c r="B133" s="39"/>
      <c r="C133" s="204" t="s">
        <v>223</v>
      </c>
      <c r="D133" s="204" t="s">
        <v>136</v>
      </c>
      <c r="E133" s="205" t="s">
        <v>224</v>
      </c>
      <c r="F133" s="206" t="s">
        <v>225</v>
      </c>
      <c r="G133" s="207" t="s">
        <v>161</v>
      </c>
      <c r="H133" s="208">
        <v>99.620000000000005</v>
      </c>
      <c r="I133" s="209"/>
      <c r="J133" s="210">
        <f>ROUND(I133*H133,2)</f>
        <v>0</v>
      </c>
      <c r="K133" s="206" t="s">
        <v>140</v>
      </c>
      <c r="L133" s="44"/>
      <c r="M133" s="211" t="s">
        <v>79</v>
      </c>
      <c r="N133" s="212" t="s">
        <v>51</v>
      </c>
      <c r="O133" s="84"/>
      <c r="P133" s="213">
        <f>O133*H133</f>
        <v>0</v>
      </c>
      <c r="Q133" s="213">
        <v>0</v>
      </c>
      <c r="R133" s="213">
        <f>Q133*H133</f>
        <v>0</v>
      </c>
      <c r="S133" s="213">
        <v>0.32500000000000001</v>
      </c>
      <c r="T133" s="214">
        <f>S133*H133</f>
        <v>32.3765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15" t="s">
        <v>141</v>
      </c>
      <c r="AT133" s="215" t="s">
        <v>136</v>
      </c>
      <c r="AU133" s="215" t="s">
        <v>91</v>
      </c>
      <c r="AY133" s="16" t="s">
        <v>134</v>
      </c>
      <c r="BE133" s="216">
        <f>IF(N133="základní",J133,0)</f>
        <v>0</v>
      </c>
      <c r="BF133" s="216">
        <f>IF(N133="snížená",J133,0)</f>
        <v>0</v>
      </c>
      <c r="BG133" s="216">
        <f>IF(N133="zákl. přenesená",J133,0)</f>
        <v>0</v>
      </c>
      <c r="BH133" s="216">
        <f>IF(N133="sníž. přenesená",J133,0)</f>
        <v>0</v>
      </c>
      <c r="BI133" s="216">
        <f>IF(N133="nulová",J133,0)</f>
        <v>0</v>
      </c>
      <c r="BJ133" s="16" t="s">
        <v>89</v>
      </c>
      <c r="BK133" s="216">
        <f>ROUND(I133*H133,2)</f>
        <v>0</v>
      </c>
      <c r="BL133" s="16" t="s">
        <v>141</v>
      </c>
      <c r="BM133" s="215" t="s">
        <v>226</v>
      </c>
    </row>
    <row r="134" s="2" customFormat="1">
      <c r="A134" s="38"/>
      <c r="B134" s="39"/>
      <c r="C134" s="40"/>
      <c r="D134" s="217" t="s">
        <v>143</v>
      </c>
      <c r="E134" s="40"/>
      <c r="F134" s="218" t="s">
        <v>227</v>
      </c>
      <c r="G134" s="40"/>
      <c r="H134" s="40"/>
      <c r="I134" s="219"/>
      <c r="J134" s="40"/>
      <c r="K134" s="40"/>
      <c r="L134" s="44"/>
      <c r="M134" s="220"/>
      <c r="N134" s="221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6" t="s">
        <v>143</v>
      </c>
      <c r="AU134" s="16" t="s">
        <v>91</v>
      </c>
    </row>
    <row r="135" s="13" customFormat="1">
      <c r="A135" s="13"/>
      <c r="B135" s="222"/>
      <c r="C135" s="223"/>
      <c r="D135" s="224" t="s">
        <v>145</v>
      </c>
      <c r="E135" s="225" t="s">
        <v>79</v>
      </c>
      <c r="F135" s="226" t="s">
        <v>228</v>
      </c>
      <c r="G135" s="223"/>
      <c r="H135" s="227">
        <v>99.620000000000005</v>
      </c>
      <c r="I135" s="228"/>
      <c r="J135" s="223"/>
      <c r="K135" s="223"/>
      <c r="L135" s="229"/>
      <c r="M135" s="230"/>
      <c r="N135" s="231"/>
      <c r="O135" s="231"/>
      <c r="P135" s="231"/>
      <c r="Q135" s="231"/>
      <c r="R135" s="231"/>
      <c r="S135" s="231"/>
      <c r="T135" s="23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3" t="s">
        <v>145</v>
      </c>
      <c r="AU135" s="233" t="s">
        <v>91</v>
      </c>
      <c r="AV135" s="13" t="s">
        <v>91</v>
      </c>
      <c r="AW135" s="13" t="s">
        <v>39</v>
      </c>
      <c r="AX135" s="13" t="s">
        <v>81</v>
      </c>
      <c r="AY135" s="233" t="s">
        <v>134</v>
      </c>
    </row>
    <row r="136" s="12" customFormat="1" ht="22.8" customHeight="1">
      <c r="A136" s="12"/>
      <c r="B136" s="188"/>
      <c r="C136" s="189"/>
      <c r="D136" s="190" t="s">
        <v>80</v>
      </c>
      <c r="E136" s="202" t="s">
        <v>229</v>
      </c>
      <c r="F136" s="202" t="s">
        <v>230</v>
      </c>
      <c r="G136" s="189"/>
      <c r="H136" s="189"/>
      <c r="I136" s="192"/>
      <c r="J136" s="203">
        <f>BK136</f>
        <v>0</v>
      </c>
      <c r="K136" s="189"/>
      <c r="L136" s="194"/>
      <c r="M136" s="195"/>
      <c r="N136" s="196"/>
      <c r="O136" s="196"/>
      <c r="P136" s="197">
        <f>SUM(P137:P157)</f>
        <v>0</v>
      </c>
      <c r="Q136" s="196"/>
      <c r="R136" s="197">
        <f>SUM(R137:R157)</f>
        <v>0</v>
      </c>
      <c r="S136" s="196"/>
      <c r="T136" s="198">
        <f>SUM(T137:T157)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99" t="s">
        <v>89</v>
      </c>
      <c r="AT136" s="200" t="s">
        <v>80</v>
      </c>
      <c r="AU136" s="200" t="s">
        <v>89</v>
      </c>
      <c r="AY136" s="199" t="s">
        <v>134</v>
      </c>
      <c r="BK136" s="201">
        <f>SUM(BK137:BK157)</f>
        <v>0</v>
      </c>
    </row>
    <row r="137" s="2" customFormat="1" ht="24.15" customHeight="1">
      <c r="A137" s="38"/>
      <c r="B137" s="39"/>
      <c r="C137" s="204" t="s">
        <v>8</v>
      </c>
      <c r="D137" s="204" t="s">
        <v>136</v>
      </c>
      <c r="E137" s="205" t="s">
        <v>231</v>
      </c>
      <c r="F137" s="206" t="s">
        <v>232</v>
      </c>
      <c r="G137" s="207" t="s">
        <v>155</v>
      </c>
      <c r="H137" s="208">
        <v>81.090000000000003</v>
      </c>
      <c r="I137" s="209"/>
      <c r="J137" s="210">
        <f>ROUND(I137*H137,2)</f>
        <v>0</v>
      </c>
      <c r="K137" s="206" t="s">
        <v>140</v>
      </c>
      <c r="L137" s="44"/>
      <c r="M137" s="211" t="s">
        <v>79</v>
      </c>
      <c r="N137" s="212" t="s">
        <v>51</v>
      </c>
      <c r="O137" s="84"/>
      <c r="P137" s="213">
        <f>O137*H137</f>
        <v>0</v>
      </c>
      <c r="Q137" s="213">
        <v>0</v>
      </c>
      <c r="R137" s="213">
        <f>Q137*H137</f>
        <v>0</v>
      </c>
      <c r="S137" s="213">
        <v>0</v>
      </c>
      <c r="T137" s="214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15" t="s">
        <v>141</v>
      </c>
      <c r="AT137" s="215" t="s">
        <v>136</v>
      </c>
      <c r="AU137" s="215" t="s">
        <v>91</v>
      </c>
      <c r="AY137" s="16" t="s">
        <v>134</v>
      </c>
      <c r="BE137" s="216">
        <f>IF(N137="základní",J137,0)</f>
        <v>0</v>
      </c>
      <c r="BF137" s="216">
        <f>IF(N137="snížená",J137,0)</f>
        <v>0</v>
      </c>
      <c r="BG137" s="216">
        <f>IF(N137="zákl. přenesená",J137,0)</f>
        <v>0</v>
      </c>
      <c r="BH137" s="216">
        <f>IF(N137="sníž. přenesená",J137,0)</f>
        <v>0</v>
      </c>
      <c r="BI137" s="216">
        <f>IF(N137="nulová",J137,0)</f>
        <v>0</v>
      </c>
      <c r="BJ137" s="16" t="s">
        <v>89</v>
      </c>
      <c r="BK137" s="216">
        <f>ROUND(I137*H137,2)</f>
        <v>0</v>
      </c>
      <c r="BL137" s="16" t="s">
        <v>141</v>
      </c>
      <c r="BM137" s="215" t="s">
        <v>233</v>
      </c>
    </row>
    <row r="138" s="2" customFormat="1">
      <c r="A138" s="38"/>
      <c r="B138" s="39"/>
      <c r="C138" s="40"/>
      <c r="D138" s="217" t="s">
        <v>143</v>
      </c>
      <c r="E138" s="40"/>
      <c r="F138" s="218" t="s">
        <v>234</v>
      </c>
      <c r="G138" s="40"/>
      <c r="H138" s="40"/>
      <c r="I138" s="219"/>
      <c r="J138" s="40"/>
      <c r="K138" s="40"/>
      <c r="L138" s="44"/>
      <c r="M138" s="220"/>
      <c r="N138" s="221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6" t="s">
        <v>143</v>
      </c>
      <c r="AU138" s="16" t="s">
        <v>91</v>
      </c>
    </row>
    <row r="139" s="13" customFormat="1">
      <c r="A139" s="13"/>
      <c r="B139" s="222"/>
      <c r="C139" s="223"/>
      <c r="D139" s="224" t="s">
        <v>145</v>
      </c>
      <c r="E139" s="225" t="s">
        <v>79</v>
      </c>
      <c r="F139" s="226" t="s">
        <v>235</v>
      </c>
      <c r="G139" s="223"/>
      <c r="H139" s="227">
        <v>81.090000000000003</v>
      </c>
      <c r="I139" s="228"/>
      <c r="J139" s="223"/>
      <c r="K139" s="223"/>
      <c r="L139" s="229"/>
      <c r="M139" s="230"/>
      <c r="N139" s="231"/>
      <c r="O139" s="231"/>
      <c r="P139" s="231"/>
      <c r="Q139" s="231"/>
      <c r="R139" s="231"/>
      <c r="S139" s="231"/>
      <c r="T139" s="23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3" t="s">
        <v>145</v>
      </c>
      <c r="AU139" s="233" t="s">
        <v>91</v>
      </c>
      <c r="AV139" s="13" t="s">
        <v>91</v>
      </c>
      <c r="AW139" s="13" t="s">
        <v>39</v>
      </c>
      <c r="AX139" s="13" t="s">
        <v>81</v>
      </c>
      <c r="AY139" s="233" t="s">
        <v>134</v>
      </c>
    </row>
    <row r="140" s="2" customFormat="1" ht="24.15" customHeight="1">
      <c r="A140" s="38"/>
      <c r="B140" s="39"/>
      <c r="C140" s="204" t="s">
        <v>236</v>
      </c>
      <c r="D140" s="204" t="s">
        <v>136</v>
      </c>
      <c r="E140" s="205" t="s">
        <v>237</v>
      </c>
      <c r="F140" s="206" t="s">
        <v>238</v>
      </c>
      <c r="G140" s="207" t="s">
        <v>155</v>
      </c>
      <c r="H140" s="208">
        <v>567.63</v>
      </c>
      <c r="I140" s="209"/>
      <c r="J140" s="210">
        <f>ROUND(I140*H140,2)</f>
        <v>0</v>
      </c>
      <c r="K140" s="206" t="s">
        <v>140</v>
      </c>
      <c r="L140" s="44"/>
      <c r="M140" s="211" t="s">
        <v>79</v>
      </c>
      <c r="N140" s="212" t="s">
        <v>51</v>
      </c>
      <c r="O140" s="84"/>
      <c r="P140" s="213">
        <f>O140*H140</f>
        <v>0</v>
      </c>
      <c r="Q140" s="213">
        <v>0</v>
      </c>
      <c r="R140" s="213">
        <f>Q140*H140</f>
        <v>0</v>
      </c>
      <c r="S140" s="213">
        <v>0</v>
      </c>
      <c r="T140" s="21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15" t="s">
        <v>141</v>
      </c>
      <c r="AT140" s="215" t="s">
        <v>136</v>
      </c>
      <c r="AU140" s="215" t="s">
        <v>91</v>
      </c>
      <c r="AY140" s="16" t="s">
        <v>134</v>
      </c>
      <c r="BE140" s="216">
        <f>IF(N140="základní",J140,0)</f>
        <v>0</v>
      </c>
      <c r="BF140" s="216">
        <f>IF(N140="snížená",J140,0)</f>
        <v>0</v>
      </c>
      <c r="BG140" s="216">
        <f>IF(N140="zákl. přenesená",J140,0)</f>
        <v>0</v>
      </c>
      <c r="BH140" s="216">
        <f>IF(N140="sníž. přenesená",J140,0)</f>
        <v>0</v>
      </c>
      <c r="BI140" s="216">
        <f>IF(N140="nulová",J140,0)</f>
        <v>0</v>
      </c>
      <c r="BJ140" s="16" t="s">
        <v>89</v>
      </c>
      <c r="BK140" s="216">
        <f>ROUND(I140*H140,2)</f>
        <v>0</v>
      </c>
      <c r="BL140" s="16" t="s">
        <v>141</v>
      </c>
      <c r="BM140" s="215" t="s">
        <v>239</v>
      </c>
    </row>
    <row r="141" s="2" customFormat="1">
      <c r="A141" s="38"/>
      <c r="B141" s="39"/>
      <c r="C141" s="40"/>
      <c r="D141" s="217" t="s">
        <v>143</v>
      </c>
      <c r="E141" s="40"/>
      <c r="F141" s="218" t="s">
        <v>240</v>
      </c>
      <c r="G141" s="40"/>
      <c r="H141" s="40"/>
      <c r="I141" s="219"/>
      <c r="J141" s="40"/>
      <c r="K141" s="40"/>
      <c r="L141" s="44"/>
      <c r="M141" s="220"/>
      <c r="N141" s="221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6" t="s">
        <v>143</v>
      </c>
      <c r="AU141" s="16" t="s">
        <v>91</v>
      </c>
    </row>
    <row r="142" s="2" customFormat="1">
      <c r="A142" s="38"/>
      <c r="B142" s="39"/>
      <c r="C142" s="40"/>
      <c r="D142" s="224" t="s">
        <v>241</v>
      </c>
      <c r="E142" s="40"/>
      <c r="F142" s="244" t="s">
        <v>242</v>
      </c>
      <c r="G142" s="40"/>
      <c r="H142" s="40"/>
      <c r="I142" s="219"/>
      <c r="J142" s="40"/>
      <c r="K142" s="40"/>
      <c r="L142" s="44"/>
      <c r="M142" s="220"/>
      <c r="N142" s="221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6" t="s">
        <v>241</v>
      </c>
      <c r="AU142" s="16" t="s">
        <v>91</v>
      </c>
    </row>
    <row r="143" s="13" customFormat="1">
      <c r="A143" s="13"/>
      <c r="B143" s="222"/>
      <c r="C143" s="223"/>
      <c r="D143" s="224" t="s">
        <v>145</v>
      </c>
      <c r="E143" s="223"/>
      <c r="F143" s="226" t="s">
        <v>243</v>
      </c>
      <c r="G143" s="223"/>
      <c r="H143" s="227">
        <v>567.63</v>
      </c>
      <c r="I143" s="228"/>
      <c r="J143" s="223"/>
      <c r="K143" s="223"/>
      <c r="L143" s="229"/>
      <c r="M143" s="230"/>
      <c r="N143" s="231"/>
      <c r="O143" s="231"/>
      <c r="P143" s="231"/>
      <c r="Q143" s="231"/>
      <c r="R143" s="231"/>
      <c r="S143" s="231"/>
      <c r="T143" s="23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3" t="s">
        <v>145</v>
      </c>
      <c r="AU143" s="233" t="s">
        <v>91</v>
      </c>
      <c r="AV143" s="13" t="s">
        <v>91</v>
      </c>
      <c r="AW143" s="13" t="s">
        <v>4</v>
      </c>
      <c r="AX143" s="13" t="s">
        <v>89</v>
      </c>
      <c r="AY143" s="233" t="s">
        <v>134</v>
      </c>
    </row>
    <row r="144" s="2" customFormat="1" ht="24.15" customHeight="1">
      <c r="A144" s="38"/>
      <c r="B144" s="39"/>
      <c r="C144" s="204" t="s">
        <v>244</v>
      </c>
      <c r="D144" s="204" t="s">
        <v>136</v>
      </c>
      <c r="E144" s="205" t="s">
        <v>245</v>
      </c>
      <c r="F144" s="206" t="s">
        <v>246</v>
      </c>
      <c r="G144" s="207" t="s">
        <v>155</v>
      </c>
      <c r="H144" s="208">
        <v>89.257000000000005</v>
      </c>
      <c r="I144" s="209"/>
      <c r="J144" s="210">
        <f>ROUND(I144*H144,2)</f>
        <v>0</v>
      </c>
      <c r="K144" s="206" t="s">
        <v>140</v>
      </c>
      <c r="L144" s="44"/>
      <c r="M144" s="211" t="s">
        <v>79</v>
      </c>
      <c r="N144" s="212" t="s">
        <v>51</v>
      </c>
      <c r="O144" s="84"/>
      <c r="P144" s="213">
        <f>O144*H144</f>
        <v>0</v>
      </c>
      <c r="Q144" s="213">
        <v>0</v>
      </c>
      <c r="R144" s="213">
        <f>Q144*H144</f>
        <v>0</v>
      </c>
      <c r="S144" s="213">
        <v>0</v>
      </c>
      <c r="T144" s="21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15" t="s">
        <v>141</v>
      </c>
      <c r="AT144" s="215" t="s">
        <v>136</v>
      </c>
      <c r="AU144" s="215" t="s">
        <v>91</v>
      </c>
      <c r="AY144" s="16" t="s">
        <v>134</v>
      </c>
      <c r="BE144" s="216">
        <f>IF(N144="základní",J144,0)</f>
        <v>0</v>
      </c>
      <c r="BF144" s="216">
        <f>IF(N144="snížená",J144,0)</f>
        <v>0</v>
      </c>
      <c r="BG144" s="216">
        <f>IF(N144="zákl. přenesená",J144,0)</f>
        <v>0</v>
      </c>
      <c r="BH144" s="216">
        <f>IF(N144="sníž. přenesená",J144,0)</f>
        <v>0</v>
      </c>
      <c r="BI144" s="216">
        <f>IF(N144="nulová",J144,0)</f>
        <v>0</v>
      </c>
      <c r="BJ144" s="16" t="s">
        <v>89</v>
      </c>
      <c r="BK144" s="216">
        <f>ROUND(I144*H144,2)</f>
        <v>0</v>
      </c>
      <c r="BL144" s="16" t="s">
        <v>141</v>
      </c>
      <c r="BM144" s="215" t="s">
        <v>247</v>
      </c>
    </row>
    <row r="145" s="2" customFormat="1">
      <c r="A145" s="38"/>
      <c r="B145" s="39"/>
      <c r="C145" s="40"/>
      <c r="D145" s="217" t="s">
        <v>143</v>
      </c>
      <c r="E145" s="40"/>
      <c r="F145" s="218" t="s">
        <v>248</v>
      </c>
      <c r="G145" s="40"/>
      <c r="H145" s="40"/>
      <c r="I145" s="219"/>
      <c r="J145" s="40"/>
      <c r="K145" s="40"/>
      <c r="L145" s="44"/>
      <c r="M145" s="220"/>
      <c r="N145" s="221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6" t="s">
        <v>143</v>
      </c>
      <c r="AU145" s="16" t="s">
        <v>91</v>
      </c>
    </row>
    <row r="146" s="13" customFormat="1">
      <c r="A146" s="13"/>
      <c r="B146" s="222"/>
      <c r="C146" s="223"/>
      <c r="D146" s="224" t="s">
        <v>145</v>
      </c>
      <c r="E146" s="225" t="s">
        <v>79</v>
      </c>
      <c r="F146" s="226" t="s">
        <v>249</v>
      </c>
      <c r="G146" s="223"/>
      <c r="H146" s="227">
        <v>32.377000000000002</v>
      </c>
      <c r="I146" s="228"/>
      <c r="J146" s="223"/>
      <c r="K146" s="223"/>
      <c r="L146" s="229"/>
      <c r="M146" s="230"/>
      <c r="N146" s="231"/>
      <c r="O146" s="231"/>
      <c r="P146" s="231"/>
      <c r="Q146" s="231"/>
      <c r="R146" s="231"/>
      <c r="S146" s="231"/>
      <c r="T146" s="23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3" t="s">
        <v>145</v>
      </c>
      <c r="AU146" s="233" t="s">
        <v>91</v>
      </c>
      <c r="AV146" s="13" t="s">
        <v>91</v>
      </c>
      <c r="AW146" s="13" t="s">
        <v>39</v>
      </c>
      <c r="AX146" s="13" t="s">
        <v>81</v>
      </c>
      <c r="AY146" s="233" t="s">
        <v>134</v>
      </c>
    </row>
    <row r="147" s="13" customFormat="1">
      <c r="A147" s="13"/>
      <c r="B147" s="222"/>
      <c r="C147" s="223"/>
      <c r="D147" s="224" t="s">
        <v>145</v>
      </c>
      <c r="E147" s="225" t="s">
        <v>79</v>
      </c>
      <c r="F147" s="226" t="s">
        <v>250</v>
      </c>
      <c r="G147" s="223"/>
      <c r="H147" s="227">
        <v>56.880000000000003</v>
      </c>
      <c r="I147" s="228"/>
      <c r="J147" s="223"/>
      <c r="K147" s="223"/>
      <c r="L147" s="229"/>
      <c r="M147" s="230"/>
      <c r="N147" s="231"/>
      <c r="O147" s="231"/>
      <c r="P147" s="231"/>
      <c r="Q147" s="231"/>
      <c r="R147" s="231"/>
      <c r="S147" s="231"/>
      <c r="T147" s="23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3" t="s">
        <v>145</v>
      </c>
      <c r="AU147" s="233" t="s">
        <v>91</v>
      </c>
      <c r="AV147" s="13" t="s">
        <v>91</v>
      </c>
      <c r="AW147" s="13" t="s">
        <v>39</v>
      </c>
      <c r="AX147" s="13" t="s">
        <v>81</v>
      </c>
      <c r="AY147" s="233" t="s">
        <v>134</v>
      </c>
    </row>
    <row r="148" s="2" customFormat="1" ht="24.15" customHeight="1">
      <c r="A148" s="38"/>
      <c r="B148" s="39"/>
      <c r="C148" s="204" t="s">
        <v>251</v>
      </c>
      <c r="D148" s="204" t="s">
        <v>136</v>
      </c>
      <c r="E148" s="205" t="s">
        <v>252</v>
      </c>
      <c r="F148" s="206" t="s">
        <v>238</v>
      </c>
      <c r="G148" s="207" t="s">
        <v>155</v>
      </c>
      <c r="H148" s="208">
        <v>624.79899999999998</v>
      </c>
      <c r="I148" s="209"/>
      <c r="J148" s="210">
        <f>ROUND(I148*H148,2)</f>
        <v>0</v>
      </c>
      <c r="K148" s="206" t="s">
        <v>140</v>
      </c>
      <c r="L148" s="44"/>
      <c r="M148" s="211" t="s">
        <v>79</v>
      </c>
      <c r="N148" s="212" t="s">
        <v>51</v>
      </c>
      <c r="O148" s="84"/>
      <c r="P148" s="213">
        <f>O148*H148</f>
        <v>0</v>
      </c>
      <c r="Q148" s="213">
        <v>0</v>
      </c>
      <c r="R148" s="213">
        <f>Q148*H148</f>
        <v>0</v>
      </c>
      <c r="S148" s="213">
        <v>0</v>
      </c>
      <c r="T148" s="21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15" t="s">
        <v>141</v>
      </c>
      <c r="AT148" s="215" t="s">
        <v>136</v>
      </c>
      <c r="AU148" s="215" t="s">
        <v>91</v>
      </c>
      <c r="AY148" s="16" t="s">
        <v>134</v>
      </c>
      <c r="BE148" s="216">
        <f>IF(N148="základní",J148,0)</f>
        <v>0</v>
      </c>
      <c r="BF148" s="216">
        <f>IF(N148="snížená",J148,0)</f>
        <v>0</v>
      </c>
      <c r="BG148" s="216">
        <f>IF(N148="zákl. přenesená",J148,0)</f>
        <v>0</v>
      </c>
      <c r="BH148" s="216">
        <f>IF(N148="sníž. přenesená",J148,0)</f>
        <v>0</v>
      </c>
      <c r="BI148" s="216">
        <f>IF(N148="nulová",J148,0)</f>
        <v>0</v>
      </c>
      <c r="BJ148" s="16" t="s">
        <v>89</v>
      </c>
      <c r="BK148" s="216">
        <f>ROUND(I148*H148,2)</f>
        <v>0</v>
      </c>
      <c r="BL148" s="16" t="s">
        <v>141</v>
      </c>
      <c r="BM148" s="215" t="s">
        <v>253</v>
      </c>
    </row>
    <row r="149" s="2" customFormat="1">
      <c r="A149" s="38"/>
      <c r="B149" s="39"/>
      <c r="C149" s="40"/>
      <c r="D149" s="217" t="s">
        <v>143</v>
      </c>
      <c r="E149" s="40"/>
      <c r="F149" s="218" t="s">
        <v>254</v>
      </c>
      <c r="G149" s="40"/>
      <c r="H149" s="40"/>
      <c r="I149" s="219"/>
      <c r="J149" s="40"/>
      <c r="K149" s="40"/>
      <c r="L149" s="44"/>
      <c r="M149" s="220"/>
      <c r="N149" s="221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6" t="s">
        <v>143</v>
      </c>
      <c r="AU149" s="16" t="s">
        <v>91</v>
      </c>
    </row>
    <row r="150" s="2" customFormat="1">
      <c r="A150" s="38"/>
      <c r="B150" s="39"/>
      <c r="C150" s="40"/>
      <c r="D150" s="224" t="s">
        <v>241</v>
      </c>
      <c r="E150" s="40"/>
      <c r="F150" s="244" t="s">
        <v>242</v>
      </c>
      <c r="G150" s="40"/>
      <c r="H150" s="40"/>
      <c r="I150" s="219"/>
      <c r="J150" s="40"/>
      <c r="K150" s="40"/>
      <c r="L150" s="44"/>
      <c r="M150" s="220"/>
      <c r="N150" s="221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6" t="s">
        <v>241</v>
      </c>
      <c r="AU150" s="16" t="s">
        <v>91</v>
      </c>
    </row>
    <row r="151" s="13" customFormat="1">
      <c r="A151" s="13"/>
      <c r="B151" s="222"/>
      <c r="C151" s="223"/>
      <c r="D151" s="224" t="s">
        <v>145</v>
      </c>
      <c r="E151" s="223"/>
      <c r="F151" s="226" t="s">
        <v>255</v>
      </c>
      <c r="G151" s="223"/>
      <c r="H151" s="227">
        <v>624.79899999999998</v>
      </c>
      <c r="I151" s="228"/>
      <c r="J151" s="223"/>
      <c r="K151" s="223"/>
      <c r="L151" s="229"/>
      <c r="M151" s="230"/>
      <c r="N151" s="231"/>
      <c r="O151" s="231"/>
      <c r="P151" s="231"/>
      <c r="Q151" s="231"/>
      <c r="R151" s="231"/>
      <c r="S151" s="231"/>
      <c r="T151" s="23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3" t="s">
        <v>145</v>
      </c>
      <c r="AU151" s="233" t="s">
        <v>91</v>
      </c>
      <c r="AV151" s="13" t="s">
        <v>91</v>
      </c>
      <c r="AW151" s="13" t="s">
        <v>4</v>
      </c>
      <c r="AX151" s="13" t="s">
        <v>89</v>
      </c>
      <c r="AY151" s="233" t="s">
        <v>134</v>
      </c>
    </row>
    <row r="152" s="2" customFormat="1" ht="24.15" customHeight="1">
      <c r="A152" s="38"/>
      <c r="B152" s="39"/>
      <c r="C152" s="204" t="s">
        <v>256</v>
      </c>
      <c r="D152" s="204" t="s">
        <v>136</v>
      </c>
      <c r="E152" s="205" t="s">
        <v>257</v>
      </c>
      <c r="F152" s="206" t="s">
        <v>258</v>
      </c>
      <c r="G152" s="207" t="s">
        <v>155</v>
      </c>
      <c r="H152" s="208">
        <v>32.377000000000002</v>
      </c>
      <c r="I152" s="209"/>
      <c r="J152" s="210">
        <f>ROUND(I152*H152,2)</f>
        <v>0</v>
      </c>
      <c r="K152" s="206" t="s">
        <v>140</v>
      </c>
      <c r="L152" s="44"/>
      <c r="M152" s="211" t="s">
        <v>79</v>
      </c>
      <c r="N152" s="212" t="s">
        <v>51</v>
      </c>
      <c r="O152" s="84"/>
      <c r="P152" s="213">
        <f>O152*H152</f>
        <v>0</v>
      </c>
      <c r="Q152" s="213">
        <v>0</v>
      </c>
      <c r="R152" s="213">
        <f>Q152*H152</f>
        <v>0</v>
      </c>
      <c r="S152" s="213">
        <v>0</v>
      </c>
      <c r="T152" s="21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15" t="s">
        <v>141</v>
      </c>
      <c r="AT152" s="215" t="s">
        <v>136</v>
      </c>
      <c r="AU152" s="215" t="s">
        <v>91</v>
      </c>
      <c r="AY152" s="16" t="s">
        <v>134</v>
      </c>
      <c r="BE152" s="216">
        <f>IF(N152="základní",J152,0)</f>
        <v>0</v>
      </c>
      <c r="BF152" s="216">
        <f>IF(N152="snížená",J152,0)</f>
        <v>0</v>
      </c>
      <c r="BG152" s="216">
        <f>IF(N152="zákl. přenesená",J152,0)</f>
        <v>0</v>
      </c>
      <c r="BH152" s="216">
        <f>IF(N152="sníž. přenesená",J152,0)</f>
        <v>0</v>
      </c>
      <c r="BI152" s="216">
        <f>IF(N152="nulová",J152,0)</f>
        <v>0</v>
      </c>
      <c r="BJ152" s="16" t="s">
        <v>89</v>
      </c>
      <c r="BK152" s="216">
        <f>ROUND(I152*H152,2)</f>
        <v>0</v>
      </c>
      <c r="BL152" s="16" t="s">
        <v>141</v>
      </c>
      <c r="BM152" s="215" t="s">
        <v>259</v>
      </c>
    </row>
    <row r="153" s="2" customFormat="1">
      <c r="A153" s="38"/>
      <c r="B153" s="39"/>
      <c r="C153" s="40"/>
      <c r="D153" s="217" t="s">
        <v>143</v>
      </c>
      <c r="E153" s="40"/>
      <c r="F153" s="218" t="s">
        <v>260</v>
      </c>
      <c r="G153" s="40"/>
      <c r="H153" s="40"/>
      <c r="I153" s="219"/>
      <c r="J153" s="40"/>
      <c r="K153" s="40"/>
      <c r="L153" s="44"/>
      <c r="M153" s="220"/>
      <c r="N153" s="221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6" t="s">
        <v>143</v>
      </c>
      <c r="AU153" s="16" t="s">
        <v>91</v>
      </c>
    </row>
    <row r="154" s="2" customFormat="1" ht="24.15" customHeight="1">
      <c r="A154" s="38"/>
      <c r="B154" s="39"/>
      <c r="C154" s="204" t="s">
        <v>261</v>
      </c>
      <c r="D154" s="204" t="s">
        <v>136</v>
      </c>
      <c r="E154" s="205" t="s">
        <v>262</v>
      </c>
      <c r="F154" s="206" t="s">
        <v>154</v>
      </c>
      <c r="G154" s="207" t="s">
        <v>155</v>
      </c>
      <c r="H154" s="208">
        <v>81.090000000000003</v>
      </c>
      <c r="I154" s="209"/>
      <c r="J154" s="210">
        <f>ROUND(I154*H154,2)</f>
        <v>0</v>
      </c>
      <c r="K154" s="206" t="s">
        <v>140</v>
      </c>
      <c r="L154" s="44"/>
      <c r="M154" s="211" t="s">
        <v>79</v>
      </c>
      <c r="N154" s="212" t="s">
        <v>51</v>
      </c>
      <c r="O154" s="84"/>
      <c r="P154" s="213">
        <f>O154*H154</f>
        <v>0</v>
      </c>
      <c r="Q154" s="213">
        <v>0</v>
      </c>
      <c r="R154" s="213">
        <f>Q154*H154</f>
        <v>0</v>
      </c>
      <c r="S154" s="213">
        <v>0</v>
      </c>
      <c r="T154" s="21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5" t="s">
        <v>141</v>
      </c>
      <c r="AT154" s="215" t="s">
        <v>136</v>
      </c>
      <c r="AU154" s="215" t="s">
        <v>91</v>
      </c>
      <c r="AY154" s="16" t="s">
        <v>134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6" t="s">
        <v>89</v>
      </c>
      <c r="BK154" s="216">
        <f>ROUND(I154*H154,2)</f>
        <v>0</v>
      </c>
      <c r="BL154" s="16" t="s">
        <v>141</v>
      </c>
      <c r="BM154" s="215" t="s">
        <v>263</v>
      </c>
    </row>
    <row r="155" s="2" customFormat="1">
      <c r="A155" s="38"/>
      <c r="B155" s="39"/>
      <c r="C155" s="40"/>
      <c r="D155" s="217" t="s">
        <v>143</v>
      </c>
      <c r="E155" s="40"/>
      <c r="F155" s="218" t="s">
        <v>264</v>
      </c>
      <c r="G155" s="40"/>
      <c r="H155" s="40"/>
      <c r="I155" s="219"/>
      <c r="J155" s="40"/>
      <c r="K155" s="40"/>
      <c r="L155" s="44"/>
      <c r="M155" s="220"/>
      <c r="N155" s="221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6" t="s">
        <v>143</v>
      </c>
      <c r="AU155" s="16" t="s">
        <v>91</v>
      </c>
    </row>
    <row r="156" s="2" customFormat="1" ht="24.15" customHeight="1">
      <c r="A156" s="38"/>
      <c r="B156" s="39"/>
      <c r="C156" s="204" t="s">
        <v>7</v>
      </c>
      <c r="D156" s="204" t="s">
        <v>136</v>
      </c>
      <c r="E156" s="205" t="s">
        <v>265</v>
      </c>
      <c r="F156" s="206" t="s">
        <v>266</v>
      </c>
      <c r="G156" s="207" t="s">
        <v>155</v>
      </c>
      <c r="H156" s="208">
        <v>56.880000000000003</v>
      </c>
      <c r="I156" s="209"/>
      <c r="J156" s="210">
        <f>ROUND(I156*H156,2)</f>
        <v>0</v>
      </c>
      <c r="K156" s="206" t="s">
        <v>140</v>
      </c>
      <c r="L156" s="44"/>
      <c r="M156" s="211" t="s">
        <v>79</v>
      </c>
      <c r="N156" s="212" t="s">
        <v>51</v>
      </c>
      <c r="O156" s="84"/>
      <c r="P156" s="213">
        <f>O156*H156</f>
        <v>0</v>
      </c>
      <c r="Q156" s="213">
        <v>0</v>
      </c>
      <c r="R156" s="213">
        <f>Q156*H156</f>
        <v>0</v>
      </c>
      <c r="S156" s="213">
        <v>0</v>
      </c>
      <c r="T156" s="21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15" t="s">
        <v>141</v>
      </c>
      <c r="AT156" s="215" t="s">
        <v>136</v>
      </c>
      <c r="AU156" s="215" t="s">
        <v>91</v>
      </c>
      <c r="AY156" s="16" t="s">
        <v>134</v>
      </c>
      <c r="BE156" s="216">
        <f>IF(N156="základní",J156,0)</f>
        <v>0</v>
      </c>
      <c r="BF156" s="216">
        <f>IF(N156="snížená",J156,0)</f>
        <v>0</v>
      </c>
      <c r="BG156" s="216">
        <f>IF(N156="zákl. přenesená",J156,0)</f>
        <v>0</v>
      </c>
      <c r="BH156" s="216">
        <f>IF(N156="sníž. přenesená",J156,0)</f>
        <v>0</v>
      </c>
      <c r="BI156" s="216">
        <f>IF(N156="nulová",J156,0)</f>
        <v>0</v>
      </c>
      <c r="BJ156" s="16" t="s">
        <v>89</v>
      </c>
      <c r="BK156" s="216">
        <f>ROUND(I156*H156,2)</f>
        <v>0</v>
      </c>
      <c r="BL156" s="16" t="s">
        <v>141</v>
      </c>
      <c r="BM156" s="215" t="s">
        <v>267</v>
      </c>
    </row>
    <row r="157" s="2" customFormat="1">
      <c r="A157" s="38"/>
      <c r="B157" s="39"/>
      <c r="C157" s="40"/>
      <c r="D157" s="217" t="s">
        <v>143</v>
      </c>
      <c r="E157" s="40"/>
      <c r="F157" s="218" t="s">
        <v>268</v>
      </c>
      <c r="G157" s="40"/>
      <c r="H157" s="40"/>
      <c r="I157" s="219"/>
      <c r="J157" s="40"/>
      <c r="K157" s="40"/>
      <c r="L157" s="44"/>
      <c r="M157" s="220"/>
      <c r="N157" s="221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6" t="s">
        <v>143</v>
      </c>
      <c r="AU157" s="16" t="s">
        <v>91</v>
      </c>
    </row>
    <row r="158" s="12" customFormat="1" ht="22.8" customHeight="1">
      <c r="A158" s="12"/>
      <c r="B158" s="188"/>
      <c r="C158" s="189"/>
      <c r="D158" s="190" t="s">
        <v>80</v>
      </c>
      <c r="E158" s="202" t="s">
        <v>269</v>
      </c>
      <c r="F158" s="202" t="s">
        <v>270</v>
      </c>
      <c r="G158" s="189"/>
      <c r="H158" s="189"/>
      <c r="I158" s="192"/>
      <c r="J158" s="203">
        <f>BK158</f>
        <v>0</v>
      </c>
      <c r="K158" s="189"/>
      <c r="L158" s="194"/>
      <c r="M158" s="195"/>
      <c r="N158" s="196"/>
      <c r="O158" s="196"/>
      <c r="P158" s="197">
        <f>SUM(P159:P160)</f>
        <v>0</v>
      </c>
      <c r="Q158" s="196"/>
      <c r="R158" s="197">
        <f>SUM(R159:R160)</f>
        <v>0</v>
      </c>
      <c r="S158" s="196"/>
      <c r="T158" s="198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99" t="s">
        <v>89</v>
      </c>
      <c r="AT158" s="200" t="s">
        <v>80</v>
      </c>
      <c r="AU158" s="200" t="s">
        <v>89</v>
      </c>
      <c r="AY158" s="199" t="s">
        <v>134</v>
      </c>
      <c r="BK158" s="201">
        <f>SUM(BK159:BK160)</f>
        <v>0</v>
      </c>
    </row>
    <row r="159" s="2" customFormat="1" ht="24.15" customHeight="1">
      <c r="A159" s="38"/>
      <c r="B159" s="39"/>
      <c r="C159" s="204" t="s">
        <v>271</v>
      </c>
      <c r="D159" s="204" t="s">
        <v>136</v>
      </c>
      <c r="E159" s="205" t="s">
        <v>272</v>
      </c>
      <c r="F159" s="206" t="s">
        <v>273</v>
      </c>
      <c r="G159" s="207" t="s">
        <v>155</v>
      </c>
      <c r="H159" s="208">
        <v>70.725999999999999</v>
      </c>
      <c r="I159" s="209"/>
      <c r="J159" s="210">
        <f>ROUND(I159*H159,2)</f>
        <v>0</v>
      </c>
      <c r="K159" s="206" t="s">
        <v>140</v>
      </c>
      <c r="L159" s="44"/>
      <c r="M159" s="211" t="s">
        <v>79</v>
      </c>
      <c r="N159" s="212" t="s">
        <v>51</v>
      </c>
      <c r="O159" s="84"/>
      <c r="P159" s="213">
        <f>O159*H159</f>
        <v>0</v>
      </c>
      <c r="Q159" s="213">
        <v>0</v>
      </c>
      <c r="R159" s="213">
        <f>Q159*H159</f>
        <v>0</v>
      </c>
      <c r="S159" s="213">
        <v>0</v>
      </c>
      <c r="T159" s="21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15" t="s">
        <v>141</v>
      </c>
      <c r="AT159" s="215" t="s">
        <v>136</v>
      </c>
      <c r="AU159" s="215" t="s">
        <v>91</v>
      </c>
      <c r="AY159" s="16" t="s">
        <v>134</v>
      </c>
      <c r="BE159" s="216">
        <f>IF(N159="základní",J159,0)</f>
        <v>0</v>
      </c>
      <c r="BF159" s="216">
        <f>IF(N159="snížená",J159,0)</f>
        <v>0</v>
      </c>
      <c r="BG159" s="216">
        <f>IF(N159="zákl. přenesená",J159,0)</f>
        <v>0</v>
      </c>
      <c r="BH159" s="216">
        <f>IF(N159="sníž. přenesená",J159,0)</f>
        <v>0</v>
      </c>
      <c r="BI159" s="216">
        <f>IF(N159="nulová",J159,0)</f>
        <v>0</v>
      </c>
      <c r="BJ159" s="16" t="s">
        <v>89</v>
      </c>
      <c r="BK159" s="216">
        <f>ROUND(I159*H159,2)</f>
        <v>0</v>
      </c>
      <c r="BL159" s="16" t="s">
        <v>141</v>
      </c>
      <c r="BM159" s="215" t="s">
        <v>274</v>
      </c>
    </row>
    <row r="160" s="2" customFormat="1">
      <c r="A160" s="38"/>
      <c r="B160" s="39"/>
      <c r="C160" s="40"/>
      <c r="D160" s="217" t="s">
        <v>143</v>
      </c>
      <c r="E160" s="40"/>
      <c r="F160" s="218" t="s">
        <v>275</v>
      </c>
      <c r="G160" s="40"/>
      <c r="H160" s="40"/>
      <c r="I160" s="219"/>
      <c r="J160" s="40"/>
      <c r="K160" s="40"/>
      <c r="L160" s="44"/>
      <c r="M160" s="220"/>
      <c r="N160" s="221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6" t="s">
        <v>143</v>
      </c>
      <c r="AU160" s="16" t="s">
        <v>91</v>
      </c>
    </row>
    <row r="161" s="12" customFormat="1" ht="25.92" customHeight="1">
      <c r="A161" s="12"/>
      <c r="B161" s="188"/>
      <c r="C161" s="189"/>
      <c r="D161" s="190" t="s">
        <v>80</v>
      </c>
      <c r="E161" s="191" t="s">
        <v>276</v>
      </c>
      <c r="F161" s="191" t="s">
        <v>277</v>
      </c>
      <c r="G161" s="189"/>
      <c r="H161" s="189"/>
      <c r="I161" s="192"/>
      <c r="J161" s="193">
        <f>BK161</f>
        <v>0</v>
      </c>
      <c r="K161" s="189"/>
      <c r="L161" s="194"/>
      <c r="M161" s="195"/>
      <c r="N161" s="196"/>
      <c r="O161" s="196"/>
      <c r="P161" s="197">
        <f>P162+P166+P170</f>
        <v>0</v>
      </c>
      <c r="Q161" s="196"/>
      <c r="R161" s="197">
        <f>R162+R166+R170</f>
        <v>0</v>
      </c>
      <c r="S161" s="196"/>
      <c r="T161" s="198">
        <f>T162+T166+T170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99" t="s">
        <v>165</v>
      </c>
      <c r="AT161" s="200" t="s">
        <v>80</v>
      </c>
      <c r="AU161" s="200" t="s">
        <v>81</v>
      </c>
      <c r="AY161" s="199" t="s">
        <v>134</v>
      </c>
      <c r="BK161" s="201">
        <f>BK162+BK166+BK170</f>
        <v>0</v>
      </c>
    </row>
    <row r="162" s="12" customFormat="1" ht="22.8" customHeight="1">
      <c r="A162" s="12"/>
      <c r="B162" s="188"/>
      <c r="C162" s="189"/>
      <c r="D162" s="190" t="s">
        <v>80</v>
      </c>
      <c r="E162" s="202" t="s">
        <v>278</v>
      </c>
      <c r="F162" s="202" t="s">
        <v>279</v>
      </c>
      <c r="G162" s="189"/>
      <c r="H162" s="189"/>
      <c r="I162" s="192"/>
      <c r="J162" s="203">
        <f>BK162</f>
        <v>0</v>
      </c>
      <c r="K162" s="189"/>
      <c r="L162" s="194"/>
      <c r="M162" s="195"/>
      <c r="N162" s="196"/>
      <c r="O162" s="196"/>
      <c r="P162" s="197">
        <f>SUM(P163:P165)</f>
        <v>0</v>
      </c>
      <c r="Q162" s="196"/>
      <c r="R162" s="197">
        <f>SUM(R163:R165)</f>
        <v>0</v>
      </c>
      <c r="S162" s="196"/>
      <c r="T162" s="198">
        <f>SUM(T163:T165)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99" t="s">
        <v>165</v>
      </c>
      <c r="AT162" s="200" t="s">
        <v>80</v>
      </c>
      <c r="AU162" s="200" t="s">
        <v>89</v>
      </c>
      <c r="AY162" s="199" t="s">
        <v>134</v>
      </c>
      <c r="BK162" s="201">
        <f>SUM(BK163:BK165)</f>
        <v>0</v>
      </c>
    </row>
    <row r="163" s="2" customFormat="1" ht="16.5" customHeight="1">
      <c r="A163" s="38"/>
      <c r="B163" s="39"/>
      <c r="C163" s="204" t="s">
        <v>280</v>
      </c>
      <c r="D163" s="204" t="s">
        <v>136</v>
      </c>
      <c r="E163" s="205" t="s">
        <v>281</v>
      </c>
      <c r="F163" s="206" t="s">
        <v>282</v>
      </c>
      <c r="G163" s="207" t="s">
        <v>283</v>
      </c>
      <c r="H163" s="208">
        <v>1</v>
      </c>
      <c r="I163" s="209"/>
      <c r="J163" s="210">
        <f>ROUND(I163*H163,2)</f>
        <v>0</v>
      </c>
      <c r="K163" s="206" t="s">
        <v>140</v>
      </c>
      <c r="L163" s="44"/>
      <c r="M163" s="211" t="s">
        <v>79</v>
      </c>
      <c r="N163" s="212" t="s">
        <v>51</v>
      </c>
      <c r="O163" s="84"/>
      <c r="P163" s="213">
        <f>O163*H163</f>
        <v>0</v>
      </c>
      <c r="Q163" s="213">
        <v>0</v>
      </c>
      <c r="R163" s="213">
        <f>Q163*H163</f>
        <v>0</v>
      </c>
      <c r="S163" s="213">
        <v>0</v>
      </c>
      <c r="T163" s="21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15" t="s">
        <v>284</v>
      </c>
      <c r="AT163" s="215" t="s">
        <v>136</v>
      </c>
      <c r="AU163" s="215" t="s">
        <v>91</v>
      </c>
      <c r="AY163" s="16" t="s">
        <v>134</v>
      </c>
      <c r="BE163" s="216">
        <f>IF(N163="základní",J163,0)</f>
        <v>0</v>
      </c>
      <c r="BF163" s="216">
        <f>IF(N163="snížená",J163,0)</f>
        <v>0</v>
      </c>
      <c r="BG163" s="216">
        <f>IF(N163="zákl. přenesená",J163,0)</f>
        <v>0</v>
      </c>
      <c r="BH163" s="216">
        <f>IF(N163="sníž. přenesená",J163,0)</f>
        <v>0</v>
      </c>
      <c r="BI163" s="216">
        <f>IF(N163="nulová",J163,0)</f>
        <v>0</v>
      </c>
      <c r="BJ163" s="16" t="s">
        <v>89</v>
      </c>
      <c r="BK163" s="216">
        <f>ROUND(I163*H163,2)</f>
        <v>0</v>
      </c>
      <c r="BL163" s="16" t="s">
        <v>284</v>
      </c>
      <c r="BM163" s="215" t="s">
        <v>285</v>
      </c>
    </row>
    <row r="164" s="2" customFormat="1">
      <c r="A164" s="38"/>
      <c r="B164" s="39"/>
      <c r="C164" s="40"/>
      <c r="D164" s="217" t="s">
        <v>143</v>
      </c>
      <c r="E164" s="40"/>
      <c r="F164" s="218" t="s">
        <v>286</v>
      </c>
      <c r="G164" s="40"/>
      <c r="H164" s="40"/>
      <c r="I164" s="219"/>
      <c r="J164" s="40"/>
      <c r="K164" s="40"/>
      <c r="L164" s="44"/>
      <c r="M164" s="220"/>
      <c r="N164" s="221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6" t="s">
        <v>143</v>
      </c>
      <c r="AU164" s="16" t="s">
        <v>91</v>
      </c>
    </row>
    <row r="165" s="2" customFormat="1">
      <c r="A165" s="38"/>
      <c r="B165" s="39"/>
      <c r="C165" s="40"/>
      <c r="D165" s="224" t="s">
        <v>241</v>
      </c>
      <c r="E165" s="40"/>
      <c r="F165" s="244" t="s">
        <v>287</v>
      </c>
      <c r="G165" s="40"/>
      <c r="H165" s="40"/>
      <c r="I165" s="219"/>
      <c r="J165" s="40"/>
      <c r="K165" s="40"/>
      <c r="L165" s="44"/>
      <c r="M165" s="220"/>
      <c r="N165" s="221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6" t="s">
        <v>241</v>
      </c>
      <c r="AU165" s="16" t="s">
        <v>91</v>
      </c>
    </row>
    <row r="166" s="12" customFormat="1" ht="22.8" customHeight="1">
      <c r="A166" s="12"/>
      <c r="B166" s="188"/>
      <c r="C166" s="189"/>
      <c r="D166" s="190" t="s">
        <v>80</v>
      </c>
      <c r="E166" s="202" t="s">
        <v>288</v>
      </c>
      <c r="F166" s="202" t="s">
        <v>289</v>
      </c>
      <c r="G166" s="189"/>
      <c r="H166" s="189"/>
      <c r="I166" s="192"/>
      <c r="J166" s="203">
        <f>BK166</f>
        <v>0</v>
      </c>
      <c r="K166" s="189"/>
      <c r="L166" s="194"/>
      <c r="M166" s="195"/>
      <c r="N166" s="196"/>
      <c r="O166" s="196"/>
      <c r="P166" s="197">
        <f>SUM(P167:P169)</f>
        <v>0</v>
      </c>
      <c r="Q166" s="196"/>
      <c r="R166" s="197">
        <f>SUM(R167:R169)</f>
        <v>0</v>
      </c>
      <c r="S166" s="196"/>
      <c r="T166" s="198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99" t="s">
        <v>165</v>
      </c>
      <c r="AT166" s="200" t="s">
        <v>80</v>
      </c>
      <c r="AU166" s="200" t="s">
        <v>89</v>
      </c>
      <c r="AY166" s="199" t="s">
        <v>134</v>
      </c>
      <c r="BK166" s="201">
        <f>SUM(BK167:BK169)</f>
        <v>0</v>
      </c>
    </row>
    <row r="167" s="2" customFormat="1" ht="16.5" customHeight="1">
      <c r="A167" s="38"/>
      <c r="B167" s="39"/>
      <c r="C167" s="204" t="s">
        <v>290</v>
      </c>
      <c r="D167" s="204" t="s">
        <v>136</v>
      </c>
      <c r="E167" s="205" t="s">
        <v>291</v>
      </c>
      <c r="F167" s="206" t="s">
        <v>289</v>
      </c>
      <c r="G167" s="207" t="s">
        <v>283</v>
      </c>
      <c r="H167" s="208">
        <v>1</v>
      </c>
      <c r="I167" s="209"/>
      <c r="J167" s="210">
        <f>ROUND(I167*H167,2)</f>
        <v>0</v>
      </c>
      <c r="K167" s="206" t="s">
        <v>140</v>
      </c>
      <c r="L167" s="44"/>
      <c r="M167" s="211" t="s">
        <v>79</v>
      </c>
      <c r="N167" s="212" t="s">
        <v>51</v>
      </c>
      <c r="O167" s="84"/>
      <c r="P167" s="213">
        <f>O167*H167</f>
        <v>0</v>
      </c>
      <c r="Q167" s="213">
        <v>0</v>
      </c>
      <c r="R167" s="213">
        <f>Q167*H167</f>
        <v>0</v>
      </c>
      <c r="S167" s="213">
        <v>0</v>
      </c>
      <c r="T167" s="21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15" t="s">
        <v>284</v>
      </c>
      <c r="AT167" s="215" t="s">
        <v>136</v>
      </c>
      <c r="AU167" s="215" t="s">
        <v>91</v>
      </c>
      <c r="AY167" s="16" t="s">
        <v>134</v>
      </c>
      <c r="BE167" s="216">
        <f>IF(N167="základní",J167,0)</f>
        <v>0</v>
      </c>
      <c r="BF167" s="216">
        <f>IF(N167="snížená",J167,0)</f>
        <v>0</v>
      </c>
      <c r="BG167" s="216">
        <f>IF(N167="zákl. přenesená",J167,0)</f>
        <v>0</v>
      </c>
      <c r="BH167" s="216">
        <f>IF(N167="sníž. přenesená",J167,0)</f>
        <v>0</v>
      </c>
      <c r="BI167" s="216">
        <f>IF(N167="nulová",J167,0)</f>
        <v>0</v>
      </c>
      <c r="BJ167" s="16" t="s">
        <v>89</v>
      </c>
      <c r="BK167" s="216">
        <f>ROUND(I167*H167,2)</f>
        <v>0</v>
      </c>
      <c r="BL167" s="16" t="s">
        <v>284</v>
      </c>
      <c r="BM167" s="215" t="s">
        <v>292</v>
      </c>
    </row>
    <row r="168" s="2" customFormat="1">
      <c r="A168" s="38"/>
      <c r="B168" s="39"/>
      <c r="C168" s="40"/>
      <c r="D168" s="217" t="s">
        <v>143</v>
      </c>
      <c r="E168" s="40"/>
      <c r="F168" s="218" t="s">
        <v>293</v>
      </c>
      <c r="G168" s="40"/>
      <c r="H168" s="40"/>
      <c r="I168" s="219"/>
      <c r="J168" s="40"/>
      <c r="K168" s="40"/>
      <c r="L168" s="44"/>
      <c r="M168" s="220"/>
      <c r="N168" s="221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6" t="s">
        <v>143</v>
      </c>
      <c r="AU168" s="16" t="s">
        <v>91</v>
      </c>
    </row>
    <row r="169" s="2" customFormat="1">
      <c r="A169" s="38"/>
      <c r="B169" s="39"/>
      <c r="C169" s="40"/>
      <c r="D169" s="224" t="s">
        <v>241</v>
      </c>
      <c r="E169" s="40"/>
      <c r="F169" s="244" t="s">
        <v>294</v>
      </c>
      <c r="G169" s="40"/>
      <c r="H169" s="40"/>
      <c r="I169" s="219"/>
      <c r="J169" s="40"/>
      <c r="K169" s="40"/>
      <c r="L169" s="44"/>
      <c r="M169" s="220"/>
      <c r="N169" s="221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6" t="s">
        <v>241</v>
      </c>
      <c r="AU169" s="16" t="s">
        <v>91</v>
      </c>
    </row>
    <row r="170" s="12" customFormat="1" ht="22.8" customHeight="1">
      <c r="A170" s="12"/>
      <c r="B170" s="188"/>
      <c r="C170" s="189"/>
      <c r="D170" s="190" t="s">
        <v>80</v>
      </c>
      <c r="E170" s="202" t="s">
        <v>295</v>
      </c>
      <c r="F170" s="202" t="s">
        <v>296</v>
      </c>
      <c r="G170" s="189"/>
      <c r="H170" s="189"/>
      <c r="I170" s="192"/>
      <c r="J170" s="203">
        <f>BK170</f>
        <v>0</v>
      </c>
      <c r="K170" s="189"/>
      <c r="L170" s="194"/>
      <c r="M170" s="195"/>
      <c r="N170" s="196"/>
      <c r="O170" s="196"/>
      <c r="P170" s="197">
        <f>SUM(P171:P173)</f>
        <v>0</v>
      </c>
      <c r="Q170" s="196"/>
      <c r="R170" s="197">
        <f>SUM(R171:R173)</f>
        <v>0</v>
      </c>
      <c r="S170" s="196"/>
      <c r="T170" s="198">
        <f>SUM(T171:T173)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99" t="s">
        <v>165</v>
      </c>
      <c r="AT170" s="200" t="s">
        <v>80</v>
      </c>
      <c r="AU170" s="200" t="s">
        <v>89</v>
      </c>
      <c r="AY170" s="199" t="s">
        <v>134</v>
      </c>
      <c r="BK170" s="201">
        <f>SUM(BK171:BK173)</f>
        <v>0</v>
      </c>
    </row>
    <row r="171" s="2" customFormat="1" ht="16.5" customHeight="1">
      <c r="A171" s="38"/>
      <c r="B171" s="39"/>
      <c r="C171" s="204" t="s">
        <v>297</v>
      </c>
      <c r="D171" s="204" t="s">
        <v>136</v>
      </c>
      <c r="E171" s="205" t="s">
        <v>298</v>
      </c>
      <c r="F171" s="206" t="s">
        <v>299</v>
      </c>
      <c r="G171" s="207" t="s">
        <v>283</v>
      </c>
      <c r="H171" s="208">
        <v>1</v>
      </c>
      <c r="I171" s="209"/>
      <c r="J171" s="210">
        <f>ROUND(I171*H171,2)</f>
        <v>0</v>
      </c>
      <c r="K171" s="206" t="s">
        <v>140</v>
      </c>
      <c r="L171" s="44"/>
      <c r="M171" s="211" t="s">
        <v>79</v>
      </c>
      <c r="N171" s="212" t="s">
        <v>51</v>
      </c>
      <c r="O171" s="84"/>
      <c r="P171" s="213">
        <f>O171*H171</f>
        <v>0</v>
      </c>
      <c r="Q171" s="213">
        <v>0</v>
      </c>
      <c r="R171" s="213">
        <f>Q171*H171</f>
        <v>0</v>
      </c>
      <c r="S171" s="213">
        <v>0</v>
      </c>
      <c r="T171" s="21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15" t="s">
        <v>284</v>
      </c>
      <c r="AT171" s="215" t="s">
        <v>136</v>
      </c>
      <c r="AU171" s="215" t="s">
        <v>91</v>
      </c>
      <c r="AY171" s="16" t="s">
        <v>134</v>
      </c>
      <c r="BE171" s="216">
        <f>IF(N171="základní",J171,0)</f>
        <v>0</v>
      </c>
      <c r="BF171" s="216">
        <f>IF(N171="snížená",J171,0)</f>
        <v>0</v>
      </c>
      <c r="BG171" s="216">
        <f>IF(N171="zákl. přenesená",J171,0)</f>
        <v>0</v>
      </c>
      <c r="BH171" s="216">
        <f>IF(N171="sníž. přenesená",J171,0)</f>
        <v>0</v>
      </c>
      <c r="BI171" s="216">
        <f>IF(N171="nulová",J171,0)</f>
        <v>0</v>
      </c>
      <c r="BJ171" s="16" t="s">
        <v>89</v>
      </c>
      <c r="BK171" s="216">
        <f>ROUND(I171*H171,2)</f>
        <v>0</v>
      </c>
      <c r="BL171" s="16" t="s">
        <v>284</v>
      </c>
      <c r="BM171" s="215" t="s">
        <v>300</v>
      </c>
    </row>
    <row r="172" s="2" customFormat="1">
      <c r="A172" s="38"/>
      <c r="B172" s="39"/>
      <c r="C172" s="40"/>
      <c r="D172" s="217" t="s">
        <v>143</v>
      </c>
      <c r="E172" s="40"/>
      <c r="F172" s="218" t="s">
        <v>301</v>
      </c>
      <c r="G172" s="40"/>
      <c r="H172" s="40"/>
      <c r="I172" s="219"/>
      <c r="J172" s="40"/>
      <c r="K172" s="40"/>
      <c r="L172" s="44"/>
      <c r="M172" s="220"/>
      <c r="N172" s="221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6" t="s">
        <v>143</v>
      </c>
      <c r="AU172" s="16" t="s">
        <v>91</v>
      </c>
    </row>
    <row r="173" s="2" customFormat="1">
      <c r="A173" s="38"/>
      <c r="B173" s="39"/>
      <c r="C173" s="40"/>
      <c r="D173" s="224" t="s">
        <v>241</v>
      </c>
      <c r="E173" s="40"/>
      <c r="F173" s="244" t="s">
        <v>302</v>
      </c>
      <c r="G173" s="40"/>
      <c r="H173" s="40"/>
      <c r="I173" s="219"/>
      <c r="J173" s="40"/>
      <c r="K173" s="40"/>
      <c r="L173" s="44"/>
      <c r="M173" s="245"/>
      <c r="N173" s="246"/>
      <c r="O173" s="247"/>
      <c r="P173" s="247"/>
      <c r="Q173" s="247"/>
      <c r="R173" s="247"/>
      <c r="S173" s="247"/>
      <c r="T173" s="24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6" t="s">
        <v>241</v>
      </c>
      <c r="AU173" s="16" t="s">
        <v>91</v>
      </c>
    </row>
    <row r="174" s="2" customFormat="1" ht="6.96" customHeight="1">
      <c r="A174" s="38"/>
      <c r="B174" s="59"/>
      <c r="C174" s="60"/>
      <c r="D174" s="60"/>
      <c r="E174" s="60"/>
      <c r="F174" s="60"/>
      <c r="G174" s="60"/>
      <c r="H174" s="60"/>
      <c r="I174" s="60"/>
      <c r="J174" s="60"/>
      <c r="K174" s="60"/>
      <c r="L174" s="44"/>
      <c r="M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</row>
  </sheetData>
  <sheetProtection sheet="1" autoFilter="0" formatColumns="0" formatRows="0" objects="1" scenarios="1" spinCount="100000" saltValue="D8vpyloe3L4KXvJu++XroIcGFiCmr2jEHSdWMU0v2Hvn1RwaJqNHZyfA8KGEi1KDJ8citA2UC2Q+Je2moxm/yA==" hashValue="XVExG+4zmBgC72WCcTGa76KGzk6LURrdecJuE2YUD1d1fBXYp6u0tor3QOE9ycS3/AbAn/r7XjuEIrtPC9/H2g==" algorithmName="SHA-512" password="CC35"/>
  <autoFilter ref="C89:K173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3_01/132212131"/>
    <hyperlink ref="F97" r:id="rId2" display="https://podminky.urs.cz/item/CS_URS_2023_01/162751115"/>
    <hyperlink ref="F100" r:id="rId3" display="https://podminky.urs.cz/item/CS_URS_2023_01/171201231"/>
    <hyperlink ref="F103" r:id="rId4" display="https://podminky.urs.cz/item/CS_URS_2023_01/181951112"/>
    <hyperlink ref="F107" r:id="rId5" display="https://podminky.urs.cz/item/CS_URS_2023_01/564811112"/>
    <hyperlink ref="F110" r:id="rId6" display="https://podminky.urs.cz/item/CS_URS_2023_01/596211113"/>
    <hyperlink ref="F116" r:id="rId7" display="https://podminky.urs.cz/item/CS_URS_2023_01/916331112"/>
    <hyperlink ref="F121" r:id="rId8" display="https://podminky.urs.cz/item/CS_URS_2023_01/916991121"/>
    <hyperlink ref="F125" r:id="rId9" display="https://podminky.urs.cz/item/CS_URS_2023_01/113107162"/>
    <hyperlink ref="F128" r:id="rId10" display="https://podminky.urs.cz/item/CS_URS_2023_01/113107183"/>
    <hyperlink ref="F131" r:id="rId11" display="https://podminky.urs.cz/item/CS_URS_2023_01/113107222"/>
    <hyperlink ref="F134" r:id="rId12" display="https://podminky.urs.cz/item/CS_URS_2023_01/113107231"/>
    <hyperlink ref="F138" r:id="rId13" display="https://podminky.urs.cz/item/CS_URS_2023_01/997221551"/>
    <hyperlink ref="F141" r:id="rId14" display="https://podminky.urs.cz/item/CS_URS_2023_01/997221559"/>
    <hyperlink ref="F145" r:id="rId15" display="https://podminky.urs.cz/item/CS_URS_2023_01/997221561"/>
    <hyperlink ref="F149" r:id="rId16" display="https://podminky.urs.cz/item/CS_URS_2023_01/997221569"/>
    <hyperlink ref="F153" r:id="rId17" display="https://podminky.urs.cz/item/CS_URS_2023_01/997221861"/>
    <hyperlink ref="F155" r:id="rId18" display="https://podminky.urs.cz/item/CS_URS_2023_01/997221873"/>
    <hyperlink ref="F157" r:id="rId19" display="https://podminky.urs.cz/item/CS_URS_2023_01/997221875"/>
    <hyperlink ref="F160" r:id="rId20" display="https://podminky.urs.cz/item/CS_URS_2023_01/998223011"/>
    <hyperlink ref="F164" r:id="rId21" display="https://podminky.urs.cz/item/CS_URS_2023_01/012203000"/>
    <hyperlink ref="F168" r:id="rId22" display="https://podminky.urs.cz/item/CS_URS_2023_01/030001000"/>
    <hyperlink ref="F172" r:id="rId23" display="https://podminky.urs.cz/item/CS_URS_2023_01/062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94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9"/>
      <c r="AT3" s="16" t="s">
        <v>91</v>
      </c>
    </row>
    <row r="4" s="1" customFormat="1" ht="24.96" customHeight="1">
      <c r="B4" s="19"/>
      <c r="D4" s="130" t="s">
        <v>101</v>
      </c>
      <c r="L4" s="19"/>
      <c r="M4" s="131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2" t="s">
        <v>16</v>
      </c>
      <c r="L6" s="19"/>
    </row>
    <row r="7" s="1" customFormat="1" ht="16.5" customHeight="1">
      <c r="B7" s="19"/>
      <c r="E7" s="133" t="str">
        <f>'Rekapitulace stavby'!K6</f>
        <v>Hřbitov Novosedlice - oprava cest 1.etapa</v>
      </c>
      <c r="F7" s="132"/>
      <c r="G7" s="132"/>
      <c r="H7" s="132"/>
      <c r="L7" s="19"/>
    </row>
    <row r="8" s="2" customFormat="1" ht="12" customHeight="1">
      <c r="A8" s="38"/>
      <c r="B8" s="44"/>
      <c r="C8" s="38"/>
      <c r="D8" s="132" t="s">
        <v>102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303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79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22</v>
      </c>
      <c r="E12" s="38"/>
      <c r="F12" s="136" t="s">
        <v>23</v>
      </c>
      <c r="G12" s="38"/>
      <c r="H12" s="38"/>
      <c r="I12" s="132" t="s">
        <v>24</v>
      </c>
      <c r="J12" s="137" t="str">
        <f>'Rekapitulace stavby'!AN8</f>
        <v>14. 1. 2022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30</v>
      </c>
      <c r="E14" s="38"/>
      <c r="F14" s="38"/>
      <c r="G14" s="38"/>
      <c r="H14" s="38"/>
      <c r="I14" s="132" t="s">
        <v>31</v>
      </c>
      <c r="J14" s="136" t="s">
        <v>32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33</v>
      </c>
      <c r="F15" s="38"/>
      <c r="G15" s="38"/>
      <c r="H15" s="38"/>
      <c r="I15" s="132" t="s">
        <v>34</v>
      </c>
      <c r="J15" s="136" t="s">
        <v>35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36</v>
      </c>
      <c r="E17" s="38"/>
      <c r="F17" s="38"/>
      <c r="G17" s="38"/>
      <c r="H17" s="38"/>
      <c r="I17" s="132" t="s">
        <v>31</v>
      </c>
      <c r="J17" s="32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2" t="str">
        <f>'Rekapitulace stavby'!E14</f>
        <v>Vyplň údaj</v>
      </c>
      <c r="F18" s="136"/>
      <c r="G18" s="136"/>
      <c r="H18" s="136"/>
      <c r="I18" s="132" t="s">
        <v>34</v>
      </c>
      <c r="J18" s="32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38</v>
      </c>
      <c r="E20" s="38"/>
      <c r="F20" s="38"/>
      <c r="G20" s="38"/>
      <c r="H20" s="38"/>
      <c r="I20" s="132" t="s">
        <v>31</v>
      </c>
      <c r="J20" s="136" t="s">
        <v>32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33</v>
      </c>
      <c r="F21" s="38"/>
      <c r="G21" s="38"/>
      <c r="H21" s="38"/>
      <c r="I21" s="132" t="s">
        <v>34</v>
      </c>
      <c r="J21" s="136" t="s">
        <v>35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40</v>
      </c>
      <c r="E23" s="38"/>
      <c r="F23" s="38"/>
      <c r="G23" s="38"/>
      <c r="H23" s="38"/>
      <c r="I23" s="132" t="s">
        <v>31</v>
      </c>
      <c r="J23" s="136" t="s">
        <v>41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42</v>
      </c>
      <c r="F24" s="38"/>
      <c r="G24" s="38"/>
      <c r="H24" s="38"/>
      <c r="I24" s="132" t="s">
        <v>34</v>
      </c>
      <c r="J24" s="136" t="s">
        <v>43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44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79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46</v>
      </c>
      <c r="E30" s="38"/>
      <c r="F30" s="38"/>
      <c r="G30" s="38"/>
      <c r="H30" s="38"/>
      <c r="I30" s="38"/>
      <c r="J30" s="144">
        <f>ROUND(J89,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48</v>
      </c>
      <c r="G32" s="38"/>
      <c r="H32" s="38"/>
      <c r="I32" s="145" t="s">
        <v>47</v>
      </c>
      <c r="J32" s="145" t="s">
        <v>49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50</v>
      </c>
      <c r="E33" s="132" t="s">
        <v>51</v>
      </c>
      <c r="F33" s="147">
        <f>ROUND((SUM(BE89:BE169)),  2)</f>
        <v>0</v>
      </c>
      <c r="G33" s="38"/>
      <c r="H33" s="38"/>
      <c r="I33" s="148">
        <v>0.20999999999999999</v>
      </c>
      <c r="J33" s="147">
        <f>ROUND(((SUM(BE89:BE169))*I33),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52</v>
      </c>
      <c r="F34" s="147">
        <f>ROUND((SUM(BF89:BF169)),  2)</f>
        <v>0</v>
      </c>
      <c r="G34" s="38"/>
      <c r="H34" s="38"/>
      <c r="I34" s="148">
        <v>0.14999999999999999</v>
      </c>
      <c r="J34" s="147">
        <f>ROUND(((SUM(BF89:BF169))*I34),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53</v>
      </c>
      <c r="F35" s="147">
        <f>ROUND((SUM(BG89:BG169)),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54</v>
      </c>
      <c r="F36" s="147">
        <f>ROUND((SUM(BH89:BH169)),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55</v>
      </c>
      <c r="F37" s="147">
        <f>ROUND((SUM(BI89:BI169)),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56</v>
      </c>
      <c r="E39" s="151"/>
      <c r="F39" s="151"/>
      <c r="G39" s="152" t="s">
        <v>57</v>
      </c>
      <c r="H39" s="153" t="s">
        <v>58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2" t="s">
        <v>104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1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Hřbitov Novosedlice - oprava cest 1.etapa</v>
      </c>
      <c r="F48" s="31"/>
      <c r="G48" s="31"/>
      <c r="H48" s="31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1" t="s">
        <v>102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SO103 - Fáze č.3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1" t="s">
        <v>22</v>
      </c>
      <c r="D52" s="40"/>
      <c r="E52" s="40"/>
      <c r="F52" s="26" t="str">
        <f>F12</f>
        <v>Novosedlice, okr.Teplice</v>
      </c>
      <c r="G52" s="40"/>
      <c r="H52" s="40"/>
      <c r="I52" s="31" t="s">
        <v>24</v>
      </c>
      <c r="J52" s="72" t="str">
        <f>IF(J12="","",J12)</f>
        <v>14. 1. 2022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1" t="s">
        <v>30</v>
      </c>
      <c r="D54" s="40"/>
      <c r="E54" s="40"/>
      <c r="F54" s="26" t="str">
        <f>E15</f>
        <v>PS projekty s.r.o., Revoluční 5, Teplice</v>
      </c>
      <c r="G54" s="40"/>
      <c r="H54" s="40"/>
      <c r="I54" s="31" t="s">
        <v>38</v>
      </c>
      <c r="J54" s="36" t="str">
        <f>E21</f>
        <v>PS projekty s.r.o., Revoluční 5, Teplice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40.05" customHeight="1">
      <c r="A55" s="38"/>
      <c r="B55" s="39"/>
      <c r="C55" s="31" t="s">
        <v>36</v>
      </c>
      <c r="D55" s="40"/>
      <c r="E55" s="40"/>
      <c r="F55" s="26" t="str">
        <f>IF(E18="","",E18)</f>
        <v>Vyplň údaj</v>
      </c>
      <c r="G55" s="40"/>
      <c r="H55" s="40"/>
      <c r="I55" s="31" t="s">
        <v>40</v>
      </c>
      <c r="J55" s="36" t="str">
        <f>E24</f>
        <v>STAVINVEST KMS s.r.o., Studentská 285/22, Bílina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105</v>
      </c>
      <c r="D57" s="162"/>
      <c r="E57" s="162"/>
      <c r="F57" s="162"/>
      <c r="G57" s="162"/>
      <c r="H57" s="162"/>
      <c r="I57" s="162"/>
      <c r="J57" s="163" t="s">
        <v>106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78</v>
      </c>
      <c r="D59" s="40"/>
      <c r="E59" s="40"/>
      <c r="F59" s="40"/>
      <c r="G59" s="40"/>
      <c r="H59" s="40"/>
      <c r="I59" s="40"/>
      <c r="J59" s="102">
        <f>J89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6" t="s">
        <v>107</v>
      </c>
    </row>
    <row r="60" s="9" customFormat="1" ht="24.96" customHeight="1">
      <c r="A60" s="9"/>
      <c r="B60" s="165"/>
      <c r="C60" s="166"/>
      <c r="D60" s="167" t="s">
        <v>108</v>
      </c>
      <c r="E60" s="168"/>
      <c r="F60" s="168"/>
      <c r="G60" s="168"/>
      <c r="H60" s="168"/>
      <c r="I60" s="168"/>
      <c r="J60" s="169">
        <f>J90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109</v>
      </c>
      <c r="E61" s="174"/>
      <c r="F61" s="174"/>
      <c r="G61" s="174"/>
      <c r="H61" s="174"/>
      <c r="I61" s="174"/>
      <c r="J61" s="175">
        <f>J91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110</v>
      </c>
      <c r="E62" s="174"/>
      <c r="F62" s="174"/>
      <c r="G62" s="174"/>
      <c r="H62" s="174"/>
      <c r="I62" s="174"/>
      <c r="J62" s="175">
        <f>J104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111</v>
      </c>
      <c r="E63" s="174"/>
      <c r="F63" s="174"/>
      <c r="G63" s="174"/>
      <c r="H63" s="174"/>
      <c r="I63" s="174"/>
      <c r="J63" s="175">
        <f>J113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112</v>
      </c>
      <c r="E64" s="174"/>
      <c r="F64" s="174"/>
      <c r="G64" s="174"/>
      <c r="H64" s="174"/>
      <c r="I64" s="174"/>
      <c r="J64" s="175">
        <f>J122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113</v>
      </c>
      <c r="E65" s="174"/>
      <c r="F65" s="174"/>
      <c r="G65" s="174"/>
      <c r="H65" s="174"/>
      <c r="I65" s="174"/>
      <c r="J65" s="175">
        <f>J135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5"/>
      <c r="C66" s="166"/>
      <c r="D66" s="167" t="s">
        <v>115</v>
      </c>
      <c r="E66" s="168"/>
      <c r="F66" s="168"/>
      <c r="G66" s="168"/>
      <c r="H66" s="168"/>
      <c r="I66" s="168"/>
      <c r="J66" s="169">
        <f>J157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1"/>
      <c r="C67" s="172"/>
      <c r="D67" s="173" t="s">
        <v>116</v>
      </c>
      <c r="E67" s="174"/>
      <c r="F67" s="174"/>
      <c r="G67" s="174"/>
      <c r="H67" s="174"/>
      <c r="I67" s="174"/>
      <c r="J67" s="175">
        <f>J158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117</v>
      </c>
      <c r="E68" s="174"/>
      <c r="F68" s="174"/>
      <c r="G68" s="174"/>
      <c r="H68" s="174"/>
      <c r="I68" s="174"/>
      <c r="J68" s="175">
        <f>J162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1"/>
      <c r="C69" s="172"/>
      <c r="D69" s="173" t="s">
        <v>118</v>
      </c>
      <c r="E69" s="174"/>
      <c r="F69" s="174"/>
      <c r="G69" s="174"/>
      <c r="H69" s="174"/>
      <c r="I69" s="174"/>
      <c r="J69" s="175">
        <f>J166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5" s="2" customFormat="1" ht="6.96" customHeight="1">
      <c r="A75" s="38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24.96" customHeight="1">
      <c r="A76" s="38"/>
      <c r="B76" s="39"/>
      <c r="C76" s="22" t="s">
        <v>119</v>
      </c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1" t="s">
        <v>16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160" t="str">
        <f>E7</f>
        <v>Hřbitov Novosedlice - oprava cest 1.etapa</v>
      </c>
      <c r="F79" s="31"/>
      <c r="G79" s="31"/>
      <c r="H79" s="31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1" t="s">
        <v>102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69" t="str">
        <f>E9</f>
        <v>SO103 - Fáze č.3</v>
      </c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1" t="s">
        <v>22</v>
      </c>
      <c r="D83" s="40"/>
      <c r="E83" s="40"/>
      <c r="F83" s="26" t="str">
        <f>F12</f>
        <v>Novosedlice, okr.Teplice</v>
      </c>
      <c r="G83" s="40"/>
      <c r="H83" s="40"/>
      <c r="I83" s="31" t="s">
        <v>24</v>
      </c>
      <c r="J83" s="72" t="str">
        <f>IF(J12="","",J12)</f>
        <v>14. 1. 2022</v>
      </c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5.65" customHeight="1">
      <c r="A85" s="38"/>
      <c r="B85" s="39"/>
      <c r="C85" s="31" t="s">
        <v>30</v>
      </c>
      <c r="D85" s="40"/>
      <c r="E85" s="40"/>
      <c r="F85" s="26" t="str">
        <f>E15</f>
        <v>PS projekty s.r.o., Revoluční 5, Teplice</v>
      </c>
      <c r="G85" s="40"/>
      <c r="H85" s="40"/>
      <c r="I85" s="31" t="s">
        <v>38</v>
      </c>
      <c r="J85" s="36" t="str">
        <f>E21</f>
        <v>PS projekty s.r.o., Revoluční 5, Teplice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40.05" customHeight="1">
      <c r="A86" s="38"/>
      <c r="B86" s="39"/>
      <c r="C86" s="31" t="s">
        <v>36</v>
      </c>
      <c r="D86" s="40"/>
      <c r="E86" s="40"/>
      <c r="F86" s="26" t="str">
        <f>IF(E18="","",E18)</f>
        <v>Vyplň údaj</v>
      </c>
      <c r="G86" s="40"/>
      <c r="H86" s="40"/>
      <c r="I86" s="31" t="s">
        <v>40</v>
      </c>
      <c r="J86" s="36" t="str">
        <f>E24</f>
        <v>STAVINVEST KMS s.r.o., Studentská 285/22, Bílina</v>
      </c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0.32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11" customFormat="1" ht="29.28" customHeight="1">
      <c r="A88" s="177"/>
      <c r="B88" s="178"/>
      <c r="C88" s="179" t="s">
        <v>120</v>
      </c>
      <c r="D88" s="180" t="s">
        <v>65</v>
      </c>
      <c r="E88" s="180" t="s">
        <v>61</v>
      </c>
      <c r="F88" s="180" t="s">
        <v>62</v>
      </c>
      <c r="G88" s="180" t="s">
        <v>121</v>
      </c>
      <c r="H88" s="180" t="s">
        <v>122</v>
      </c>
      <c r="I88" s="180" t="s">
        <v>123</v>
      </c>
      <c r="J88" s="180" t="s">
        <v>106</v>
      </c>
      <c r="K88" s="181" t="s">
        <v>124</v>
      </c>
      <c r="L88" s="182"/>
      <c r="M88" s="92" t="s">
        <v>79</v>
      </c>
      <c r="N88" s="93" t="s">
        <v>50</v>
      </c>
      <c r="O88" s="93" t="s">
        <v>125</v>
      </c>
      <c r="P88" s="93" t="s">
        <v>126</v>
      </c>
      <c r="Q88" s="93" t="s">
        <v>127</v>
      </c>
      <c r="R88" s="93" t="s">
        <v>128</v>
      </c>
      <c r="S88" s="93" t="s">
        <v>129</v>
      </c>
      <c r="T88" s="94" t="s">
        <v>130</v>
      </c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</row>
    <row r="89" s="2" customFormat="1" ht="22.8" customHeight="1">
      <c r="A89" s="38"/>
      <c r="B89" s="39"/>
      <c r="C89" s="99" t="s">
        <v>131</v>
      </c>
      <c r="D89" s="40"/>
      <c r="E89" s="40"/>
      <c r="F89" s="40"/>
      <c r="G89" s="40"/>
      <c r="H89" s="40"/>
      <c r="I89" s="40"/>
      <c r="J89" s="183">
        <f>BK89</f>
        <v>0</v>
      </c>
      <c r="K89" s="40"/>
      <c r="L89" s="44"/>
      <c r="M89" s="95"/>
      <c r="N89" s="184"/>
      <c r="O89" s="96"/>
      <c r="P89" s="185">
        <f>P90+P157</f>
        <v>0</v>
      </c>
      <c r="Q89" s="96"/>
      <c r="R89" s="185">
        <f>R90+R157</f>
        <v>77.118638699999991</v>
      </c>
      <c r="S89" s="96"/>
      <c r="T89" s="186">
        <f>T90+T157</f>
        <v>188.81325000000001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6" t="s">
        <v>80</v>
      </c>
      <c r="AU89" s="16" t="s">
        <v>107</v>
      </c>
      <c r="BK89" s="187">
        <f>BK90+BK157</f>
        <v>0</v>
      </c>
    </row>
    <row r="90" s="12" customFormat="1" ht="25.92" customHeight="1">
      <c r="A90" s="12"/>
      <c r="B90" s="188"/>
      <c r="C90" s="189"/>
      <c r="D90" s="190" t="s">
        <v>80</v>
      </c>
      <c r="E90" s="191" t="s">
        <v>132</v>
      </c>
      <c r="F90" s="191" t="s">
        <v>133</v>
      </c>
      <c r="G90" s="189"/>
      <c r="H90" s="189"/>
      <c r="I90" s="192"/>
      <c r="J90" s="193">
        <f>BK90</f>
        <v>0</v>
      </c>
      <c r="K90" s="189"/>
      <c r="L90" s="194"/>
      <c r="M90" s="195"/>
      <c r="N90" s="196"/>
      <c r="O90" s="196"/>
      <c r="P90" s="197">
        <f>P91+P104+P113+P122+P135</f>
        <v>0</v>
      </c>
      <c r="Q90" s="196"/>
      <c r="R90" s="197">
        <f>R91+R104+R113+R122+R135</f>
        <v>77.118638699999991</v>
      </c>
      <c r="S90" s="196"/>
      <c r="T90" s="198">
        <f>T91+T104+T113+T122+T135</f>
        <v>188.81325000000001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9" t="s">
        <v>89</v>
      </c>
      <c r="AT90" s="200" t="s">
        <v>80</v>
      </c>
      <c r="AU90" s="200" t="s">
        <v>81</v>
      </c>
      <c r="AY90" s="199" t="s">
        <v>134</v>
      </c>
      <c r="BK90" s="201">
        <f>BK91+BK104+BK113+BK122+BK135</f>
        <v>0</v>
      </c>
    </row>
    <row r="91" s="12" customFormat="1" ht="22.8" customHeight="1">
      <c r="A91" s="12"/>
      <c r="B91" s="188"/>
      <c r="C91" s="189"/>
      <c r="D91" s="190" t="s">
        <v>80</v>
      </c>
      <c r="E91" s="202" t="s">
        <v>89</v>
      </c>
      <c r="F91" s="202" t="s">
        <v>135</v>
      </c>
      <c r="G91" s="189"/>
      <c r="H91" s="189"/>
      <c r="I91" s="192"/>
      <c r="J91" s="203">
        <f>BK91</f>
        <v>0</v>
      </c>
      <c r="K91" s="189"/>
      <c r="L91" s="194"/>
      <c r="M91" s="195"/>
      <c r="N91" s="196"/>
      <c r="O91" s="196"/>
      <c r="P91" s="197">
        <f>SUM(P92:P103)</f>
        <v>0</v>
      </c>
      <c r="Q91" s="196"/>
      <c r="R91" s="197">
        <f>SUM(R92:R103)</f>
        <v>0</v>
      </c>
      <c r="S91" s="196"/>
      <c r="T91" s="198">
        <f>SUM(T92:T103)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9" t="s">
        <v>89</v>
      </c>
      <c r="AT91" s="200" t="s">
        <v>80</v>
      </c>
      <c r="AU91" s="200" t="s">
        <v>89</v>
      </c>
      <c r="AY91" s="199" t="s">
        <v>134</v>
      </c>
      <c r="BK91" s="201">
        <f>SUM(BK92:BK103)</f>
        <v>0</v>
      </c>
    </row>
    <row r="92" s="2" customFormat="1" ht="24.15" customHeight="1">
      <c r="A92" s="38"/>
      <c r="B92" s="39"/>
      <c r="C92" s="204" t="s">
        <v>89</v>
      </c>
      <c r="D92" s="204" t="s">
        <v>136</v>
      </c>
      <c r="E92" s="205" t="s">
        <v>137</v>
      </c>
      <c r="F92" s="206" t="s">
        <v>138</v>
      </c>
      <c r="G92" s="207" t="s">
        <v>139</v>
      </c>
      <c r="H92" s="208">
        <v>5.2649999999999997</v>
      </c>
      <c r="I92" s="209"/>
      <c r="J92" s="210">
        <f>ROUND(I92*H92,2)</f>
        <v>0</v>
      </c>
      <c r="K92" s="206" t="s">
        <v>140</v>
      </c>
      <c r="L92" s="44"/>
      <c r="M92" s="211" t="s">
        <v>79</v>
      </c>
      <c r="N92" s="212" t="s">
        <v>51</v>
      </c>
      <c r="O92" s="84"/>
      <c r="P92" s="213">
        <f>O92*H92</f>
        <v>0</v>
      </c>
      <c r="Q92" s="213">
        <v>0</v>
      </c>
      <c r="R92" s="213">
        <f>Q92*H92</f>
        <v>0</v>
      </c>
      <c r="S92" s="213">
        <v>0</v>
      </c>
      <c r="T92" s="214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15" t="s">
        <v>141</v>
      </c>
      <c r="AT92" s="215" t="s">
        <v>136</v>
      </c>
      <c r="AU92" s="215" t="s">
        <v>91</v>
      </c>
      <c r="AY92" s="16" t="s">
        <v>134</v>
      </c>
      <c r="BE92" s="216">
        <f>IF(N92="základní",J92,0)</f>
        <v>0</v>
      </c>
      <c r="BF92" s="216">
        <f>IF(N92="snížená",J92,0)</f>
        <v>0</v>
      </c>
      <c r="BG92" s="216">
        <f>IF(N92="zákl. přenesená",J92,0)</f>
        <v>0</v>
      </c>
      <c r="BH92" s="216">
        <f>IF(N92="sníž. přenesená",J92,0)</f>
        <v>0</v>
      </c>
      <c r="BI92" s="216">
        <f>IF(N92="nulová",J92,0)</f>
        <v>0</v>
      </c>
      <c r="BJ92" s="16" t="s">
        <v>89</v>
      </c>
      <c r="BK92" s="216">
        <f>ROUND(I92*H92,2)</f>
        <v>0</v>
      </c>
      <c r="BL92" s="16" t="s">
        <v>141</v>
      </c>
      <c r="BM92" s="215" t="s">
        <v>304</v>
      </c>
    </row>
    <row r="93" s="2" customFormat="1">
      <c r="A93" s="38"/>
      <c r="B93" s="39"/>
      <c r="C93" s="40"/>
      <c r="D93" s="217" t="s">
        <v>143</v>
      </c>
      <c r="E93" s="40"/>
      <c r="F93" s="218" t="s">
        <v>144</v>
      </c>
      <c r="G93" s="40"/>
      <c r="H93" s="40"/>
      <c r="I93" s="219"/>
      <c r="J93" s="40"/>
      <c r="K93" s="40"/>
      <c r="L93" s="44"/>
      <c r="M93" s="220"/>
      <c r="N93" s="221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6" t="s">
        <v>143</v>
      </c>
      <c r="AU93" s="16" t="s">
        <v>91</v>
      </c>
    </row>
    <row r="94" s="13" customFormat="1">
      <c r="A94" s="13"/>
      <c r="B94" s="222"/>
      <c r="C94" s="223"/>
      <c r="D94" s="224" t="s">
        <v>145</v>
      </c>
      <c r="E94" s="225" t="s">
        <v>79</v>
      </c>
      <c r="F94" s="226" t="s">
        <v>305</v>
      </c>
      <c r="G94" s="223"/>
      <c r="H94" s="227">
        <v>5.2649999999999997</v>
      </c>
      <c r="I94" s="228"/>
      <c r="J94" s="223"/>
      <c r="K94" s="223"/>
      <c r="L94" s="229"/>
      <c r="M94" s="230"/>
      <c r="N94" s="231"/>
      <c r="O94" s="231"/>
      <c r="P94" s="231"/>
      <c r="Q94" s="231"/>
      <c r="R94" s="231"/>
      <c r="S94" s="231"/>
      <c r="T94" s="23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3" t="s">
        <v>145</v>
      </c>
      <c r="AU94" s="233" t="s">
        <v>91</v>
      </c>
      <c r="AV94" s="13" t="s">
        <v>91</v>
      </c>
      <c r="AW94" s="13" t="s">
        <v>39</v>
      </c>
      <c r="AX94" s="13" t="s">
        <v>81</v>
      </c>
      <c r="AY94" s="233" t="s">
        <v>134</v>
      </c>
    </row>
    <row r="95" s="2" customFormat="1" ht="37.8" customHeight="1">
      <c r="A95" s="38"/>
      <c r="B95" s="39"/>
      <c r="C95" s="204" t="s">
        <v>91</v>
      </c>
      <c r="D95" s="204" t="s">
        <v>136</v>
      </c>
      <c r="E95" s="205" t="s">
        <v>147</v>
      </c>
      <c r="F95" s="206" t="s">
        <v>148</v>
      </c>
      <c r="G95" s="207" t="s">
        <v>139</v>
      </c>
      <c r="H95" s="208">
        <v>5.2649999999999997</v>
      </c>
      <c r="I95" s="209"/>
      <c r="J95" s="210">
        <f>ROUND(I95*H95,2)</f>
        <v>0</v>
      </c>
      <c r="K95" s="206" t="s">
        <v>140</v>
      </c>
      <c r="L95" s="44"/>
      <c r="M95" s="211" t="s">
        <v>79</v>
      </c>
      <c r="N95" s="212" t="s">
        <v>51</v>
      </c>
      <c r="O95" s="84"/>
      <c r="P95" s="213">
        <f>O95*H95</f>
        <v>0</v>
      </c>
      <c r="Q95" s="213">
        <v>0</v>
      </c>
      <c r="R95" s="213">
        <f>Q95*H95</f>
        <v>0</v>
      </c>
      <c r="S95" s="213">
        <v>0</v>
      </c>
      <c r="T95" s="214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15" t="s">
        <v>141</v>
      </c>
      <c r="AT95" s="215" t="s">
        <v>136</v>
      </c>
      <c r="AU95" s="215" t="s">
        <v>91</v>
      </c>
      <c r="AY95" s="16" t="s">
        <v>134</v>
      </c>
      <c r="BE95" s="216">
        <f>IF(N95="základní",J95,0)</f>
        <v>0</v>
      </c>
      <c r="BF95" s="216">
        <f>IF(N95="snížená",J95,0)</f>
        <v>0</v>
      </c>
      <c r="BG95" s="216">
        <f>IF(N95="zákl. přenesená",J95,0)</f>
        <v>0</v>
      </c>
      <c r="BH95" s="216">
        <f>IF(N95="sníž. přenesená",J95,0)</f>
        <v>0</v>
      </c>
      <c r="BI95" s="216">
        <f>IF(N95="nulová",J95,0)</f>
        <v>0</v>
      </c>
      <c r="BJ95" s="16" t="s">
        <v>89</v>
      </c>
      <c r="BK95" s="216">
        <f>ROUND(I95*H95,2)</f>
        <v>0</v>
      </c>
      <c r="BL95" s="16" t="s">
        <v>141</v>
      </c>
      <c r="BM95" s="215" t="s">
        <v>306</v>
      </c>
    </row>
    <row r="96" s="2" customFormat="1">
      <c r="A96" s="38"/>
      <c r="B96" s="39"/>
      <c r="C96" s="40"/>
      <c r="D96" s="217" t="s">
        <v>143</v>
      </c>
      <c r="E96" s="40"/>
      <c r="F96" s="218" t="s">
        <v>150</v>
      </c>
      <c r="G96" s="40"/>
      <c r="H96" s="40"/>
      <c r="I96" s="219"/>
      <c r="J96" s="40"/>
      <c r="K96" s="40"/>
      <c r="L96" s="44"/>
      <c r="M96" s="220"/>
      <c r="N96" s="221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6" t="s">
        <v>143</v>
      </c>
      <c r="AU96" s="16" t="s">
        <v>91</v>
      </c>
    </row>
    <row r="97" s="13" customFormat="1">
      <c r="A97" s="13"/>
      <c r="B97" s="222"/>
      <c r="C97" s="223"/>
      <c r="D97" s="224" t="s">
        <v>145</v>
      </c>
      <c r="E97" s="225" t="s">
        <v>79</v>
      </c>
      <c r="F97" s="226" t="s">
        <v>307</v>
      </c>
      <c r="G97" s="223"/>
      <c r="H97" s="227">
        <v>5.2649999999999997</v>
      </c>
      <c r="I97" s="228"/>
      <c r="J97" s="223"/>
      <c r="K97" s="223"/>
      <c r="L97" s="229"/>
      <c r="M97" s="230"/>
      <c r="N97" s="231"/>
      <c r="O97" s="231"/>
      <c r="P97" s="231"/>
      <c r="Q97" s="231"/>
      <c r="R97" s="231"/>
      <c r="S97" s="231"/>
      <c r="T97" s="23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3" t="s">
        <v>145</v>
      </c>
      <c r="AU97" s="233" t="s">
        <v>91</v>
      </c>
      <c r="AV97" s="13" t="s">
        <v>91</v>
      </c>
      <c r="AW97" s="13" t="s">
        <v>39</v>
      </c>
      <c r="AX97" s="13" t="s">
        <v>81</v>
      </c>
      <c r="AY97" s="233" t="s">
        <v>134</v>
      </c>
    </row>
    <row r="98" s="2" customFormat="1" ht="24.15" customHeight="1">
      <c r="A98" s="38"/>
      <c r="B98" s="39"/>
      <c r="C98" s="204" t="s">
        <v>152</v>
      </c>
      <c r="D98" s="204" t="s">
        <v>136</v>
      </c>
      <c r="E98" s="205" t="s">
        <v>153</v>
      </c>
      <c r="F98" s="206" t="s">
        <v>154</v>
      </c>
      <c r="G98" s="207" t="s">
        <v>155</v>
      </c>
      <c r="H98" s="208">
        <v>9.2140000000000004</v>
      </c>
      <c r="I98" s="209"/>
      <c r="J98" s="210">
        <f>ROUND(I98*H98,2)</f>
        <v>0</v>
      </c>
      <c r="K98" s="206" t="s">
        <v>140</v>
      </c>
      <c r="L98" s="44"/>
      <c r="M98" s="211" t="s">
        <v>79</v>
      </c>
      <c r="N98" s="212" t="s">
        <v>51</v>
      </c>
      <c r="O98" s="84"/>
      <c r="P98" s="213">
        <f>O98*H98</f>
        <v>0</v>
      </c>
      <c r="Q98" s="213">
        <v>0</v>
      </c>
      <c r="R98" s="213">
        <f>Q98*H98</f>
        <v>0</v>
      </c>
      <c r="S98" s="213">
        <v>0</v>
      </c>
      <c r="T98" s="214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15" t="s">
        <v>141</v>
      </c>
      <c r="AT98" s="215" t="s">
        <v>136</v>
      </c>
      <c r="AU98" s="215" t="s">
        <v>91</v>
      </c>
      <c r="AY98" s="16" t="s">
        <v>134</v>
      </c>
      <c r="BE98" s="216">
        <f>IF(N98="základní",J98,0)</f>
        <v>0</v>
      </c>
      <c r="BF98" s="216">
        <f>IF(N98="snížená",J98,0)</f>
        <v>0</v>
      </c>
      <c r="BG98" s="216">
        <f>IF(N98="zákl. přenesená",J98,0)</f>
        <v>0</v>
      </c>
      <c r="BH98" s="216">
        <f>IF(N98="sníž. přenesená",J98,0)</f>
        <v>0</v>
      </c>
      <c r="BI98" s="216">
        <f>IF(N98="nulová",J98,0)</f>
        <v>0</v>
      </c>
      <c r="BJ98" s="16" t="s">
        <v>89</v>
      </c>
      <c r="BK98" s="216">
        <f>ROUND(I98*H98,2)</f>
        <v>0</v>
      </c>
      <c r="BL98" s="16" t="s">
        <v>141</v>
      </c>
      <c r="BM98" s="215" t="s">
        <v>308</v>
      </c>
    </row>
    <row r="99" s="2" customFormat="1">
      <c r="A99" s="38"/>
      <c r="B99" s="39"/>
      <c r="C99" s="40"/>
      <c r="D99" s="217" t="s">
        <v>143</v>
      </c>
      <c r="E99" s="40"/>
      <c r="F99" s="218" t="s">
        <v>157</v>
      </c>
      <c r="G99" s="40"/>
      <c r="H99" s="40"/>
      <c r="I99" s="219"/>
      <c r="J99" s="40"/>
      <c r="K99" s="40"/>
      <c r="L99" s="44"/>
      <c r="M99" s="220"/>
      <c r="N99" s="221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6" t="s">
        <v>143</v>
      </c>
      <c r="AU99" s="16" t="s">
        <v>91</v>
      </c>
    </row>
    <row r="100" s="13" customFormat="1">
      <c r="A100" s="13"/>
      <c r="B100" s="222"/>
      <c r="C100" s="223"/>
      <c r="D100" s="224" t="s">
        <v>145</v>
      </c>
      <c r="E100" s="223"/>
      <c r="F100" s="226" t="s">
        <v>309</v>
      </c>
      <c r="G100" s="223"/>
      <c r="H100" s="227">
        <v>9.2140000000000004</v>
      </c>
      <c r="I100" s="228"/>
      <c r="J100" s="223"/>
      <c r="K100" s="223"/>
      <c r="L100" s="229"/>
      <c r="M100" s="230"/>
      <c r="N100" s="231"/>
      <c r="O100" s="231"/>
      <c r="P100" s="231"/>
      <c r="Q100" s="231"/>
      <c r="R100" s="231"/>
      <c r="S100" s="231"/>
      <c r="T100" s="23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3" t="s">
        <v>145</v>
      </c>
      <c r="AU100" s="233" t="s">
        <v>91</v>
      </c>
      <c r="AV100" s="13" t="s">
        <v>91</v>
      </c>
      <c r="AW100" s="13" t="s">
        <v>4</v>
      </c>
      <c r="AX100" s="13" t="s">
        <v>89</v>
      </c>
      <c r="AY100" s="233" t="s">
        <v>134</v>
      </c>
    </row>
    <row r="101" s="2" customFormat="1" ht="21.75" customHeight="1">
      <c r="A101" s="38"/>
      <c r="B101" s="39"/>
      <c r="C101" s="204" t="s">
        <v>141</v>
      </c>
      <c r="D101" s="204" t="s">
        <v>136</v>
      </c>
      <c r="E101" s="205" t="s">
        <v>159</v>
      </c>
      <c r="F101" s="206" t="s">
        <v>160</v>
      </c>
      <c r="G101" s="207" t="s">
        <v>161</v>
      </c>
      <c r="H101" s="208">
        <v>264</v>
      </c>
      <c r="I101" s="209"/>
      <c r="J101" s="210">
        <f>ROUND(I101*H101,2)</f>
        <v>0</v>
      </c>
      <c r="K101" s="206" t="s">
        <v>140</v>
      </c>
      <c r="L101" s="44"/>
      <c r="M101" s="211" t="s">
        <v>79</v>
      </c>
      <c r="N101" s="212" t="s">
        <v>51</v>
      </c>
      <c r="O101" s="84"/>
      <c r="P101" s="213">
        <f>O101*H101</f>
        <v>0</v>
      </c>
      <c r="Q101" s="213">
        <v>0</v>
      </c>
      <c r="R101" s="213">
        <f>Q101*H101</f>
        <v>0</v>
      </c>
      <c r="S101" s="213">
        <v>0</v>
      </c>
      <c r="T101" s="214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15" t="s">
        <v>141</v>
      </c>
      <c r="AT101" s="215" t="s">
        <v>136</v>
      </c>
      <c r="AU101" s="215" t="s">
        <v>91</v>
      </c>
      <c r="AY101" s="16" t="s">
        <v>134</v>
      </c>
      <c r="BE101" s="216">
        <f>IF(N101="základní",J101,0)</f>
        <v>0</v>
      </c>
      <c r="BF101" s="216">
        <f>IF(N101="snížená",J101,0)</f>
        <v>0</v>
      </c>
      <c r="BG101" s="216">
        <f>IF(N101="zákl. přenesená",J101,0)</f>
        <v>0</v>
      </c>
      <c r="BH101" s="216">
        <f>IF(N101="sníž. přenesená",J101,0)</f>
        <v>0</v>
      </c>
      <c r="BI101" s="216">
        <f>IF(N101="nulová",J101,0)</f>
        <v>0</v>
      </c>
      <c r="BJ101" s="16" t="s">
        <v>89</v>
      </c>
      <c r="BK101" s="216">
        <f>ROUND(I101*H101,2)</f>
        <v>0</v>
      </c>
      <c r="BL101" s="16" t="s">
        <v>141</v>
      </c>
      <c r="BM101" s="215" t="s">
        <v>310</v>
      </c>
    </row>
    <row r="102" s="2" customFormat="1">
      <c r="A102" s="38"/>
      <c r="B102" s="39"/>
      <c r="C102" s="40"/>
      <c r="D102" s="217" t="s">
        <v>143</v>
      </c>
      <c r="E102" s="40"/>
      <c r="F102" s="218" t="s">
        <v>163</v>
      </c>
      <c r="G102" s="40"/>
      <c r="H102" s="40"/>
      <c r="I102" s="219"/>
      <c r="J102" s="40"/>
      <c r="K102" s="40"/>
      <c r="L102" s="44"/>
      <c r="M102" s="220"/>
      <c r="N102" s="221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6" t="s">
        <v>143</v>
      </c>
      <c r="AU102" s="16" t="s">
        <v>91</v>
      </c>
    </row>
    <row r="103" s="13" customFormat="1">
      <c r="A103" s="13"/>
      <c r="B103" s="222"/>
      <c r="C103" s="223"/>
      <c r="D103" s="224" t="s">
        <v>145</v>
      </c>
      <c r="E103" s="225" t="s">
        <v>79</v>
      </c>
      <c r="F103" s="226" t="s">
        <v>311</v>
      </c>
      <c r="G103" s="223"/>
      <c r="H103" s="227">
        <v>264</v>
      </c>
      <c r="I103" s="228"/>
      <c r="J103" s="223"/>
      <c r="K103" s="223"/>
      <c r="L103" s="229"/>
      <c r="M103" s="230"/>
      <c r="N103" s="231"/>
      <c r="O103" s="231"/>
      <c r="P103" s="231"/>
      <c r="Q103" s="231"/>
      <c r="R103" s="231"/>
      <c r="S103" s="231"/>
      <c r="T103" s="23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3" t="s">
        <v>145</v>
      </c>
      <c r="AU103" s="233" t="s">
        <v>91</v>
      </c>
      <c r="AV103" s="13" t="s">
        <v>91</v>
      </c>
      <c r="AW103" s="13" t="s">
        <v>39</v>
      </c>
      <c r="AX103" s="13" t="s">
        <v>81</v>
      </c>
      <c r="AY103" s="233" t="s">
        <v>134</v>
      </c>
    </row>
    <row r="104" s="12" customFormat="1" ht="22.8" customHeight="1">
      <c r="A104" s="12"/>
      <c r="B104" s="188"/>
      <c r="C104" s="189"/>
      <c r="D104" s="190" t="s">
        <v>80</v>
      </c>
      <c r="E104" s="202" t="s">
        <v>165</v>
      </c>
      <c r="F104" s="202" t="s">
        <v>166</v>
      </c>
      <c r="G104" s="189"/>
      <c r="H104" s="189"/>
      <c r="I104" s="192"/>
      <c r="J104" s="203">
        <f>BK104</f>
        <v>0</v>
      </c>
      <c r="K104" s="189"/>
      <c r="L104" s="194"/>
      <c r="M104" s="195"/>
      <c r="N104" s="196"/>
      <c r="O104" s="196"/>
      <c r="P104" s="197">
        <f>SUM(P105:P112)</f>
        <v>0</v>
      </c>
      <c r="Q104" s="196"/>
      <c r="R104" s="197">
        <f>SUM(R105:R112)</f>
        <v>58.483919999999998</v>
      </c>
      <c r="S104" s="196"/>
      <c r="T104" s="198">
        <f>SUM(T105:T112)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99" t="s">
        <v>89</v>
      </c>
      <c r="AT104" s="200" t="s">
        <v>80</v>
      </c>
      <c r="AU104" s="200" t="s">
        <v>89</v>
      </c>
      <c r="AY104" s="199" t="s">
        <v>134</v>
      </c>
      <c r="BK104" s="201">
        <f>SUM(BK105:BK112)</f>
        <v>0</v>
      </c>
    </row>
    <row r="105" s="2" customFormat="1" ht="21.75" customHeight="1">
      <c r="A105" s="38"/>
      <c r="B105" s="39"/>
      <c r="C105" s="204" t="s">
        <v>165</v>
      </c>
      <c r="D105" s="204" t="s">
        <v>136</v>
      </c>
      <c r="E105" s="205" t="s">
        <v>312</v>
      </c>
      <c r="F105" s="206" t="s">
        <v>313</v>
      </c>
      <c r="G105" s="207" t="s">
        <v>161</v>
      </c>
      <c r="H105" s="208">
        <v>264</v>
      </c>
      <c r="I105" s="209"/>
      <c r="J105" s="210">
        <f>ROUND(I105*H105,2)</f>
        <v>0</v>
      </c>
      <c r="K105" s="206" t="s">
        <v>140</v>
      </c>
      <c r="L105" s="44"/>
      <c r="M105" s="211" t="s">
        <v>79</v>
      </c>
      <c r="N105" s="212" t="s">
        <v>51</v>
      </c>
      <c r="O105" s="84"/>
      <c r="P105" s="213">
        <f>O105*H105</f>
        <v>0</v>
      </c>
      <c r="Q105" s="213">
        <v>0</v>
      </c>
      <c r="R105" s="213">
        <f>Q105*H105</f>
        <v>0</v>
      </c>
      <c r="S105" s="213">
        <v>0</v>
      </c>
      <c r="T105" s="214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5" t="s">
        <v>141</v>
      </c>
      <c r="AT105" s="215" t="s">
        <v>136</v>
      </c>
      <c r="AU105" s="215" t="s">
        <v>91</v>
      </c>
      <c r="AY105" s="16" t="s">
        <v>134</v>
      </c>
      <c r="BE105" s="216">
        <f>IF(N105="základní",J105,0)</f>
        <v>0</v>
      </c>
      <c r="BF105" s="216">
        <f>IF(N105="snížená",J105,0)</f>
        <v>0</v>
      </c>
      <c r="BG105" s="216">
        <f>IF(N105="zákl. přenesená",J105,0)</f>
        <v>0</v>
      </c>
      <c r="BH105" s="216">
        <f>IF(N105="sníž. přenesená",J105,0)</f>
        <v>0</v>
      </c>
      <c r="BI105" s="216">
        <f>IF(N105="nulová",J105,0)</f>
        <v>0</v>
      </c>
      <c r="BJ105" s="16" t="s">
        <v>89</v>
      </c>
      <c r="BK105" s="216">
        <f>ROUND(I105*H105,2)</f>
        <v>0</v>
      </c>
      <c r="BL105" s="16" t="s">
        <v>141</v>
      </c>
      <c r="BM105" s="215" t="s">
        <v>314</v>
      </c>
    </row>
    <row r="106" s="2" customFormat="1">
      <c r="A106" s="38"/>
      <c r="B106" s="39"/>
      <c r="C106" s="40"/>
      <c r="D106" s="217" t="s">
        <v>143</v>
      </c>
      <c r="E106" s="40"/>
      <c r="F106" s="218" t="s">
        <v>315</v>
      </c>
      <c r="G106" s="40"/>
      <c r="H106" s="40"/>
      <c r="I106" s="219"/>
      <c r="J106" s="40"/>
      <c r="K106" s="40"/>
      <c r="L106" s="44"/>
      <c r="M106" s="220"/>
      <c r="N106" s="221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6" t="s">
        <v>143</v>
      </c>
      <c r="AU106" s="16" t="s">
        <v>91</v>
      </c>
    </row>
    <row r="107" s="13" customFormat="1">
      <c r="A107" s="13"/>
      <c r="B107" s="222"/>
      <c r="C107" s="223"/>
      <c r="D107" s="224" t="s">
        <v>145</v>
      </c>
      <c r="E107" s="225" t="s">
        <v>79</v>
      </c>
      <c r="F107" s="226" t="s">
        <v>316</v>
      </c>
      <c r="G107" s="223"/>
      <c r="H107" s="227">
        <v>264</v>
      </c>
      <c r="I107" s="228"/>
      <c r="J107" s="223"/>
      <c r="K107" s="223"/>
      <c r="L107" s="229"/>
      <c r="M107" s="230"/>
      <c r="N107" s="231"/>
      <c r="O107" s="231"/>
      <c r="P107" s="231"/>
      <c r="Q107" s="231"/>
      <c r="R107" s="231"/>
      <c r="S107" s="231"/>
      <c r="T107" s="23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3" t="s">
        <v>145</v>
      </c>
      <c r="AU107" s="233" t="s">
        <v>91</v>
      </c>
      <c r="AV107" s="13" t="s">
        <v>91</v>
      </c>
      <c r="AW107" s="13" t="s">
        <v>39</v>
      </c>
      <c r="AX107" s="13" t="s">
        <v>81</v>
      </c>
      <c r="AY107" s="233" t="s">
        <v>134</v>
      </c>
    </row>
    <row r="108" s="2" customFormat="1" ht="37.8" customHeight="1">
      <c r="A108" s="38"/>
      <c r="B108" s="39"/>
      <c r="C108" s="204" t="s">
        <v>172</v>
      </c>
      <c r="D108" s="204" t="s">
        <v>136</v>
      </c>
      <c r="E108" s="205" t="s">
        <v>173</v>
      </c>
      <c r="F108" s="206" t="s">
        <v>174</v>
      </c>
      <c r="G108" s="207" t="s">
        <v>161</v>
      </c>
      <c r="H108" s="208">
        <v>264</v>
      </c>
      <c r="I108" s="209"/>
      <c r="J108" s="210">
        <f>ROUND(I108*H108,2)</f>
        <v>0</v>
      </c>
      <c r="K108" s="206" t="s">
        <v>140</v>
      </c>
      <c r="L108" s="44"/>
      <c r="M108" s="211" t="s">
        <v>79</v>
      </c>
      <c r="N108" s="212" t="s">
        <v>51</v>
      </c>
      <c r="O108" s="84"/>
      <c r="P108" s="213">
        <f>O108*H108</f>
        <v>0</v>
      </c>
      <c r="Q108" s="213">
        <v>0.089219999999999994</v>
      </c>
      <c r="R108" s="213">
        <f>Q108*H108</f>
        <v>23.554079999999999</v>
      </c>
      <c r="S108" s="213">
        <v>0</v>
      </c>
      <c r="T108" s="214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5" t="s">
        <v>141</v>
      </c>
      <c r="AT108" s="215" t="s">
        <v>136</v>
      </c>
      <c r="AU108" s="215" t="s">
        <v>91</v>
      </c>
      <c r="AY108" s="16" t="s">
        <v>134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6" t="s">
        <v>89</v>
      </c>
      <c r="BK108" s="216">
        <f>ROUND(I108*H108,2)</f>
        <v>0</v>
      </c>
      <c r="BL108" s="16" t="s">
        <v>141</v>
      </c>
      <c r="BM108" s="215" t="s">
        <v>317</v>
      </c>
    </row>
    <row r="109" s="2" customFormat="1">
      <c r="A109" s="38"/>
      <c r="B109" s="39"/>
      <c r="C109" s="40"/>
      <c r="D109" s="217" t="s">
        <v>143</v>
      </c>
      <c r="E109" s="40"/>
      <c r="F109" s="218" t="s">
        <v>176</v>
      </c>
      <c r="G109" s="40"/>
      <c r="H109" s="40"/>
      <c r="I109" s="219"/>
      <c r="J109" s="40"/>
      <c r="K109" s="40"/>
      <c r="L109" s="44"/>
      <c r="M109" s="220"/>
      <c r="N109" s="221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6" t="s">
        <v>143</v>
      </c>
      <c r="AU109" s="16" t="s">
        <v>91</v>
      </c>
    </row>
    <row r="110" s="13" customFormat="1">
      <c r="A110" s="13"/>
      <c r="B110" s="222"/>
      <c r="C110" s="223"/>
      <c r="D110" s="224" t="s">
        <v>145</v>
      </c>
      <c r="E110" s="225" t="s">
        <v>79</v>
      </c>
      <c r="F110" s="226" t="s">
        <v>318</v>
      </c>
      <c r="G110" s="223"/>
      <c r="H110" s="227">
        <v>264</v>
      </c>
      <c r="I110" s="228"/>
      <c r="J110" s="223"/>
      <c r="K110" s="223"/>
      <c r="L110" s="229"/>
      <c r="M110" s="230"/>
      <c r="N110" s="231"/>
      <c r="O110" s="231"/>
      <c r="P110" s="231"/>
      <c r="Q110" s="231"/>
      <c r="R110" s="231"/>
      <c r="S110" s="231"/>
      <c r="T110" s="23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3" t="s">
        <v>145</v>
      </c>
      <c r="AU110" s="233" t="s">
        <v>91</v>
      </c>
      <c r="AV110" s="13" t="s">
        <v>91</v>
      </c>
      <c r="AW110" s="13" t="s">
        <v>39</v>
      </c>
      <c r="AX110" s="13" t="s">
        <v>81</v>
      </c>
      <c r="AY110" s="233" t="s">
        <v>134</v>
      </c>
    </row>
    <row r="111" s="2" customFormat="1" ht="16.5" customHeight="1">
      <c r="A111" s="38"/>
      <c r="B111" s="39"/>
      <c r="C111" s="234" t="s">
        <v>178</v>
      </c>
      <c r="D111" s="234" t="s">
        <v>179</v>
      </c>
      <c r="E111" s="235" t="s">
        <v>180</v>
      </c>
      <c r="F111" s="236" t="s">
        <v>181</v>
      </c>
      <c r="G111" s="237" t="s">
        <v>161</v>
      </c>
      <c r="H111" s="238">
        <v>266.63999999999999</v>
      </c>
      <c r="I111" s="239"/>
      <c r="J111" s="240">
        <f>ROUND(I111*H111,2)</f>
        <v>0</v>
      </c>
      <c r="K111" s="236" t="s">
        <v>140</v>
      </c>
      <c r="L111" s="241"/>
      <c r="M111" s="242" t="s">
        <v>79</v>
      </c>
      <c r="N111" s="243" t="s">
        <v>51</v>
      </c>
      <c r="O111" s="84"/>
      <c r="P111" s="213">
        <f>O111*H111</f>
        <v>0</v>
      </c>
      <c r="Q111" s="213">
        <v>0.13100000000000001</v>
      </c>
      <c r="R111" s="213">
        <f>Q111*H111</f>
        <v>34.929839999999999</v>
      </c>
      <c r="S111" s="213">
        <v>0</v>
      </c>
      <c r="T111" s="214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5" t="s">
        <v>182</v>
      </c>
      <c r="AT111" s="215" t="s">
        <v>179</v>
      </c>
      <c r="AU111" s="215" t="s">
        <v>91</v>
      </c>
      <c r="AY111" s="16" t="s">
        <v>134</v>
      </c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16" t="s">
        <v>89</v>
      </c>
      <c r="BK111" s="216">
        <f>ROUND(I111*H111,2)</f>
        <v>0</v>
      </c>
      <c r="BL111" s="16" t="s">
        <v>141</v>
      </c>
      <c r="BM111" s="215" t="s">
        <v>319</v>
      </c>
    </row>
    <row r="112" s="13" customFormat="1">
      <c r="A112" s="13"/>
      <c r="B112" s="222"/>
      <c r="C112" s="223"/>
      <c r="D112" s="224" t="s">
        <v>145</v>
      </c>
      <c r="E112" s="223"/>
      <c r="F112" s="226" t="s">
        <v>320</v>
      </c>
      <c r="G112" s="223"/>
      <c r="H112" s="227">
        <v>266.63999999999999</v>
      </c>
      <c r="I112" s="228"/>
      <c r="J112" s="223"/>
      <c r="K112" s="223"/>
      <c r="L112" s="229"/>
      <c r="M112" s="230"/>
      <c r="N112" s="231"/>
      <c r="O112" s="231"/>
      <c r="P112" s="231"/>
      <c r="Q112" s="231"/>
      <c r="R112" s="231"/>
      <c r="S112" s="231"/>
      <c r="T112" s="23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3" t="s">
        <v>145</v>
      </c>
      <c r="AU112" s="233" t="s">
        <v>91</v>
      </c>
      <c r="AV112" s="13" t="s">
        <v>91</v>
      </c>
      <c r="AW112" s="13" t="s">
        <v>4</v>
      </c>
      <c r="AX112" s="13" t="s">
        <v>89</v>
      </c>
      <c r="AY112" s="233" t="s">
        <v>134</v>
      </c>
    </row>
    <row r="113" s="12" customFormat="1" ht="22.8" customHeight="1">
      <c r="A113" s="12"/>
      <c r="B113" s="188"/>
      <c r="C113" s="189"/>
      <c r="D113" s="190" t="s">
        <v>80</v>
      </c>
      <c r="E113" s="202" t="s">
        <v>185</v>
      </c>
      <c r="F113" s="202" t="s">
        <v>186</v>
      </c>
      <c r="G113" s="189"/>
      <c r="H113" s="189"/>
      <c r="I113" s="192"/>
      <c r="J113" s="203">
        <f>BK113</f>
        <v>0</v>
      </c>
      <c r="K113" s="189"/>
      <c r="L113" s="194"/>
      <c r="M113" s="195"/>
      <c r="N113" s="196"/>
      <c r="O113" s="196"/>
      <c r="P113" s="197">
        <f>SUM(P114:P121)</f>
        <v>0</v>
      </c>
      <c r="Q113" s="196"/>
      <c r="R113" s="197">
        <f>SUM(R114:R121)</f>
        <v>18.634718700000001</v>
      </c>
      <c r="S113" s="196"/>
      <c r="T113" s="198">
        <f>SUM(T114:T121)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199" t="s">
        <v>89</v>
      </c>
      <c r="AT113" s="200" t="s">
        <v>80</v>
      </c>
      <c r="AU113" s="200" t="s">
        <v>89</v>
      </c>
      <c r="AY113" s="199" t="s">
        <v>134</v>
      </c>
      <c r="BK113" s="201">
        <f>SUM(BK114:BK121)</f>
        <v>0</v>
      </c>
    </row>
    <row r="114" s="2" customFormat="1" ht="24.15" customHeight="1">
      <c r="A114" s="38"/>
      <c r="B114" s="39"/>
      <c r="C114" s="204" t="s">
        <v>182</v>
      </c>
      <c r="D114" s="204" t="s">
        <v>136</v>
      </c>
      <c r="E114" s="205" t="s">
        <v>187</v>
      </c>
      <c r="F114" s="206" t="s">
        <v>188</v>
      </c>
      <c r="G114" s="207" t="s">
        <v>189</v>
      </c>
      <c r="H114" s="208">
        <v>117</v>
      </c>
      <c r="I114" s="209"/>
      <c r="J114" s="210">
        <f>ROUND(I114*H114,2)</f>
        <v>0</v>
      </c>
      <c r="K114" s="206" t="s">
        <v>140</v>
      </c>
      <c r="L114" s="44"/>
      <c r="M114" s="211" t="s">
        <v>79</v>
      </c>
      <c r="N114" s="212" t="s">
        <v>51</v>
      </c>
      <c r="O114" s="84"/>
      <c r="P114" s="213">
        <f>O114*H114</f>
        <v>0</v>
      </c>
      <c r="Q114" s="213">
        <v>0.10094599999999999</v>
      </c>
      <c r="R114" s="213">
        <f>Q114*H114</f>
        <v>11.810682</v>
      </c>
      <c r="S114" s="213">
        <v>0</v>
      </c>
      <c r="T114" s="214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15" t="s">
        <v>141</v>
      </c>
      <c r="AT114" s="215" t="s">
        <v>136</v>
      </c>
      <c r="AU114" s="215" t="s">
        <v>91</v>
      </c>
      <c r="AY114" s="16" t="s">
        <v>134</v>
      </c>
      <c r="BE114" s="216">
        <f>IF(N114="základní",J114,0)</f>
        <v>0</v>
      </c>
      <c r="BF114" s="216">
        <f>IF(N114="snížená",J114,0)</f>
        <v>0</v>
      </c>
      <c r="BG114" s="216">
        <f>IF(N114="zákl. přenesená",J114,0)</f>
        <v>0</v>
      </c>
      <c r="BH114" s="216">
        <f>IF(N114="sníž. přenesená",J114,0)</f>
        <v>0</v>
      </c>
      <c r="BI114" s="216">
        <f>IF(N114="nulová",J114,0)</f>
        <v>0</v>
      </c>
      <c r="BJ114" s="16" t="s">
        <v>89</v>
      </c>
      <c r="BK114" s="216">
        <f>ROUND(I114*H114,2)</f>
        <v>0</v>
      </c>
      <c r="BL114" s="16" t="s">
        <v>141</v>
      </c>
      <c r="BM114" s="215" t="s">
        <v>321</v>
      </c>
    </row>
    <row r="115" s="2" customFormat="1">
      <c r="A115" s="38"/>
      <c r="B115" s="39"/>
      <c r="C115" s="40"/>
      <c r="D115" s="217" t="s">
        <v>143</v>
      </c>
      <c r="E115" s="40"/>
      <c r="F115" s="218" t="s">
        <v>191</v>
      </c>
      <c r="G115" s="40"/>
      <c r="H115" s="40"/>
      <c r="I115" s="219"/>
      <c r="J115" s="40"/>
      <c r="K115" s="40"/>
      <c r="L115" s="44"/>
      <c r="M115" s="220"/>
      <c r="N115" s="221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6" t="s">
        <v>143</v>
      </c>
      <c r="AU115" s="16" t="s">
        <v>91</v>
      </c>
    </row>
    <row r="116" s="13" customFormat="1">
      <c r="A116" s="13"/>
      <c r="B116" s="222"/>
      <c r="C116" s="223"/>
      <c r="D116" s="224" t="s">
        <v>145</v>
      </c>
      <c r="E116" s="225" t="s">
        <v>79</v>
      </c>
      <c r="F116" s="226" t="s">
        <v>322</v>
      </c>
      <c r="G116" s="223"/>
      <c r="H116" s="227">
        <v>117</v>
      </c>
      <c r="I116" s="228"/>
      <c r="J116" s="223"/>
      <c r="K116" s="223"/>
      <c r="L116" s="229"/>
      <c r="M116" s="230"/>
      <c r="N116" s="231"/>
      <c r="O116" s="231"/>
      <c r="P116" s="231"/>
      <c r="Q116" s="231"/>
      <c r="R116" s="231"/>
      <c r="S116" s="231"/>
      <c r="T116" s="23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3" t="s">
        <v>145</v>
      </c>
      <c r="AU116" s="233" t="s">
        <v>91</v>
      </c>
      <c r="AV116" s="13" t="s">
        <v>91</v>
      </c>
      <c r="AW116" s="13" t="s">
        <v>39</v>
      </c>
      <c r="AX116" s="13" t="s">
        <v>81</v>
      </c>
      <c r="AY116" s="233" t="s">
        <v>134</v>
      </c>
    </row>
    <row r="117" s="2" customFormat="1" ht="16.5" customHeight="1">
      <c r="A117" s="38"/>
      <c r="B117" s="39"/>
      <c r="C117" s="234" t="s">
        <v>185</v>
      </c>
      <c r="D117" s="234" t="s">
        <v>179</v>
      </c>
      <c r="E117" s="235" t="s">
        <v>193</v>
      </c>
      <c r="F117" s="236" t="s">
        <v>194</v>
      </c>
      <c r="G117" s="237" t="s">
        <v>189</v>
      </c>
      <c r="H117" s="238">
        <v>119.34</v>
      </c>
      <c r="I117" s="239"/>
      <c r="J117" s="240">
        <f>ROUND(I117*H117,2)</f>
        <v>0</v>
      </c>
      <c r="K117" s="236" t="s">
        <v>140</v>
      </c>
      <c r="L117" s="241"/>
      <c r="M117" s="242" t="s">
        <v>79</v>
      </c>
      <c r="N117" s="243" t="s">
        <v>51</v>
      </c>
      <c r="O117" s="84"/>
      <c r="P117" s="213">
        <f>O117*H117</f>
        <v>0</v>
      </c>
      <c r="Q117" s="213">
        <v>0.024</v>
      </c>
      <c r="R117" s="213">
        <f>Q117*H117</f>
        <v>2.86416</v>
      </c>
      <c r="S117" s="213">
        <v>0</v>
      </c>
      <c r="T117" s="214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5" t="s">
        <v>182</v>
      </c>
      <c r="AT117" s="215" t="s">
        <v>179</v>
      </c>
      <c r="AU117" s="215" t="s">
        <v>91</v>
      </c>
      <c r="AY117" s="16" t="s">
        <v>134</v>
      </c>
      <c r="BE117" s="216">
        <f>IF(N117="základní",J117,0)</f>
        <v>0</v>
      </c>
      <c r="BF117" s="216">
        <f>IF(N117="snížená",J117,0)</f>
        <v>0</v>
      </c>
      <c r="BG117" s="216">
        <f>IF(N117="zákl. přenesená",J117,0)</f>
        <v>0</v>
      </c>
      <c r="BH117" s="216">
        <f>IF(N117="sníž. přenesená",J117,0)</f>
        <v>0</v>
      </c>
      <c r="BI117" s="216">
        <f>IF(N117="nulová",J117,0)</f>
        <v>0</v>
      </c>
      <c r="BJ117" s="16" t="s">
        <v>89</v>
      </c>
      <c r="BK117" s="216">
        <f>ROUND(I117*H117,2)</f>
        <v>0</v>
      </c>
      <c r="BL117" s="16" t="s">
        <v>141</v>
      </c>
      <c r="BM117" s="215" t="s">
        <v>323</v>
      </c>
    </row>
    <row r="118" s="13" customFormat="1">
      <c r="A118" s="13"/>
      <c r="B118" s="222"/>
      <c r="C118" s="223"/>
      <c r="D118" s="224" t="s">
        <v>145</v>
      </c>
      <c r="E118" s="223"/>
      <c r="F118" s="226" t="s">
        <v>324</v>
      </c>
      <c r="G118" s="223"/>
      <c r="H118" s="227">
        <v>119.34</v>
      </c>
      <c r="I118" s="228"/>
      <c r="J118" s="223"/>
      <c r="K118" s="223"/>
      <c r="L118" s="229"/>
      <c r="M118" s="230"/>
      <c r="N118" s="231"/>
      <c r="O118" s="231"/>
      <c r="P118" s="231"/>
      <c r="Q118" s="231"/>
      <c r="R118" s="231"/>
      <c r="S118" s="231"/>
      <c r="T118" s="23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3" t="s">
        <v>145</v>
      </c>
      <c r="AU118" s="233" t="s">
        <v>91</v>
      </c>
      <c r="AV118" s="13" t="s">
        <v>91</v>
      </c>
      <c r="AW118" s="13" t="s">
        <v>4</v>
      </c>
      <c r="AX118" s="13" t="s">
        <v>89</v>
      </c>
      <c r="AY118" s="233" t="s">
        <v>134</v>
      </c>
    </row>
    <row r="119" s="2" customFormat="1" ht="16.5" customHeight="1">
      <c r="A119" s="38"/>
      <c r="B119" s="39"/>
      <c r="C119" s="204" t="s">
        <v>197</v>
      </c>
      <c r="D119" s="204" t="s">
        <v>136</v>
      </c>
      <c r="E119" s="205" t="s">
        <v>198</v>
      </c>
      <c r="F119" s="206" t="s">
        <v>199</v>
      </c>
      <c r="G119" s="207" t="s">
        <v>139</v>
      </c>
      <c r="H119" s="208">
        <v>1.7549999999999999</v>
      </c>
      <c r="I119" s="209"/>
      <c r="J119" s="210">
        <f>ROUND(I119*H119,2)</f>
        <v>0</v>
      </c>
      <c r="K119" s="206" t="s">
        <v>140</v>
      </c>
      <c r="L119" s="44"/>
      <c r="M119" s="211" t="s">
        <v>79</v>
      </c>
      <c r="N119" s="212" t="s">
        <v>51</v>
      </c>
      <c r="O119" s="84"/>
      <c r="P119" s="213">
        <f>O119*H119</f>
        <v>0</v>
      </c>
      <c r="Q119" s="213">
        <v>2.2563399999999998</v>
      </c>
      <c r="R119" s="213">
        <f>Q119*H119</f>
        <v>3.9598766999999992</v>
      </c>
      <c r="S119" s="213">
        <v>0</v>
      </c>
      <c r="T119" s="214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15" t="s">
        <v>141</v>
      </c>
      <c r="AT119" s="215" t="s">
        <v>136</v>
      </c>
      <c r="AU119" s="215" t="s">
        <v>91</v>
      </c>
      <c r="AY119" s="16" t="s">
        <v>134</v>
      </c>
      <c r="BE119" s="216">
        <f>IF(N119="základní",J119,0)</f>
        <v>0</v>
      </c>
      <c r="BF119" s="216">
        <f>IF(N119="snížená",J119,0)</f>
        <v>0</v>
      </c>
      <c r="BG119" s="216">
        <f>IF(N119="zákl. přenesená",J119,0)</f>
        <v>0</v>
      </c>
      <c r="BH119" s="216">
        <f>IF(N119="sníž. přenesená",J119,0)</f>
        <v>0</v>
      </c>
      <c r="BI119" s="216">
        <f>IF(N119="nulová",J119,0)</f>
        <v>0</v>
      </c>
      <c r="BJ119" s="16" t="s">
        <v>89</v>
      </c>
      <c r="BK119" s="216">
        <f>ROUND(I119*H119,2)</f>
        <v>0</v>
      </c>
      <c r="BL119" s="16" t="s">
        <v>141</v>
      </c>
      <c r="BM119" s="215" t="s">
        <v>325</v>
      </c>
    </row>
    <row r="120" s="2" customFormat="1">
      <c r="A120" s="38"/>
      <c r="B120" s="39"/>
      <c r="C120" s="40"/>
      <c r="D120" s="217" t="s">
        <v>143</v>
      </c>
      <c r="E120" s="40"/>
      <c r="F120" s="218" t="s">
        <v>201</v>
      </c>
      <c r="G120" s="40"/>
      <c r="H120" s="40"/>
      <c r="I120" s="219"/>
      <c r="J120" s="40"/>
      <c r="K120" s="40"/>
      <c r="L120" s="44"/>
      <c r="M120" s="220"/>
      <c r="N120" s="221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6" t="s">
        <v>143</v>
      </c>
      <c r="AU120" s="16" t="s">
        <v>91</v>
      </c>
    </row>
    <row r="121" s="13" customFormat="1">
      <c r="A121" s="13"/>
      <c r="B121" s="222"/>
      <c r="C121" s="223"/>
      <c r="D121" s="224" t="s">
        <v>145</v>
      </c>
      <c r="E121" s="225" t="s">
        <v>79</v>
      </c>
      <c r="F121" s="226" t="s">
        <v>326</v>
      </c>
      <c r="G121" s="223"/>
      <c r="H121" s="227">
        <v>1.7549999999999999</v>
      </c>
      <c r="I121" s="228"/>
      <c r="J121" s="223"/>
      <c r="K121" s="223"/>
      <c r="L121" s="229"/>
      <c r="M121" s="230"/>
      <c r="N121" s="231"/>
      <c r="O121" s="231"/>
      <c r="P121" s="231"/>
      <c r="Q121" s="231"/>
      <c r="R121" s="231"/>
      <c r="S121" s="231"/>
      <c r="T121" s="23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3" t="s">
        <v>145</v>
      </c>
      <c r="AU121" s="233" t="s">
        <v>91</v>
      </c>
      <c r="AV121" s="13" t="s">
        <v>91</v>
      </c>
      <c r="AW121" s="13" t="s">
        <v>39</v>
      </c>
      <c r="AX121" s="13" t="s">
        <v>81</v>
      </c>
      <c r="AY121" s="233" t="s">
        <v>134</v>
      </c>
    </row>
    <row r="122" s="12" customFormat="1" ht="22.8" customHeight="1">
      <c r="A122" s="12"/>
      <c r="B122" s="188"/>
      <c r="C122" s="189"/>
      <c r="D122" s="190" t="s">
        <v>80</v>
      </c>
      <c r="E122" s="202" t="s">
        <v>203</v>
      </c>
      <c r="F122" s="202" t="s">
        <v>204</v>
      </c>
      <c r="G122" s="189"/>
      <c r="H122" s="189"/>
      <c r="I122" s="192"/>
      <c r="J122" s="203">
        <f>BK122</f>
        <v>0</v>
      </c>
      <c r="K122" s="189"/>
      <c r="L122" s="194"/>
      <c r="M122" s="195"/>
      <c r="N122" s="196"/>
      <c r="O122" s="196"/>
      <c r="P122" s="197">
        <f>SUM(P123:P134)</f>
        <v>0</v>
      </c>
      <c r="Q122" s="196"/>
      <c r="R122" s="197">
        <f>SUM(R123:R134)</f>
        <v>0</v>
      </c>
      <c r="S122" s="196"/>
      <c r="T122" s="198">
        <f>SUM(T123:T134)</f>
        <v>188.81325000000001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99" t="s">
        <v>89</v>
      </c>
      <c r="AT122" s="200" t="s">
        <v>80</v>
      </c>
      <c r="AU122" s="200" t="s">
        <v>89</v>
      </c>
      <c r="AY122" s="199" t="s">
        <v>134</v>
      </c>
      <c r="BK122" s="201">
        <f>SUM(BK123:BK134)</f>
        <v>0</v>
      </c>
    </row>
    <row r="123" s="2" customFormat="1" ht="37.8" customHeight="1">
      <c r="A123" s="38"/>
      <c r="B123" s="39"/>
      <c r="C123" s="204" t="s">
        <v>205</v>
      </c>
      <c r="D123" s="204" t="s">
        <v>136</v>
      </c>
      <c r="E123" s="205" t="s">
        <v>218</v>
      </c>
      <c r="F123" s="206" t="s">
        <v>219</v>
      </c>
      <c r="G123" s="207" t="s">
        <v>161</v>
      </c>
      <c r="H123" s="208">
        <v>310</v>
      </c>
      <c r="I123" s="209"/>
      <c r="J123" s="210">
        <f>ROUND(I123*H123,2)</f>
        <v>0</v>
      </c>
      <c r="K123" s="206" t="s">
        <v>140</v>
      </c>
      <c r="L123" s="44"/>
      <c r="M123" s="211" t="s">
        <v>79</v>
      </c>
      <c r="N123" s="212" t="s">
        <v>51</v>
      </c>
      <c r="O123" s="84"/>
      <c r="P123" s="213">
        <f>O123*H123</f>
        <v>0</v>
      </c>
      <c r="Q123" s="213">
        <v>0</v>
      </c>
      <c r="R123" s="213">
        <f>Q123*H123</f>
        <v>0</v>
      </c>
      <c r="S123" s="213">
        <v>0.28999999999999998</v>
      </c>
      <c r="T123" s="214">
        <f>S123*H123</f>
        <v>89.899999999999991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15" t="s">
        <v>141</v>
      </c>
      <c r="AT123" s="215" t="s">
        <v>136</v>
      </c>
      <c r="AU123" s="215" t="s">
        <v>91</v>
      </c>
      <c r="AY123" s="16" t="s">
        <v>134</v>
      </c>
      <c r="BE123" s="216">
        <f>IF(N123="základní",J123,0)</f>
        <v>0</v>
      </c>
      <c r="BF123" s="216">
        <f>IF(N123="snížená",J123,0)</f>
        <v>0</v>
      </c>
      <c r="BG123" s="216">
        <f>IF(N123="zákl. přenesená",J123,0)</f>
        <v>0</v>
      </c>
      <c r="BH123" s="216">
        <f>IF(N123="sníž. přenesená",J123,0)</f>
        <v>0</v>
      </c>
      <c r="BI123" s="216">
        <f>IF(N123="nulová",J123,0)</f>
        <v>0</v>
      </c>
      <c r="BJ123" s="16" t="s">
        <v>89</v>
      </c>
      <c r="BK123" s="216">
        <f>ROUND(I123*H123,2)</f>
        <v>0</v>
      </c>
      <c r="BL123" s="16" t="s">
        <v>141</v>
      </c>
      <c r="BM123" s="215" t="s">
        <v>327</v>
      </c>
    </row>
    <row r="124" s="2" customFormat="1">
      <c r="A124" s="38"/>
      <c r="B124" s="39"/>
      <c r="C124" s="40"/>
      <c r="D124" s="217" t="s">
        <v>143</v>
      </c>
      <c r="E124" s="40"/>
      <c r="F124" s="218" t="s">
        <v>221</v>
      </c>
      <c r="G124" s="40"/>
      <c r="H124" s="40"/>
      <c r="I124" s="219"/>
      <c r="J124" s="40"/>
      <c r="K124" s="40"/>
      <c r="L124" s="44"/>
      <c r="M124" s="220"/>
      <c r="N124" s="221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6" t="s">
        <v>143</v>
      </c>
      <c r="AU124" s="16" t="s">
        <v>91</v>
      </c>
    </row>
    <row r="125" s="13" customFormat="1">
      <c r="A125" s="13"/>
      <c r="B125" s="222"/>
      <c r="C125" s="223"/>
      <c r="D125" s="224" t="s">
        <v>145</v>
      </c>
      <c r="E125" s="225" t="s">
        <v>79</v>
      </c>
      <c r="F125" s="226" t="s">
        <v>328</v>
      </c>
      <c r="G125" s="223"/>
      <c r="H125" s="227">
        <v>310</v>
      </c>
      <c r="I125" s="228"/>
      <c r="J125" s="223"/>
      <c r="K125" s="223"/>
      <c r="L125" s="229"/>
      <c r="M125" s="230"/>
      <c r="N125" s="231"/>
      <c r="O125" s="231"/>
      <c r="P125" s="231"/>
      <c r="Q125" s="231"/>
      <c r="R125" s="231"/>
      <c r="S125" s="231"/>
      <c r="T125" s="23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3" t="s">
        <v>145</v>
      </c>
      <c r="AU125" s="233" t="s">
        <v>91</v>
      </c>
      <c r="AV125" s="13" t="s">
        <v>91</v>
      </c>
      <c r="AW125" s="13" t="s">
        <v>39</v>
      </c>
      <c r="AX125" s="13" t="s">
        <v>81</v>
      </c>
      <c r="AY125" s="233" t="s">
        <v>134</v>
      </c>
    </row>
    <row r="126" s="2" customFormat="1" ht="33" customHeight="1">
      <c r="A126" s="38"/>
      <c r="B126" s="39"/>
      <c r="C126" s="204" t="s">
        <v>211</v>
      </c>
      <c r="D126" s="204" t="s">
        <v>136</v>
      </c>
      <c r="E126" s="205" t="s">
        <v>329</v>
      </c>
      <c r="F126" s="206" t="s">
        <v>330</v>
      </c>
      <c r="G126" s="207" t="s">
        <v>161</v>
      </c>
      <c r="H126" s="208">
        <v>310</v>
      </c>
      <c r="I126" s="209"/>
      <c r="J126" s="210">
        <f>ROUND(I126*H126,2)</f>
        <v>0</v>
      </c>
      <c r="K126" s="206" t="s">
        <v>140</v>
      </c>
      <c r="L126" s="44"/>
      <c r="M126" s="211" t="s">
        <v>79</v>
      </c>
      <c r="N126" s="212" t="s">
        <v>51</v>
      </c>
      <c r="O126" s="84"/>
      <c r="P126" s="213">
        <f>O126*H126</f>
        <v>0</v>
      </c>
      <c r="Q126" s="213">
        <v>0</v>
      </c>
      <c r="R126" s="213">
        <f>Q126*H126</f>
        <v>0</v>
      </c>
      <c r="S126" s="213">
        <v>0.316</v>
      </c>
      <c r="T126" s="214">
        <f>S126*H126</f>
        <v>97.960000000000008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15" t="s">
        <v>141</v>
      </c>
      <c r="AT126" s="215" t="s">
        <v>136</v>
      </c>
      <c r="AU126" s="215" t="s">
        <v>91</v>
      </c>
      <c r="AY126" s="16" t="s">
        <v>134</v>
      </c>
      <c r="BE126" s="216">
        <f>IF(N126="základní",J126,0)</f>
        <v>0</v>
      </c>
      <c r="BF126" s="216">
        <f>IF(N126="snížená",J126,0)</f>
        <v>0</v>
      </c>
      <c r="BG126" s="216">
        <f>IF(N126="zákl. přenesená",J126,0)</f>
        <v>0</v>
      </c>
      <c r="BH126" s="216">
        <f>IF(N126="sníž. přenesená",J126,0)</f>
        <v>0</v>
      </c>
      <c r="BI126" s="216">
        <f>IF(N126="nulová",J126,0)</f>
        <v>0</v>
      </c>
      <c r="BJ126" s="16" t="s">
        <v>89</v>
      </c>
      <c r="BK126" s="216">
        <f>ROUND(I126*H126,2)</f>
        <v>0</v>
      </c>
      <c r="BL126" s="16" t="s">
        <v>141</v>
      </c>
      <c r="BM126" s="215" t="s">
        <v>331</v>
      </c>
    </row>
    <row r="127" s="2" customFormat="1">
      <c r="A127" s="38"/>
      <c r="B127" s="39"/>
      <c r="C127" s="40"/>
      <c r="D127" s="217" t="s">
        <v>143</v>
      </c>
      <c r="E127" s="40"/>
      <c r="F127" s="218" t="s">
        <v>332</v>
      </c>
      <c r="G127" s="40"/>
      <c r="H127" s="40"/>
      <c r="I127" s="219"/>
      <c r="J127" s="40"/>
      <c r="K127" s="40"/>
      <c r="L127" s="44"/>
      <c r="M127" s="220"/>
      <c r="N127" s="221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6" t="s">
        <v>143</v>
      </c>
      <c r="AU127" s="16" t="s">
        <v>91</v>
      </c>
    </row>
    <row r="128" s="13" customFormat="1">
      <c r="A128" s="13"/>
      <c r="B128" s="222"/>
      <c r="C128" s="223"/>
      <c r="D128" s="224" t="s">
        <v>145</v>
      </c>
      <c r="E128" s="225" t="s">
        <v>79</v>
      </c>
      <c r="F128" s="226" t="s">
        <v>333</v>
      </c>
      <c r="G128" s="223"/>
      <c r="H128" s="227">
        <v>310</v>
      </c>
      <c r="I128" s="228"/>
      <c r="J128" s="223"/>
      <c r="K128" s="223"/>
      <c r="L128" s="229"/>
      <c r="M128" s="230"/>
      <c r="N128" s="231"/>
      <c r="O128" s="231"/>
      <c r="P128" s="231"/>
      <c r="Q128" s="231"/>
      <c r="R128" s="231"/>
      <c r="S128" s="231"/>
      <c r="T128" s="23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3" t="s">
        <v>145</v>
      </c>
      <c r="AU128" s="233" t="s">
        <v>91</v>
      </c>
      <c r="AV128" s="13" t="s">
        <v>91</v>
      </c>
      <c r="AW128" s="13" t="s">
        <v>39</v>
      </c>
      <c r="AX128" s="13" t="s">
        <v>81</v>
      </c>
      <c r="AY128" s="233" t="s">
        <v>134</v>
      </c>
    </row>
    <row r="129" s="2" customFormat="1" ht="37.8" customHeight="1">
      <c r="A129" s="38"/>
      <c r="B129" s="39"/>
      <c r="C129" s="204" t="s">
        <v>217</v>
      </c>
      <c r="D129" s="204" t="s">
        <v>136</v>
      </c>
      <c r="E129" s="205" t="s">
        <v>334</v>
      </c>
      <c r="F129" s="206" t="s">
        <v>335</v>
      </c>
      <c r="G129" s="207" t="s">
        <v>161</v>
      </c>
      <c r="H129" s="208">
        <v>1.55</v>
      </c>
      <c r="I129" s="209"/>
      <c r="J129" s="210">
        <f>ROUND(I129*H129,2)</f>
        <v>0</v>
      </c>
      <c r="K129" s="206" t="s">
        <v>140</v>
      </c>
      <c r="L129" s="44"/>
      <c r="M129" s="211" t="s">
        <v>79</v>
      </c>
      <c r="N129" s="212" t="s">
        <v>51</v>
      </c>
      <c r="O129" s="84"/>
      <c r="P129" s="213">
        <f>O129*H129</f>
        <v>0</v>
      </c>
      <c r="Q129" s="213">
        <v>0</v>
      </c>
      <c r="R129" s="213">
        <f>Q129*H129</f>
        <v>0</v>
      </c>
      <c r="S129" s="213">
        <v>0.28999999999999998</v>
      </c>
      <c r="T129" s="214">
        <f>S129*H129</f>
        <v>0.44949999999999996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5" t="s">
        <v>141</v>
      </c>
      <c r="AT129" s="215" t="s">
        <v>136</v>
      </c>
      <c r="AU129" s="215" t="s">
        <v>91</v>
      </c>
      <c r="AY129" s="16" t="s">
        <v>134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6" t="s">
        <v>89</v>
      </c>
      <c r="BK129" s="216">
        <f>ROUND(I129*H129,2)</f>
        <v>0</v>
      </c>
      <c r="BL129" s="16" t="s">
        <v>141</v>
      </c>
      <c r="BM129" s="215" t="s">
        <v>336</v>
      </c>
    </row>
    <row r="130" s="2" customFormat="1">
      <c r="A130" s="38"/>
      <c r="B130" s="39"/>
      <c r="C130" s="40"/>
      <c r="D130" s="217" t="s">
        <v>143</v>
      </c>
      <c r="E130" s="40"/>
      <c r="F130" s="218" t="s">
        <v>337</v>
      </c>
      <c r="G130" s="40"/>
      <c r="H130" s="40"/>
      <c r="I130" s="219"/>
      <c r="J130" s="40"/>
      <c r="K130" s="40"/>
      <c r="L130" s="44"/>
      <c r="M130" s="220"/>
      <c r="N130" s="221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6" t="s">
        <v>143</v>
      </c>
      <c r="AU130" s="16" t="s">
        <v>91</v>
      </c>
    </row>
    <row r="131" s="13" customFormat="1">
      <c r="A131" s="13"/>
      <c r="B131" s="222"/>
      <c r="C131" s="223"/>
      <c r="D131" s="224" t="s">
        <v>145</v>
      </c>
      <c r="E131" s="225" t="s">
        <v>79</v>
      </c>
      <c r="F131" s="226" t="s">
        <v>338</v>
      </c>
      <c r="G131" s="223"/>
      <c r="H131" s="227">
        <v>1.55</v>
      </c>
      <c r="I131" s="228"/>
      <c r="J131" s="223"/>
      <c r="K131" s="223"/>
      <c r="L131" s="229"/>
      <c r="M131" s="230"/>
      <c r="N131" s="231"/>
      <c r="O131" s="231"/>
      <c r="P131" s="231"/>
      <c r="Q131" s="231"/>
      <c r="R131" s="231"/>
      <c r="S131" s="231"/>
      <c r="T131" s="23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3" t="s">
        <v>145</v>
      </c>
      <c r="AU131" s="233" t="s">
        <v>91</v>
      </c>
      <c r="AV131" s="13" t="s">
        <v>91</v>
      </c>
      <c r="AW131" s="13" t="s">
        <v>39</v>
      </c>
      <c r="AX131" s="13" t="s">
        <v>81</v>
      </c>
      <c r="AY131" s="233" t="s">
        <v>134</v>
      </c>
    </row>
    <row r="132" s="2" customFormat="1" ht="33" customHeight="1">
      <c r="A132" s="38"/>
      <c r="B132" s="39"/>
      <c r="C132" s="204" t="s">
        <v>223</v>
      </c>
      <c r="D132" s="204" t="s">
        <v>136</v>
      </c>
      <c r="E132" s="205" t="s">
        <v>339</v>
      </c>
      <c r="F132" s="206" t="s">
        <v>340</v>
      </c>
      <c r="G132" s="207" t="s">
        <v>161</v>
      </c>
      <c r="H132" s="208">
        <v>1.55</v>
      </c>
      <c r="I132" s="209"/>
      <c r="J132" s="210">
        <f>ROUND(I132*H132,2)</f>
        <v>0</v>
      </c>
      <c r="K132" s="206" t="s">
        <v>140</v>
      </c>
      <c r="L132" s="44"/>
      <c r="M132" s="211" t="s">
        <v>79</v>
      </c>
      <c r="N132" s="212" t="s">
        <v>51</v>
      </c>
      <c r="O132" s="84"/>
      <c r="P132" s="213">
        <f>O132*H132</f>
        <v>0</v>
      </c>
      <c r="Q132" s="213">
        <v>0</v>
      </c>
      <c r="R132" s="213">
        <f>Q132*H132</f>
        <v>0</v>
      </c>
      <c r="S132" s="213">
        <v>0.32500000000000001</v>
      </c>
      <c r="T132" s="214">
        <f>S132*H132</f>
        <v>0.50375000000000003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15" t="s">
        <v>141</v>
      </c>
      <c r="AT132" s="215" t="s">
        <v>136</v>
      </c>
      <c r="AU132" s="215" t="s">
        <v>91</v>
      </c>
      <c r="AY132" s="16" t="s">
        <v>134</v>
      </c>
      <c r="BE132" s="216">
        <f>IF(N132="základní",J132,0)</f>
        <v>0</v>
      </c>
      <c r="BF132" s="216">
        <f>IF(N132="snížená",J132,0)</f>
        <v>0</v>
      </c>
      <c r="BG132" s="216">
        <f>IF(N132="zákl. přenesená",J132,0)</f>
        <v>0</v>
      </c>
      <c r="BH132" s="216">
        <f>IF(N132="sníž. přenesená",J132,0)</f>
        <v>0</v>
      </c>
      <c r="BI132" s="216">
        <f>IF(N132="nulová",J132,0)</f>
        <v>0</v>
      </c>
      <c r="BJ132" s="16" t="s">
        <v>89</v>
      </c>
      <c r="BK132" s="216">
        <f>ROUND(I132*H132,2)</f>
        <v>0</v>
      </c>
      <c r="BL132" s="16" t="s">
        <v>141</v>
      </c>
      <c r="BM132" s="215" t="s">
        <v>341</v>
      </c>
    </row>
    <row r="133" s="2" customFormat="1">
      <c r="A133" s="38"/>
      <c r="B133" s="39"/>
      <c r="C133" s="40"/>
      <c r="D133" s="217" t="s">
        <v>143</v>
      </c>
      <c r="E133" s="40"/>
      <c r="F133" s="218" t="s">
        <v>342</v>
      </c>
      <c r="G133" s="40"/>
      <c r="H133" s="40"/>
      <c r="I133" s="219"/>
      <c r="J133" s="40"/>
      <c r="K133" s="40"/>
      <c r="L133" s="44"/>
      <c r="M133" s="220"/>
      <c r="N133" s="221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6" t="s">
        <v>143</v>
      </c>
      <c r="AU133" s="16" t="s">
        <v>91</v>
      </c>
    </row>
    <row r="134" s="13" customFormat="1">
      <c r="A134" s="13"/>
      <c r="B134" s="222"/>
      <c r="C134" s="223"/>
      <c r="D134" s="224" t="s">
        <v>145</v>
      </c>
      <c r="E134" s="225" t="s">
        <v>79</v>
      </c>
      <c r="F134" s="226" t="s">
        <v>343</v>
      </c>
      <c r="G134" s="223"/>
      <c r="H134" s="227">
        <v>1.55</v>
      </c>
      <c r="I134" s="228"/>
      <c r="J134" s="223"/>
      <c r="K134" s="223"/>
      <c r="L134" s="229"/>
      <c r="M134" s="230"/>
      <c r="N134" s="231"/>
      <c r="O134" s="231"/>
      <c r="P134" s="231"/>
      <c r="Q134" s="231"/>
      <c r="R134" s="231"/>
      <c r="S134" s="231"/>
      <c r="T134" s="23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3" t="s">
        <v>145</v>
      </c>
      <c r="AU134" s="233" t="s">
        <v>91</v>
      </c>
      <c r="AV134" s="13" t="s">
        <v>91</v>
      </c>
      <c r="AW134" s="13" t="s">
        <v>39</v>
      </c>
      <c r="AX134" s="13" t="s">
        <v>81</v>
      </c>
      <c r="AY134" s="233" t="s">
        <v>134</v>
      </c>
    </row>
    <row r="135" s="12" customFormat="1" ht="22.8" customHeight="1">
      <c r="A135" s="12"/>
      <c r="B135" s="188"/>
      <c r="C135" s="189"/>
      <c r="D135" s="190" t="s">
        <v>80</v>
      </c>
      <c r="E135" s="202" t="s">
        <v>229</v>
      </c>
      <c r="F135" s="202" t="s">
        <v>230</v>
      </c>
      <c r="G135" s="189"/>
      <c r="H135" s="189"/>
      <c r="I135" s="192"/>
      <c r="J135" s="203">
        <f>BK135</f>
        <v>0</v>
      </c>
      <c r="K135" s="189"/>
      <c r="L135" s="194"/>
      <c r="M135" s="195"/>
      <c r="N135" s="196"/>
      <c r="O135" s="196"/>
      <c r="P135" s="197">
        <f>SUM(P136:P156)</f>
        <v>0</v>
      </c>
      <c r="Q135" s="196"/>
      <c r="R135" s="197">
        <f>SUM(R136:R156)</f>
        <v>0</v>
      </c>
      <c r="S135" s="196"/>
      <c r="T135" s="198">
        <f>SUM(T136:T156)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99" t="s">
        <v>89</v>
      </c>
      <c r="AT135" s="200" t="s">
        <v>80</v>
      </c>
      <c r="AU135" s="200" t="s">
        <v>89</v>
      </c>
      <c r="AY135" s="199" t="s">
        <v>134</v>
      </c>
      <c r="BK135" s="201">
        <f>SUM(BK136:BK156)</f>
        <v>0</v>
      </c>
    </row>
    <row r="136" s="2" customFormat="1" ht="24.15" customHeight="1">
      <c r="A136" s="38"/>
      <c r="B136" s="39"/>
      <c r="C136" s="204" t="s">
        <v>8</v>
      </c>
      <c r="D136" s="204" t="s">
        <v>136</v>
      </c>
      <c r="E136" s="205" t="s">
        <v>231</v>
      </c>
      <c r="F136" s="206" t="s">
        <v>232</v>
      </c>
      <c r="G136" s="207" t="s">
        <v>155</v>
      </c>
      <c r="H136" s="208">
        <v>90.349999999999994</v>
      </c>
      <c r="I136" s="209"/>
      <c r="J136" s="210">
        <f>ROUND(I136*H136,2)</f>
        <v>0</v>
      </c>
      <c r="K136" s="206" t="s">
        <v>140</v>
      </c>
      <c r="L136" s="44"/>
      <c r="M136" s="211" t="s">
        <v>79</v>
      </c>
      <c r="N136" s="212" t="s">
        <v>51</v>
      </c>
      <c r="O136" s="84"/>
      <c r="P136" s="213">
        <f>O136*H136</f>
        <v>0</v>
      </c>
      <c r="Q136" s="213">
        <v>0</v>
      </c>
      <c r="R136" s="213">
        <f>Q136*H136</f>
        <v>0</v>
      </c>
      <c r="S136" s="213">
        <v>0</v>
      </c>
      <c r="T136" s="21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15" t="s">
        <v>141</v>
      </c>
      <c r="AT136" s="215" t="s">
        <v>136</v>
      </c>
      <c r="AU136" s="215" t="s">
        <v>91</v>
      </c>
      <c r="AY136" s="16" t="s">
        <v>134</v>
      </c>
      <c r="BE136" s="216">
        <f>IF(N136="základní",J136,0)</f>
        <v>0</v>
      </c>
      <c r="BF136" s="216">
        <f>IF(N136="snížená",J136,0)</f>
        <v>0</v>
      </c>
      <c r="BG136" s="216">
        <f>IF(N136="zákl. přenesená",J136,0)</f>
        <v>0</v>
      </c>
      <c r="BH136" s="216">
        <f>IF(N136="sníž. přenesená",J136,0)</f>
        <v>0</v>
      </c>
      <c r="BI136" s="216">
        <f>IF(N136="nulová",J136,0)</f>
        <v>0</v>
      </c>
      <c r="BJ136" s="16" t="s">
        <v>89</v>
      </c>
      <c r="BK136" s="216">
        <f>ROUND(I136*H136,2)</f>
        <v>0</v>
      </c>
      <c r="BL136" s="16" t="s">
        <v>141</v>
      </c>
      <c r="BM136" s="215" t="s">
        <v>344</v>
      </c>
    </row>
    <row r="137" s="2" customFormat="1">
      <c r="A137" s="38"/>
      <c r="B137" s="39"/>
      <c r="C137" s="40"/>
      <c r="D137" s="217" t="s">
        <v>143</v>
      </c>
      <c r="E137" s="40"/>
      <c r="F137" s="218" t="s">
        <v>234</v>
      </c>
      <c r="G137" s="40"/>
      <c r="H137" s="40"/>
      <c r="I137" s="219"/>
      <c r="J137" s="40"/>
      <c r="K137" s="40"/>
      <c r="L137" s="44"/>
      <c r="M137" s="220"/>
      <c r="N137" s="221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6" t="s">
        <v>143</v>
      </c>
      <c r="AU137" s="16" t="s">
        <v>91</v>
      </c>
    </row>
    <row r="138" s="13" customFormat="1">
      <c r="A138" s="13"/>
      <c r="B138" s="222"/>
      <c r="C138" s="223"/>
      <c r="D138" s="224" t="s">
        <v>145</v>
      </c>
      <c r="E138" s="225" t="s">
        <v>79</v>
      </c>
      <c r="F138" s="226" t="s">
        <v>345</v>
      </c>
      <c r="G138" s="223"/>
      <c r="H138" s="227">
        <v>90.349999999999994</v>
      </c>
      <c r="I138" s="228"/>
      <c r="J138" s="223"/>
      <c r="K138" s="223"/>
      <c r="L138" s="229"/>
      <c r="M138" s="230"/>
      <c r="N138" s="231"/>
      <c r="O138" s="231"/>
      <c r="P138" s="231"/>
      <c r="Q138" s="231"/>
      <c r="R138" s="231"/>
      <c r="S138" s="231"/>
      <c r="T138" s="23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3" t="s">
        <v>145</v>
      </c>
      <c r="AU138" s="233" t="s">
        <v>91</v>
      </c>
      <c r="AV138" s="13" t="s">
        <v>91</v>
      </c>
      <c r="AW138" s="13" t="s">
        <v>39</v>
      </c>
      <c r="AX138" s="13" t="s">
        <v>81</v>
      </c>
      <c r="AY138" s="233" t="s">
        <v>134</v>
      </c>
    </row>
    <row r="139" s="2" customFormat="1" ht="24.15" customHeight="1">
      <c r="A139" s="38"/>
      <c r="B139" s="39"/>
      <c r="C139" s="204" t="s">
        <v>236</v>
      </c>
      <c r="D139" s="204" t="s">
        <v>136</v>
      </c>
      <c r="E139" s="205" t="s">
        <v>237</v>
      </c>
      <c r="F139" s="206" t="s">
        <v>238</v>
      </c>
      <c r="G139" s="207" t="s">
        <v>155</v>
      </c>
      <c r="H139" s="208">
        <v>632.45000000000005</v>
      </c>
      <c r="I139" s="209"/>
      <c r="J139" s="210">
        <f>ROUND(I139*H139,2)</f>
        <v>0</v>
      </c>
      <c r="K139" s="206" t="s">
        <v>140</v>
      </c>
      <c r="L139" s="44"/>
      <c r="M139" s="211" t="s">
        <v>79</v>
      </c>
      <c r="N139" s="212" t="s">
        <v>51</v>
      </c>
      <c r="O139" s="84"/>
      <c r="P139" s="213">
        <f>O139*H139</f>
        <v>0</v>
      </c>
      <c r="Q139" s="213">
        <v>0</v>
      </c>
      <c r="R139" s="213">
        <f>Q139*H139</f>
        <v>0</v>
      </c>
      <c r="S139" s="213">
        <v>0</v>
      </c>
      <c r="T139" s="21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15" t="s">
        <v>141</v>
      </c>
      <c r="AT139" s="215" t="s">
        <v>136</v>
      </c>
      <c r="AU139" s="215" t="s">
        <v>91</v>
      </c>
      <c r="AY139" s="16" t="s">
        <v>134</v>
      </c>
      <c r="BE139" s="216">
        <f>IF(N139="základní",J139,0)</f>
        <v>0</v>
      </c>
      <c r="BF139" s="216">
        <f>IF(N139="snížená",J139,0)</f>
        <v>0</v>
      </c>
      <c r="BG139" s="216">
        <f>IF(N139="zákl. přenesená",J139,0)</f>
        <v>0</v>
      </c>
      <c r="BH139" s="216">
        <f>IF(N139="sníž. přenesená",J139,0)</f>
        <v>0</v>
      </c>
      <c r="BI139" s="216">
        <f>IF(N139="nulová",J139,0)</f>
        <v>0</v>
      </c>
      <c r="BJ139" s="16" t="s">
        <v>89</v>
      </c>
      <c r="BK139" s="216">
        <f>ROUND(I139*H139,2)</f>
        <v>0</v>
      </c>
      <c r="BL139" s="16" t="s">
        <v>141</v>
      </c>
      <c r="BM139" s="215" t="s">
        <v>346</v>
      </c>
    </row>
    <row r="140" s="2" customFormat="1">
      <c r="A140" s="38"/>
      <c r="B140" s="39"/>
      <c r="C140" s="40"/>
      <c r="D140" s="217" t="s">
        <v>143</v>
      </c>
      <c r="E140" s="40"/>
      <c r="F140" s="218" t="s">
        <v>240</v>
      </c>
      <c r="G140" s="40"/>
      <c r="H140" s="40"/>
      <c r="I140" s="219"/>
      <c r="J140" s="40"/>
      <c r="K140" s="40"/>
      <c r="L140" s="44"/>
      <c r="M140" s="220"/>
      <c r="N140" s="221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6" t="s">
        <v>143</v>
      </c>
      <c r="AU140" s="16" t="s">
        <v>91</v>
      </c>
    </row>
    <row r="141" s="2" customFormat="1">
      <c r="A141" s="38"/>
      <c r="B141" s="39"/>
      <c r="C141" s="40"/>
      <c r="D141" s="224" t="s">
        <v>241</v>
      </c>
      <c r="E141" s="40"/>
      <c r="F141" s="244" t="s">
        <v>242</v>
      </c>
      <c r="G141" s="40"/>
      <c r="H141" s="40"/>
      <c r="I141" s="219"/>
      <c r="J141" s="40"/>
      <c r="K141" s="40"/>
      <c r="L141" s="44"/>
      <c r="M141" s="220"/>
      <c r="N141" s="221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6" t="s">
        <v>241</v>
      </c>
      <c r="AU141" s="16" t="s">
        <v>91</v>
      </c>
    </row>
    <row r="142" s="13" customFormat="1">
      <c r="A142" s="13"/>
      <c r="B142" s="222"/>
      <c r="C142" s="223"/>
      <c r="D142" s="224" t="s">
        <v>145</v>
      </c>
      <c r="E142" s="223"/>
      <c r="F142" s="226" t="s">
        <v>347</v>
      </c>
      <c r="G142" s="223"/>
      <c r="H142" s="227">
        <v>632.45000000000005</v>
      </c>
      <c r="I142" s="228"/>
      <c r="J142" s="223"/>
      <c r="K142" s="223"/>
      <c r="L142" s="229"/>
      <c r="M142" s="230"/>
      <c r="N142" s="231"/>
      <c r="O142" s="231"/>
      <c r="P142" s="231"/>
      <c r="Q142" s="231"/>
      <c r="R142" s="231"/>
      <c r="S142" s="231"/>
      <c r="T142" s="23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3" t="s">
        <v>145</v>
      </c>
      <c r="AU142" s="233" t="s">
        <v>91</v>
      </c>
      <c r="AV142" s="13" t="s">
        <v>91</v>
      </c>
      <c r="AW142" s="13" t="s">
        <v>4</v>
      </c>
      <c r="AX142" s="13" t="s">
        <v>89</v>
      </c>
      <c r="AY142" s="233" t="s">
        <v>134</v>
      </c>
    </row>
    <row r="143" s="2" customFormat="1" ht="24.15" customHeight="1">
      <c r="A143" s="38"/>
      <c r="B143" s="39"/>
      <c r="C143" s="204" t="s">
        <v>244</v>
      </c>
      <c r="D143" s="204" t="s">
        <v>136</v>
      </c>
      <c r="E143" s="205" t="s">
        <v>245</v>
      </c>
      <c r="F143" s="206" t="s">
        <v>246</v>
      </c>
      <c r="G143" s="207" t="s">
        <v>155</v>
      </c>
      <c r="H143" s="208">
        <v>98.463999999999999</v>
      </c>
      <c r="I143" s="209"/>
      <c r="J143" s="210">
        <f>ROUND(I143*H143,2)</f>
        <v>0</v>
      </c>
      <c r="K143" s="206" t="s">
        <v>140</v>
      </c>
      <c r="L143" s="44"/>
      <c r="M143" s="211" t="s">
        <v>79</v>
      </c>
      <c r="N143" s="212" t="s">
        <v>51</v>
      </c>
      <c r="O143" s="84"/>
      <c r="P143" s="213">
        <f>O143*H143</f>
        <v>0</v>
      </c>
      <c r="Q143" s="213">
        <v>0</v>
      </c>
      <c r="R143" s="213">
        <f>Q143*H143</f>
        <v>0</v>
      </c>
      <c r="S143" s="213">
        <v>0</v>
      </c>
      <c r="T143" s="21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5" t="s">
        <v>141</v>
      </c>
      <c r="AT143" s="215" t="s">
        <v>136</v>
      </c>
      <c r="AU143" s="215" t="s">
        <v>91</v>
      </c>
      <c r="AY143" s="16" t="s">
        <v>134</v>
      </c>
      <c r="BE143" s="216">
        <f>IF(N143="základní",J143,0)</f>
        <v>0</v>
      </c>
      <c r="BF143" s="216">
        <f>IF(N143="snížená",J143,0)</f>
        <v>0</v>
      </c>
      <c r="BG143" s="216">
        <f>IF(N143="zákl. přenesená",J143,0)</f>
        <v>0</v>
      </c>
      <c r="BH143" s="216">
        <f>IF(N143="sníž. přenesená",J143,0)</f>
        <v>0</v>
      </c>
      <c r="BI143" s="216">
        <f>IF(N143="nulová",J143,0)</f>
        <v>0</v>
      </c>
      <c r="BJ143" s="16" t="s">
        <v>89</v>
      </c>
      <c r="BK143" s="216">
        <f>ROUND(I143*H143,2)</f>
        <v>0</v>
      </c>
      <c r="BL143" s="16" t="s">
        <v>141</v>
      </c>
      <c r="BM143" s="215" t="s">
        <v>348</v>
      </c>
    </row>
    <row r="144" s="2" customFormat="1">
      <c r="A144" s="38"/>
      <c r="B144" s="39"/>
      <c r="C144" s="40"/>
      <c r="D144" s="217" t="s">
        <v>143</v>
      </c>
      <c r="E144" s="40"/>
      <c r="F144" s="218" t="s">
        <v>248</v>
      </c>
      <c r="G144" s="40"/>
      <c r="H144" s="40"/>
      <c r="I144" s="219"/>
      <c r="J144" s="40"/>
      <c r="K144" s="40"/>
      <c r="L144" s="44"/>
      <c r="M144" s="220"/>
      <c r="N144" s="221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6" t="s">
        <v>143</v>
      </c>
      <c r="AU144" s="16" t="s">
        <v>91</v>
      </c>
    </row>
    <row r="145" s="13" customFormat="1">
      <c r="A145" s="13"/>
      <c r="B145" s="222"/>
      <c r="C145" s="223"/>
      <c r="D145" s="224" t="s">
        <v>145</v>
      </c>
      <c r="E145" s="225" t="s">
        <v>79</v>
      </c>
      <c r="F145" s="226" t="s">
        <v>349</v>
      </c>
      <c r="G145" s="223"/>
      <c r="H145" s="227">
        <v>97.959999999999994</v>
      </c>
      <c r="I145" s="228"/>
      <c r="J145" s="223"/>
      <c r="K145" s="223"/>
      <c r="L145" s="229"/>
      <c r="M145" s="230"/>
      <c r="N145" s="231"/>
      <c r="O145" s="231"/>
      <c r="P145" s="231"/>
      <c r="Q145" s="231"/>
      <c r="R145" s="231"/>
      <c r="S145" s="231"/>
      <c r="T145" s="23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3" t="s">
        <v>145</v>
      </c>
      <c r="AU145" s="233" t="s">
        <v>91</v>
      </c>
      <c r="AV145" s="13" t="s">
        <v>91</v>
      </c>
      <c r="AW145" s="13" t="s">
        <v>39</v>
      </c>
      <c r="AX145" s="13" t="s">
        <v>81</v>
      </c>
      <c r="AY145" s="233" t="s">
        <v>134</v>
      </c>
    </row>
    <row r="146" s="13" customFormat="1">
      <c r="A146" s="13"/>
      <c r="B146" s="222"/>
      <c r="C146" s="223"/>
      <c r="D146" s="224" t="s">
        <v>145</v>
      </c>
      <c r="E146" s="225" t="s">
        <v>79</v>
      </c>
      <c r="F146" s="226" t="s">
        <v>350</v>
      </c>
      <c r="G146" s="223"/>
      <c r="H146" s="227">
        <v>0.504</v>
      </c>
      <c r="I146" s="228"/>
      <c r="J146" s="223"/>
      <c r="K146" s="223"/>
      <c r="L146" s="229"/>
      <c r="M146" s="230"/>
      <c r="N146" s="231"/>
      <c r="O146" s="231"/>
      <c r="P146" s="231"/>
      <c r="Q146" s="231"/>
      <c r="R146" s="231"/>
      <c r="S146" s="231"/>
      <c r="T146" s="23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3" t="s">
        <v>145</v>
      </c>
      <c r="AU146" s="233" t="s">
        <v>91</v>
      </c>
      <c r="AV146" s="13" t="s">
        <v>91</v>
      </c>
      <c r="AW146" s="13" t="s">
        <v>39</v>
      </c>
      <c r="AX146" s="13" t="s">
        <v>81</v>
      </c>
      <c r="AY146" s="233" t="s">
        <v>134</v>
      </c>
    </row>
    <row r="147" s="2" customFormat="1" ht="24.15" customHeight="1">
      <c r="A147" s="38"/>
      <c r="B147" s="39"/>
      <c r="C147" s="204" t="s">
        <v>251</v>
      </c>
      <c r="D147" s="204" t="s">
        <v>136</v>
      </c>
      <c r="E147" s="205" t="s">
        <v>252</v>
      </c>
      <c r="F147" s="206" t="s">
        <v>238</v>
      </c>
      <c r="G147" s="207" t="s">
        <v>155</v>
      </c>
      <c r="H147" s="208">
        <v>689.24800000000005</v>
      </c>
      <c r="I147" s="209"/>
      <c r="J147" s="210">
        <f>ROUND(I147*H147,2)</f>
        <v>0</v>
      </c>
      <c r="K147" s="206" t="s">
        <v>140</v>
      </c>
      <c r="L147" s="44"/>
      <c r="M147" s="211" t="s">
        <v>79</v>
      </c>
      <c r="N147" s="212" t="s">
        <v>51</v>
      </c>
      <c r="O147" s="84"/>
      <c r="P147" s="213">
        <f>O147*H147</f>
        <v>0</v>
      </c>
      <c r="Q147" s="213">
        <v>0</v>
      </c>
      <c r="R147" s="213">
        <f>Q147*H147</f>
        <v>0</v>
      </c>
      <c r="S147" s="213">
        <v>0</v>
      </c>
      <c r="T147" s="21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15" t="s">
        <v>141</v>
      </c>
      <c r="AT147" s="215" t="s">
        <v>136</v>
      </c>
      <c r="AU147" s="215" t="s">
        <v>91</v>
      </c>
      <c r="AY147" s="16" t="s">
        <v>134</v>
      </c>
      <c r="BE147" s="216">
        <f>IF(N147="základní",J147,0)</f>
        <v>0</v>
      </c>
      <c r="BF147" s="216">
        <f>IF(N147="snížená",J147,0)</f>
        <v>0</v>
      </c>
      <c r="BG147" s="216">
        <f>IF(N147="zákl. přenesená",J147,0)</f>
        <v>0</v>
      </c>
      <c r="BH147" s="216">
        <f>IF(N147="sníž. přenesená",J147,0)</f>
        <v>0</v>
      </c>
      <c r="BI147" s="216">
        <f>IF(N147="nulová",J147,0)</f>
        <v>0</v>
      </c>
      <c r="BJ147" s="16" t="s">
        <v>89</v>
      </c>
      <c r="BK147" s="216">
        <f>ROUND(I147*H147,2)</f>
        <v>0</v>
      </c>
      <c r="BL147" s="16" t="s">
        <v>141</v>
      </c>
      <c r="BM147" s="215" t="s">
        <v>351</v>
      </c>
    </row>
    <row r="148" s="2" customFormat="1">
      <c r="A148" s="38"/>
      <c r="B148" s="39"/>
      <c r="C148" s="40"/>
      <c r="D148" s="217" t="s">
        <v>143</v>
      </c>
      <c r="E148" s="40"/>
      <c r="F148" s="218" t="s">
        <v>254</v>
      </c>
      <c r="G148" s="40"/>
      <c r="H148" s="40"/>
      <c r="I148" s="219"/>
      <c r="J148" s="40"/>
      <c r="K148" s="40"/>
      <c r="L148" s="44"/>
      <c r="M148" s="220"/>
      <c r="N148" s="221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6" t="s">
        <v>143</v>
      </c>
      <c r="AU148" s="16" t="s">
        <v>91</v>
      </c>
    </row>
    <row r="149" s="2" customFormat="1">
      <c r="A149" s="38"/>
      <c r="B149" s="39"/>
      <c r="C149" s="40"/>
      <c r="D149" s="224" t="s">
        <v>241</v>
      </c>
      <c r="E149" s="40"/>
      <c r="F149" s="244" t="s">
        <v>242</v>
      </c>
      <c r="G149" s="40"/>
      <c r="H149" s="40"/>
      <c r="I149" s="219"/>
      <c r="J149" s="40"/>
      <c r="K149" s="40"/>
      <c r="L149" s="44"/>
      <c r="M149" s="220"/>
      <c r="N149" s="221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6" t="s">
        <v>241</v>
      </c>
      <c r="AU149" s="16" t="s">
        <v>91</v>
      </c>
    </row>
    <row r="150" s="13" customFormat="1">
      <c r="A150" s="13"/>
      <c r="B150" s="222"/>
      <c r="C150" s="223"/>
      <c r="D150" s="224" t="s">
        <v>145</v>
      </c>
      <c r="E150" s="223"/>
      <c r="F150" s="226" t="s">
        <v>352</v>
      </c>
      <c r="G150" s="223"/>
      <c r="H150" s="227">
        <v>689.24800000000005</v>
      </c>
      <c r="I150" s="228"/>
      <c r="J150" s="223"/>
      <c r="K150" s="223"/>
      <c r="L150" s="229"/>
      <c r="M150" s="230"/>
      <c r="N150" s="231"/>
      <c r="O150" s="231"/>
      <c r="P150" s="231"/>
      <c r="Q150" s="231"/>
      <c r="R150" s="231"/>
      <c r="S150" s="231"/>
      <c r="T150" s="23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3" t="s">
        <v>145</v>
      </c>
      <c r="AU150" s="233" t="s">
        <v>91</v>
      </c>
      <c r="AV150" s="13" t="s">
        <v>91</v>
      </c>
      <c r="AW150" s="13" t="s">
        <v>4</v>
      </c>
      <c r="AX150" s="13" t="s">
        <v>89</v>
      </c>
      <c r="AY150" s="233" t="s">
        <v>134</v>
      </c>
    </row>
    <row r="151" s="2" customFormat="1" ht="24.15" customHeight="1">
      <c r="A151" s="38"/>
      <c r="B151" s="39"/>
      <c r="C151" s="204" t="s">
        <v>256</v>
      </c>
      <c r="D151" s="204" t="s">
        <v>136</v>
      </c>
      <c r="E151" s="205" t="s">
        <v>257</v>
      </c>
      <c r="F151" s="206" t="s">
        <v>258</v>
      </c>
      <c r="G151" s="207" t="s">
        <v>155</v>
      </c>
      <c r="H151" s="208">
        <v>0.504</v>
      </c>
      <c r="I151" s="209"/>
      <c r="J151" s="210">
        <f>ROUND(I151*H151,2)</f>
        <v>0</v>
      </c>
      <c r="K151" s="206" t="s">
        <v>140</v>
      </c>
      <c r="L151" s="44"/>
      <c r="M151" s="211" t="s">
        <v>79</v>
      </c>
      <c r="N151" s="212" t="s">
        <v>51</v>
      </c>
      <c r="O151" s="84"/>
      <c r="P151" s="213">
        <f>O151*H151</f>
        <v>0</v>
      </c>
      <c r="Q151" s="213">
        <v>0</v>
      </c>
      <c r="R151" s="213">
        <f>Q151*H151</f>
        <v>0</v>
      </c>
      <c r="S151" s="213">
        <v>0</v>
      </c>
      <c r="T151" s="21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15" t="s">
        <v>141</v>
      </c>
      <c r="AT151" s="215" t="s">
        <v>136</v>
      </c>
      <c r="AU151" s="215" t="s">
        <v>91</v>
      </c>
      <c r="AY151" s="16" t="s">
        <v>134</v>
      </c>
      <c r="BE151" s="216">
        <f>IF(N151="základní",J151,0)</f>
        <v>0</v>
      </c>
      <c r="BF151" s="216">
        <f>IF(N151="snížená",J151,0)</f>
        <v>0</v>
      </c>
      <c r="BG151" s="216">
        <f>IF(N151="zákl. přenesená",J151,0)</f>
        <v>0</v>
      </c>
      <c r="BH151" s="216">
        <f>IF(N151="sníž. přenesená",J151,0)</f>
        <v>0</v>
      </c>
      <c r="BI151" s="216">
        <f>IF(N151="nulová",J151,0)</f>
        <v>0</v>
      </c>
      <c r="BJ151" s="16" t="s">
        <v>89</v>
      </c>
      <c r="BK151" s="216">
        <f>ROUND(I151*H151,2)</f>
        <v>0</v>
      </c>
      <c r="BL151" s="16" t="s">
        <v>141</v>
      </c>
      <c r="BM151" s="215" t="s">
        <v>353</v>
      </c>
    </row>
    <row r="152" s="2" customFormat="1">
      <c r="A152" s="38"/>
      <c r="B152" s="39"/>
      <c r="C152" s="40"/>
      <c r="D152" s="217" t="s">
        <v>143</v>
      </c>
      <c r="E152" s="40"/>
      <c r="F152" s="218" t="s">
        <v>260</v>
      </c>
      <c r="G152" s="40"/>
      <c r="H152" s="40"/>
      <c r="I152" s="219"/>
      <c r="J152" s="40"/>
      <c r="K152" s="40"/>
      <c r="L152" s="44"/>
      <c r="M152" s="220"/>
      <c r="N152" s="221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6" t="s">
        <v>143</v>
      </c>
      <c r="AU152" s="16" t="s">
        <v>91</v>
      </c>
    </row>
    <row r="153" s="2" customFormat="1" ht="24.15" customHeight="1">
      <c r="A153" s="38"/>
      <c r="B153" s="39"/>
      <c r="C153" s="204" t="s">
        <v>261</v>
      </c>
      <c r="D153" s="204" t="s">
        <v>136</v>
      </c>
      <c r="E153" s="205" t="s">
        <v>262</v>
      </c>
      <c r="F153" s="206" t="s">
        <v>154</v>
      </c>
      <c r="G153" s="207" t="s">
        <v>155</v>
      </c>
      <c r="H153" s="208">
        <v>90.349999999999994</v>
      </c>
      <c r="I153" s="209"/>
      <c r="J153" s="210">
        <f>ROUND(I153*H153,2)</f>
        <v>0</v>
      </c>
      <c r="K153" s="206" t="s">
        <v>140</v>
      </c>
      <c r="L153" s="44"/>
      <c r="M153" s="211" t="s">
        <v>79</v>
      </c>
      <c r="N153" s="212" t="s">
        <v>51</v>
      </c>
      <c r="O153" s="84"/>
      <c r="P153" s="213">
        <f>O153*H153</f>
        <v>0</v>
      </c>
      <c r="Q153" s="213">
        <v>0</v>
      </c>
      <c r="R153" s="213">
        <f>Q153*H153</f>
        <v>0</v>
      </c>
      <c r="S153" s="213">
        <v>0</v>
      </c>
      <c r="T153" s="214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15" t="s">
        <v>141</v>
      </c>
      <c r="AT153" s="215" t="s">
        <v>136</v>
      </c>
      <c r="AU153" s="215" t="s">
        <v>91</v>
      </c>
      <c r="AY153" s="16" t="s">
        <v>134</v>
      </c>
      <c r="BE153" s="216">
        <f>IF(N153="základní",J153,0)</f>
        <v>0</v>
      </c>
      <c r="BF153" s="216">
        <f>IF(N153="snížená",J153,0)</f>
        <v>0</v>
      </c>
      <c r="BG153" s="216">
        <f>IF(N153="zákl. přenesená",J153,0)</f>
        <v>0</v>
      </c>
      <c r="BH153" s="216">
        <f>IF(N153="sníž. přenesená",J153,0)</f>
        <v>0</v>
      </c>
      <c r="BI153" s="216">
        <f>IF(N153="nulová",J153,0)</f>
        <v>0</v>
      </c>
      <c r="BJ153" s="16" t="s">
        <v>89</v>
      </c>
      <c r="BK153" s="216">
        <f>ROUND(I153*H153,2)</f>
        <v>0</v>
      </c>
      <c r="BL153" s="16" t="s">
        <v>141</v>
      </c>
      <c r="BM153" s="215" t="s">
        <v>354</v>
      </c>
    </row>
    <row r="154" s="2" customFormat="1">
      <c r="A154" s="38"/>
      <c r="B154" s="39"/>
      <c r="C154" s="40"/>
      <c r="D154" s="217" t="s">
        <v>143</v>
      </c>
      <c r="E154" s="40"/>
      <c r="F154" s="218" t="s">
        <v>264</v>
      </c>
      <c r="G154" s="40"/>
      <c r="H154" s="40"/>
      <c r="I154" s="219"/>
      <c r="J154" s="40"/>
      <c r="K154" s="40"/>
      <c r="L154" s="44"/>
      <c r="M154" s="220"/>
      <c r="N154" s="221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6" t="s">
        <v>143</v>
      </c>
      <c r="AU154" s="16" t="s">
        <v>91</v>
      </c>
    </row>
    <row r="155" s="2" customFormat="1" ht="24.15" customHeight="1">
      <c r="A155" s="38"/>
      <c r="B155" s="39"/>
      <c r="C155" s="204" t="s">
        <v>7</v>
      </c>
      <c r="D155" s="204" t="s">
        <v>136</v>
      </c>
      <c r="E155" s="205" t="s">
        <v>265</v>
      </c>
      <c r="F155" s="206" t="s">
        <v>266</v>
      </c>
      <c r="G155" s="207" t="s">
        <v>155</v>
      </c>
      <c r="H155" s="208">
        <v>97.959999999999994</v>
      </c>
      <c r="I155" s="209"/>
      <c r="J155" s="210">
        <f>ROUND(I155*H155,2)</f>
        <v>0</v>
      </c>
      <c r="K155" s="206" t="s">
        <v>140</v>
      </c>
      <c r="L155" s="44"/>
      <c r="M155" s="211" t="s">
        <v>79</v>
      </c>
      <c r="N155" s="212" t="s">
        <v>51</v>
      </c>
      <c r="O155" s="84"/>
      <c r="P155" s="213">
        <f>O155*H155</f>
        <v>0</v>
      </c>
      <c r="Q155" s="213">
        <v>0</v>
      </c>
      <c r="R155" s="213">
        <f>Q155*H155</f>
        <v>0</v>
      </c>
      <c r="S155" s="213">
        <v>0</v>
      </c>
      <c r="T155" s="21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15" t="s">
        <v>141</v>
      </c>
      <c r="AT155" s="215" t="s">
        <v>136</v>
      </c>
      <c r="AU155" s="215" t="s">
        <v>91</v>
      </c>
      <c r="AY155" s="16" t="s">
        <v>134</v>
      </c>
      <c r="BE155" s="216">
        <f>IF(N155="základní",J155,0)</f>
        <v>0</v>
      </c>
      <c r="BF155" s="216">
        <f>IF(N155="snížená",J155,0)</f>
        <v>0</v>
      </c>
      <c r="BG155" s="216">
        <f>IF(N155="zákl. přenesená",J155,0)</f>
        <v>0</v>
      </c>
      <c r="BH155" s="216">
        <f>IF(N155="sníž. přenesená",J155,0)</f>
        <v>0</v>
      </c>
      <c r="BI155" s="216">
        <f>IF(N155="nulová",J155,0)</f>
        <v>0</v>
      </c>
      <c r="BJ155" s="16" t="s">
        <v>89</v>
      </c>
      <c r="BK155" s="216">
        <f>ROUND(I155*H155,2)</f>
        <v>0</v>
      </c>
      <c r="BL155" s="16" t="s">
        <v>141</v>
      </c>
      <c r="BM155" s="215" t="s">
        <v>355</v>
      </c>
    </row>
    <row r="156" s="2" customFormat="1">
      <c r="A156" s="38"/>
      <c r="B156" s="39"/>
      <c r="C156" s="40"/>
      <c r="D156" s="217" t="s">
        <v>143</v>
      </c>
      <c r="E156" s="40"/>
      <c r="F156" s="218" t="s">
        <v>268</v>
      </c>
      <c r="G156" s="40"/>
      <c r="H156" s="40"/>
      <c r="I156" s="219"/>
      <c r="J156" s="40"/>
      <c r="K156" s="40"/>
      <c r="L156" s="44"/>
      <c r="M156" s="220"/>
      <c r="N156" s="221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6" t="s">
        <v>143</v>
      </c>
      <c r="AU156" s="16" t="s">
        <v>91</v>
      </c>
    </row>
    <row r="157" s="12" customFormat="1" ht="25.92" customHeight="1">
      <c r="A157" s="12"/>
      <c r="B157" s="188"/>
      <c r="C157" s="189"/>
      <c r="D157" s="190" t="s">
        <v>80</v>
      </c>
      <c r="E157" s="191" t="s">
        <v>276</v>
      </c>
      <c r="F157" s="191" t="s">
        <v>277</v>
      </c>
      <c r="G157" s="189"/>
      <c r="H157" s="189"/>
      <c r="I157" s="192"/>
      <c r="J157" s="193">
        <f>BK157</f>
        <v>0</v>
      </c>
      <c r="K157" s="189"/>
      <c r="L157" s="194"/>
      <c r="M157" s="195"/>
      <c r="N157" s="196"/>
      <c r="O157" s="196"/>
      <c r="P157" s="197">
        <f>P158+P162+P166</f>
        <v>0</v>
      </c>
      <c r="Q157" s="196"/>
      <c r="R157" s="197">
        <f>R158+R162+R166</f>
        <v>0</v>
      </c>
      <c r="S157" s="196"/>
      <c r="T157" s="198">
        <f>T158+T162+T166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99" t="s">
        <v>165</v>
      </c>
      <c r="AT157" s="200" t="s">
        <v>80</v>
      </c>
      <c r="AU157" s="200" t="s">
        <v>81</v>
      </c>
      <c r="AY157" s="199" t="s">
        <v>134</v>
      </c>
      <c r="BK157" s="201">
        <f>BK158+BK162+BK166</f>
        <v>0</v>
      </c>
    </row>
    <row r="158" s="12" customFormat="1" ht="22.8" customHeight="1">
      <c r="A158" s="12"/>
      <c r="B158" s="188"/>
      <c r="C158" s="189"/>
      <c r="D158" s="190" t="s">
        <v>80</v>
      </c>
      <c r="E158" s="202" t="s">
        <v>278</v>
      </c>
      <c r="F158" s="202" t="s">
        <v>279</v>
      </c>
      <c r="G158" s="189"/>
      <c r="H158" s="189"/>
      <c r="I158" s="192"/>
      <c r="J158" s="203">
        <f>BK158</f>
        <v>0</v>
      </c>
      <c r="K158" s="189"/>
      <c r="L158" s="194"/>
      <c r="M158" s="195"/>
      <c r="N158" s="196"/>
      <c r="O158" s="196"/>
      <c r="P158" s="197">
        <f>SUM(P159:P161)</f>
        <v>0</v>
      </c>
      <c r="Q158" s="196"/>
      <c r="R158" s="197">
        <f>SUM(R159:R161)</f>
        <v>0</v>
      </c>
      <c r="S158" s="196"/>
      <c r="T158" s="198">
        <f>SUM(T159:T161)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99" t="s">
        <v>165</v>
      </c>
      <c r="AT158" s="200" t="s">
        <v>80</v>
      </c>
      <c r="AU158" s="200" t="s">
        <v>89</v>
      </c>
      <c r="AY158" s="199" t="s">
        <v>134</v>
      </c>
      <c r="BK158" s="201">
        <f>SUM(BK159:BK161)</f>
        <v>0</v>
      </c>
    </row>
    <row r="159" s="2" customFormat="1" ht="16.5" customHeight="1">
      <c r="A159" s="38"/>
      <c r="B159" s="39"/>
      <c r="C159" s="204" t="s">
        <v>271</v>
      </c>
      <c r="D159" s="204" t="s">
        <v>136</v>
      </c>
      <c r="E159" s="205" t="s">
        <v>281</v>
      </c>
      <c r="F159" s="206" t="s">
        <v>282</v>
      </c>
      <c r="G159" s="207" t="s">
        <v>283</v>
      </c>
      <c r="H159" s="208">
        <v>1</v>
      </c>
      <c r="I159" s="209"/>
      <c r="J159" s="210">
        <f>ROUND(I159*H159,2)</f>
        <v>0</v>
      </c>
      <c r="K159" s="206" t="s">
        <v>140</v>
      </c>
      <c r="L159" s="44"/>
      <c r="M159" s="211" t="s">
        <v>79</v>
      </c>
      <c r="N159" s="212" t="s">
        <v>51</v>
      </c>
      <c r="O159" s="84"/>
      <c r="P159" s="213">
        <f>O159*H159</f>
        <v>0</v>
      </c>
      <c r="Q159" s="213">
        <v>0</v>
      </c>
      <c r="R159" s="213">
        <f>Q159*H159</f>
        <v>0</v>
      </c>
      <c r="S159" s="213">
        <v>0</v>
      </c>
      <c r="T159" s="21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15" t="s">
        <v>284</v>
      </c>
      <c r="AT159" s="215" t="s">
        <v>136</v>
      </c>
      <c r="AU159" s="215" t="s">
        <v>91</v>
      </c>
      <c r="AY159" s="16" t="s">
        <v>134</v>
      </c>
      <c r="BE159" s="216">
        <f>IF(N159="základní",J159,0)</f>
        <v>0</v>
      </c>
      <c r="BF159" s="216">
        <f>IF(N159="snížená",J159,0)</f>
        <v>0</v>
      </c>
      <c r="BG159" s="216">
        <f>IF(N159="zákl. přenesená",J159,0)</f>
        <v>0</v>
      </c>
      <c r="BH159" s="216">
        <f>IF(N159="sníž. přenesená",J159,0)</f>
        <v>0</v>
      </c>
      <c r="BI159" s="216">
        <f>IF(N159="nulová",J159,0)</f>
        <v>0</v>
      </c>
      <c r="BJ159" s="16" t="s">
        <v>89</v>
      </c>
      <c r="BK159" s="216">
        <f>ROUND(I159*H159,2)</f>
        <v>0</v>
      </c>
      <c r="BL159" s="16" t="s">
        <v>284</v>
      </c>
      <c r="BM159" s="215" t="s">
        <v>356</v>
      </c>
    </row>
    <row r="160" s="2" customFormat="1">
      <c r="A160" s="38"/>
      <c r="B160" s="39"/>
      <c r="C160" s="40"/>
      <c r="D160" s="217" t="s">
        <v>143</v>
      </c>
      <c r="E160" s="40"/>
      <c r="F160" s="218" t="s">
        <v>286</v>
      </c>
      <c r="G160" s="40"/>
      <c r="H160" s="40"/>
      <c r="I160" s="219"/>
      <c r="J160" s="40"/>
      <c r="K160" s="40"/>
      <c r="L160" s="44"/>
      <c r="M160" s="220"/>
      <c r="N160" s="221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6" t="s">
        <v>143</v>
      </c>
      <c r="AU160" s="16" t="s">
        <v>91</v>
      </c>
    </row>
    <row r="161" s="2" customFormat="1">
      <c r="A161" s="38"/>
      <c r="B161" s="39"/>
      <c r="C161" s="40"/>
      <c r="D161" s="224" t="s">
        <v>241</v>
      </c>
      <c r="E161" s="40"/>
      <c r="F161" s="244" t="s">
        <v>287</v>
      </c>
      <c r="G161" s="40"/>
      <c r="H161" s="40"/>
      <c r="I161" s="219"/>
      <c r="J161" s="40"/>
      <c r="K161" s="40"/>
      <c r="L161" s="44"/>
      <c r="M161" s="220"/>
      <c r="N161" s="221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6" t="s">
        <v>241</v>
      </c>
      <c r="AU161" s="16" t="s">
        <v>91</v>
      </c>
    </row>
    <row r="162" s="12" customFormat="1" ht="22.8" customHeight="1">
      <c r="A162" s="12"/>
      <c r="B162" s="188"/>
      <c r="C162" s="189"/>
      <c r="D162" s="190" t="s">
        <v>80</v>
      </c>
      <c r="E162" s="202" t="s">
        <v>288</v>
      </c>
      <c r="F162" s="202" t="s">
        <v>289</v>
      </c>
      <c r="G162" s="189"/>
      <c r="H162" s="189"/>
      <c r="I162" s="192"/>
      <c r="J162" s="203">
        <f>BK162</f>
        <v>0</v>
      </c>
      <c r="K162" s="189"/>
      <c r="L162" s="194"/>
      <c r="M162" s="195"/>
      <c r="N162" s="196"/>
      <c r="O162" s="196"/>
      <c r="P162" s="197">
        <f>SUM(P163:P165)</f>
        <v>0</v>
      </c>
      <c r="Q162" s="196"/>
      <c r="R162" s="197">
        <f>SUM(R163:R165)</f>
        <v>0</v>
      </c>
      <c r="S162" s="196"/>
      <c r="T162" s="198">
        <f>SUM(T163:T165)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99" t="s">
        <v>165</v>
      </c>
      <c r="AT162" s="200" t="s">
        <v>80</v>
      </c>
      <c r="AU162" s="200" t="s">
        <v>89</v>
      </c>
      <c r="AY162" s="199" t="s">
        <v>134</v>
      </c>
      <c r="BK162" s="201">
        <f>SUM(BK163:BK165)</f>
        <v>0</v>
      </c>
    </row>
    <row r="163" s="2" customFormat="1" ht="16.5" customHeight="1">
      <c r="A163" s="38"/>
      <c r="B163" s="39"/>
      <c r="C163" s="204" t="s">
        <v>280</v>
      </c>
      <c r="D163" s="204" t="s">
        <v>136</v>
      </c>
      <c r="E163" s="205" t="s">
        <v>291</v>
      </c>
      <c r="F163" s="206" t="s">
        <v>289</v>
      </c>
      <c r="G163" s="207" t="s">
        <v>283</v>
      </c>
      <c r="H163" s="208">
        <v>1</v>
      </c>
      <c r="I163" s="209"/>
      <c r="J163" s="210">
        <f>ROUND(I163*H163,2)</f>
        <v>0</v>
      </c>
      <c r="K163" s="206" t="s">
        <v>140</v>
      </c>
      <c r="L163" s="44"/>
      <c r="M163" s="211" t="s">
        <v>79</v>
      </c>
      <c r="N163" s="212" t="s">
        <v>51</v>
      </c>
      <c r="O163" s="84"/>
      <c r="P163" s="213">
        <f>O163*H163</f>
        <v>0</v>
      </c>
      <c r="Q163" s="213">
        <v>0</v>
      </c>
      <c r="R163" s="213">
        <f>Q163*H163</f>
        <v>0</v>
      </c>
      <c r="S163" s="213">
        <v>0</v>
      </c>
      <c r="T163" s="21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15" t="s">
        <v>284</v>
      </c>
      <c r="AT163" s="215" t="s">
        <v>136</v>
      </c>
      <c r="AU163" s="215" t="s">
        <v>91</v>
      </c>
      <c r="AY163" s="16" t="s">
        <v>134</v>
      </c>
      <c r="BE163" s="216">
        <f>IF(N163="základní",J163,0)</f>
        <v>0</v>
      </c>
      <c r="BF163" s="216">
        <f>IF(N163="snížená",J163,0)</f>
        <v>0</v>
      </c>
      <c r="BG163" s="216">
        <f>IF(N163="zákl. přenesená",J163,0)</f>
        <v>0</v>
      </c>
      <c r="BH163" s="216">
        <f>IF(N163="sníž. přenesená",J163,0)</f>
        <v>0</v>
      </c>
      <c r="BI163" s="216">
        <f>IF(N163="nulová",J163,0)</f>
        <v>0</v>
      </c>
      <c r="BJ163" s="16" t="s">
        <v>89</v>
      </c>
      <c r="BK163" s="216">
        <f>ROUND(I163*H163,2)</f>
        <v>0</v>
      </c>
      <c r="BL163" s="16" t="s">
        <v>284</v>
      </c>
      <c r="BM163" s="215" t="s">
        <v>357</v>
      </c>
    </row>
    <row r="164" s="2" customFormat="1">
      <c r="A164" s="38"/>
      <c r="B164" s="39"/>
      <c r="C164" s="40"/>
      <c r="D164" s="217" t="s">
        <v>143</v>
      </c>
      <c r="E164" s="40"/>
      <c r="F164" s="218" t="s">
        <v>293</v>
      </c>
      <c r="G164" s="40"/>
      <c r="H164" s="40"/>
      <c r="I164" s="219"/>
      <c r="J164" s="40"/>
      <c r="K164" s="40"/>
      <c r="L164" s="44"/>
      <c r="M164" s="220"/>
      <c r="N164" s="221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6" t="s">
        <v>143</v>
      </c>
      <c r="AU164" s="16" t="s">
        <v>91</v>
      </c>
    </row>
    <row r="165" s="2" customFormat="1">
      <c r="A165" s="38"/>
      <c r="B165" s="39"/>
      <c r="C165" s="40"/>
      <c r="D165" s="224" t="s">
        <v>241</v>
      </c>
      <c r="E165" s="40"/>
      <c r="F165" s="244" t="s">
        <v>294</v>
      </c>
      <c r="G165" s="40"/>
      <c r="H165" s="40"/>
      <c r="I165" s="219"/>
      <c r="J165" s="40"/>
      <c r="K165" s="40"/>
      <c r="L165" s="44"/>
      <c r="M165" s="220"/>
      <c r="N165" s="221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6" t="s">
        <v>241</v>
      </c>
      <c r="AU165" s="16" t="s">
        <v>91</v>
      </c>
    </row>
    <row r="166" s="12" customFormat="1" ht="22.8" customHeight="1">
      <c r="A166" s="12"/>
      <c r="B166" s="188"/>
      <c r="C166" s="189"/>
      <c r="D166" s="190" t="s">
        <v>80</v>
      </c>
      <c r="E166" s="202" t="s">
        <v>295</v>
      </c>
      <c r="F166" s="202" t="s">
        <v>296</v>
      </c>
      <c r="G166" s="189"/>
      <c r="H166" s="189"/>
      <c r="I166" s="192"/>
      <c r="J166" s="203">
        <f>BK166</f>
        <v>0</v>
      </c>
      <c r="K166" s="189"/>
      <c r="L166" s="194"/>
      <c r="M166" s="195"/>
      <c r="N166" s="196"/>
      <c r="O166" s="196"/>
      <c r="P166" s="197">
        <f>SUM(P167:P169)</f>
        <v>0</v>
      </c>
      <c r="Q166" s="196"/>
      <c r="R166" s="197">
        <f>SUM(R167:R169)</f>
        <v>0</v>
      </c>
      <c r="S166" s="196"/>
      <c r="T166" s="198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99" t="s">
        <v>165</v>
      </c>
      <c r="AT166" s="200" t="s">
        <v>80</v>
      </c>
      <c r="AU166" s="200" t="s">
        <v>89</v>
      </c>
      <c r="AY166" s="199" t="s">
        <v>134</v>
      </c>
      <c r="BK166" s="201">
        <f>SUM(BK167:BK169)</f>
        <v>0</v>
      </c>
    </row>
    <row r="167" s="2" customFormat="1" ht="16.5" customHeight="1">
      <c r="A167" s="38"/>
      <c r="B167" s="39"/>
      <c r="C167" s="204" t="s">
        <v>290</v>
      </c>
      <c r="D167" s="204" t="s">
        <v>136</v>
      </c>
      <c r="E167" s="205" t="s">
        <v>298</v>
      </c>
      <c r="F167" s="206" t="s">
        <v>299</v>
      </c>
      <c r="G167" s="207" t="s">
        <v>283</v>
      </c>
      <c r="H167" s="208">
        <v>1</v>
      </c>
      <c r="I167" s="209"/>
      <c r="J167" s="210">
        <f>ROUND(I167*H167,2)</f>
        <v>0</v>
      </c>
      <c r="K167" s="206" t="s">
        <v>140</v>
      </c>
      <c r="L167" s="44"/>
      <c r="M167" s="211" t="s">
        <v>79</v>
      </c>
      <c r="N167" s="212" t="s">
        <v>51</v>
      </c>
      <c r="O167" s="84"/>
      <c r="P167" s="213">
        <f>O167*H167</f>
        <v>0</v>
      </c>
      <c r="Q167" s="213">
        <v>0</v>
      </c>
      <c r="R167" s="213">
        <f>Q167*H167</f>
        <v>0</v>
      </c>
      <c r="S167" s="213">
        <v>0</v>
      </c>
      <c r="T167" s="21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15" t="s">
        <v>284</v>
      </c>
      <c r="AT167" s="215" t="s">
        <v>136</v>
      </c>
      <c r="AU167" s="215" t="s">
        <v>91</v>
      </c>
      <c r="AY167" s="16" t="s">
        <v>134</v>
      </c>
      <c r="BE167" s="216">
        <f>IF(N167="základní",J167,0)</f>
        <v>0</v>
      </c>
      <c r="BF167" s="216">
        <f>IF(N167="snížená",J167,0)</f>
        <v>0</v>
      </c>
      <c r="BG167" s="216">
        <f>IF(N167="zákl. přenesená",J167,0)</f>
        <v>0</v>
      </c>
      <c r="BH167" s="216">
        <f>IF(N167="sníž. přenesená",J167,0)</f>
        <v>0</v>
      </c>
      <c r="BI167" s="216">
        <f>IF(N167="nulová",J167,0)</f>
        <v>0</v>
      </c>
      <c r="BJ167" s="16" t="s">
        <v>89</v>
      </c>
      <c r="BK167" s="216">
        <f>ROUND(I167*H167,2)</f>
        <v>0</v>
      </c>
      <c r="BL167" s="16" t="s">
        <v>284</v>
      </c>
      <c r="BM167" s="215" t="s">
        <v>358</v>
      </c>
    </row>
    <row r="168" s="2" customFormat="1">
      <c r="A168" s="38"/>
      <c r="B168" s="39"/>
      <c r="C168" s="40"/>
      <c r="D168" s="217" t="s">
        <v>143</v>
      </c>
      <c r="E168" s="40"/>
      <c r="F168" s="218" t="s">
        <v>301</v>
      </c>
      <c r="G168" s="40"/>
      <c r="H168" s="40"/>
      <c r="I168" s="219"/>
      <c r="J168" s="40"/>
      <c r="K168" s="40"/>
      <c r="L168" s="44"/>
      <c r="M168" s="220"/>
      <c r="N168" s="221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6" t="s">
        <v>143</v>
      </c>
      <c r="AU168" s="16" t="s">
        <v>91</v>
      </c>
    </row>
    <row r="169" s="2" customFormat="1">
      <c r="A169" s="38"/>
      <c r="B169" s="39"/>
      <c r="C169" s="40"/>
      <c r="D169" s="224" t="s">
        <v>241</v>
      </c>
      <c r="E169" s="40"/>
      <c r="F169" s="244" t="s">
        <v>302</v>
      </c>
      <c r="G169" s="40"/>
      <c r="H169" s="40"/>
      <c r="I169" s="219"/>
      <c r="J169" s="40"/>
      <c r="K169" s="40"/>
      <c r="L169" s="44"/>
      <c r="M169" s="245"/>
      <c r="N169" s="246"/>
      <c r="O169" s="247"/>
      <c r="P169" s="247"/>
      <c r="Q169" s="247"/>
      <c r="R169" s="247"/>
      <c r="S169" s="247"/>
      <c r="T169" s="24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6" t="s">
        <v>241</v>
      </c>
      <c r="AU169" s="16" t="s">
        <v>91</v>
      </c>
    </row>
    <row r="170" s="2" customFormat="1" ht="6.96" customHeight="1">
      <c r="A170" s="38"/>
      <c r="B170" s="59"/>
      <c r="C170" s="60"/>
      <c r="D170" s="60"/>
      <c r="E170" s="60"/>
      <c r="F170" s="60"/>
      <c r="G170" s="60"/>
      <c r="H170" s="60"/>
      <c r="I170" s="60"/>
      <c r="J170" s="60"/>
      <c r="K170" s="60"/>
      <c r="L170" s="44"/>
      <c r="M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</row>
  </sheetData>
  <sheetProtection sheet="1" autoFilter="0" formatColumns="0" formatRows="0" objects="1" scenarios="1" spinCount="100000" saltValue="53+Z2EfD/SaMGuqOYJqUHykJfKfQ38/lCGzyg/DlDug3HU55eTnj21LFB+yYLh3jdPmEW6lNa+cqYk8uzBMqJA==" hashValue="vd3tk4JAkjBgjgwwmfLYyjr0irFMmQnul9WTBqzCN9eIRnYDz5YHpb5GIAtDeVukyD8oiCwbDETj9bzEIRN8Og==" algorithmName="SHA-512" password="CC35"/>
  <autoFilter ref="C88:K169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3_01/132212131"/>
    <hyperlink ref="F96" r:id="rId2" display="https://podminky.urs.cz/item/CS_URS_2023_01/162751115"/>
    <hyperlink ref="F99" r:id="rId3" display="https://podminky.urs.cz/item/CS_URS_2023_01/171201231"/>
    <hyperlink ref="F102" r:id="rId4" display="https://podminky.urs.cz/item/CS_URS_2023_01/181951112"/>
    <hyperlink ref="F106" r:id="rId5" display="https://podminky.urs.cz/item/CS_URS_2023_01/564861111"/>
    <hyperlink ref="F109" r:id="rId6" display="https://podminky.urs.cz/item/CS_URS_2023_01/596211113"/>
    <hyperlink ref="F115" r:id="rId7" display="https://podminky.urs.cz/item/CS_URS_2023_01/916331112"/>
    <hyperlink ref="F120" r:id="rId8" display="https://podminky.urs.cz/item/CS_URS_2023_01/916991121"/>
    <hyperlink ref="F124" r:id="rId9" display="https://podminky.urs.cz/item/CS_URS_2023_01/113107222"/>
    <hyperlink ref="F127" r:id="rId10" display="https://podminky.urs.cz/item/CS_URS_2023_01/113107243"/>
    <hyperlink ref="F130" r:id="rId11" display="https://podminky.urs.cz/item/CS_URS_2023_01/113107322"/>
    <hyperlink ref="F133" r:id="rId12" display="https://podminky.urs.cz/item/CS_URS_2023_01/113107331"/>
    <hyperlink ref="F137" r:id="rId13" display="https://podminky.urs.cz/item/CS_URS_2023_01/997221551"/>
    <hyperlink ref="F140" r:id="rId14" display="https://podminky.urs.cz/item/CS_URS_2023_01/997221559"/>
    <hyperlink ref="F144" r:id="rId15" display="https://podminky.urs.cz/item/CS_URS_2023_01/997221561"/>
    <hyperlink ref="F148" r:id="rId16" display="https://podminky.urs.cz/item/CS_URS_2023_01/997221569"/>
    <hyperlink ref="F152" r:id="rId17" display="https://podminky.urs.cz/item/CS_URS_2023_01/997221861"/>
    <hyperlink ref="F154" r:id="rId18" display="https://podminky.urs.cz/item/CS_URS_2023_01/997221873"/>
    <hyperlink ref="F156" r:id="rId19" display="https://podminky.urs.cz/item/CS_URS_2023_01/997221875"/>
    <hyperlink ref="F160" r:id="rId20" display="https://podminky.urs.cz/item/CS_URS_2023_01/012203000"/>
    <hyperlink ref="F164" r:id="rId21" display="https://podminky.urs.cz/item/CS_URS_2023_01/030001000"/>
    <hyperlink ref="F168" r:id="rId22" display="https://podminky.urs.cz/item/CS_URS_2023_01/062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97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9"/>
      <c r="AT3" s="16" t="s">
        <v>91</v>
      </c>
    </row>
    <row r="4" s="1" customFormat="1" ht="24.96" customHeight="1">
      <c r="B4" s="19"/>
      <c r="D4" s="130" t="s">
        <v>101</v>
      </c>
      <c r="L4" s="19"/>
      <c r="M4" s="131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2" t="s">
        <v>16</v>
      </c>
      <c r="L6" s="19"/>
    </row>
    <row r="7" s="1" customFormat="1" ht="16.5" customHeight="1">
      <c r="B7" s="19"/>
      <c r="E7" s="133" t="str">
        <f>'Rekapitulace stavby'!K6</f>
        <v>Hřbitov Novosedlice - oprava cest 1.etapa</v>
      </c>
      <c r="F7" s="132"/>
      <c r="G7" s="132"/>
      <c r="H7" s="132"/>
      <c r="L7" s="19"/>
    </row>
    <row r="8" s="2" customFormat="1" ht="12" customHeight="1">
      <c r="A8" s="38"/>
      <c r="B8" s="44"/>
      <c r="C8" s="38"/>
      <c r="D8" s="132" t="s">
        <v>102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359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79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22</v>
      </c>
      <c r="E12" s="38"/>
      <c r="F12" s="136" t="s">
        <v>23</v>
      </c>
      <c r="G12" s="38"/>
      <c r="H12" s="38"/>
      <c r="I12" s="132" t="s">
        <v>24</v>
      </c>
      <c r="J12" s="137" t="str">
        <f>'Rekapitulace stavby'!AN8</f>
        <v>14. 1. 2022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30</v>
      </c>
      <c r="E14" s="38"/>
      <c r="F14" s="38"/>
      <c r="G14" s="38"/>
      <c r="H14" s="38"/>
      <c r="I14" s="132" t="s">
        <v>31</v>
      </c>
      <c r="J14" s="136" t="s">
        <v>32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33</v>
      </c>
      <c r="F15" s="38"/>
      <c r="G15" s="38"/>
      <c r="H15" s="38"/>
      <c r="I15" s="132" t="s">
        <v>34</v>
      </c>
      <c r="J15" s="136" t="s">
        <v>35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36</v>
      </c>
      <c r="E17" s="38"/>
      <c r="F17" s="38"/>
      <c r="G17" s="38"/>
      <c r="H17" s="38"/>
      <c r="I17" s="132" t="s">
        <v>31</v>
      </c>
      <c r="J17" s="32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2" t="str">
        <f>'Rekapitulace stavby'!E14</f>
        <v>Vyplň údaj</v>
      </c>
      <c r="F18" s="136"/>
      <c r="G18" s="136"/>
      <c r="H18" s="136"/>
      <c r="I18" s="132" t="s">
        <v>34</v>
      </c>
      <c r="J18" s="32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38</v>
      </c>
      <c r="E20" s="38"/>
      <c r="F20" s="38"/>
      <c r="G20" s="38"/>
      <c r="H20" s="38"/>
      <c r="I20" s="132" t="s">
        <v>31</v>
      </c>
      <c r="J20" s="136" t="s">
        <v>32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33</v>
      </c>
      <c r="F21" s="38"/>
      <c r="G21" s="38"/>
      <c r="H21" s="38"/>
      <c r="I21" s="132" t="s">
        <v>34</v>
      </c>
      <c r="J21" s="136" t="s">
        <v>35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40</v>
      </c>
      <c r="E23" s="38"/>
      <c r="F23" s="38"/>
      <c r="G23" s="38"/>
      <c r="H23" s="38"/>
      <c r="I23" s="132" t="s">
        <v>31</v>
      </c>
      <c r="J23" s="136" t="s">
        <v>41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42</v>
      </c>
      <c r="F24" s="38"/>
      <c r="G24" s="38"/>
      <c r="H24" s="38"/>
      <c r="I24" s="132" t="s">
        <v>34</v>
      </c>
      <c r="J24" s="136" t="s">
        <v>43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44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79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46</v>
      </c>
      <c r="E30" s="38"/>
      <c r="F30" s="38"/>
      <c r="G30" s="38"/>
      <c r="H30" s="38"/>
      <c r="I30" s="38"/>
      <c r="J30" s="144">
        <f>ROUND(J90,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48</v>
      </c>
      <c r="G32" s="38"/>
      <c r="H32" s="38"/>
      <c r="I32" s="145" t="s">
        <v>47</v>
      </c>
      <c r="J32" s="145" t="s">
        <v>49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50</v>
      </c>
      <c r="E33" s="132" t="s">
        <v>51</v>
      </c>
      <c r="F33" s="147">
        <f>ROUND((SUM(BE90:BE164)),  2)</f>
        <v>0</v>
      </c>
      <c r="G33" s="38"/>
      <c r="H33" s="38"/>
      <c r="I33" s="148">
        <v>0.20999999999999999</v>
      </c>
      <c r="J33" s="147">
        <f>ROUND(((SUM(BE90:BE164))*I33),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52</v>
      </c>
      <c r="F34" s="147">
        <f>ROUND((SUM(BF90:BF164)),  2)</f>
        <v>0</v>
      </c>
      <c r="G34" s="38"/>
      <c r="H34" s="38"/>
      <c r="I34" s="148">
        <v>0.14999999999999999</v>
      </c>
      <c r="J34" s="147">
        <f>ROUND(((SUM(BF90:BF164))*I34),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53</v>
      </c>
      <c r="F35" s="147">
        <f>ROUND((SUM(BG90:BG164)),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54</v>
      </c>
      <c r="F36" s="147">
        <f>ROUND((SUM(BH90:BH164)),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55</v>
      </c>
      <c r="F37" s="147">
        <f>ROUND((SUM(BI90:BI164)),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56</v>
      </c>
      <c r="E39" s="151"/>
      <c r="F39" s="151"/>
      <c r="G39" s="152" t="s">
        <v>57</v>
      </c>
      <c r="H39" s="153" t="s">
        <v>58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2" t="s">
        <v>104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1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Hřbitov Novosedlice - oprava cest 1.etapa</v>
      </c>
      <c r="F48" s="31"/>
      <c r="G48" s="31"/>
      <c r="H48" s="31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1" t="s">
        <v>102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SO104 - Fáze č.4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1" t="s">
        <v>22</v>
      </c>
      <c r="D52" s="40"/>
      <c r="E52" s="40"/>
      <c r="F52" s="26" t="str">
        <f>F12</f>
        <v>Novosedlice, okr.Teplice</v>
      </c>
      <c r="G52" s="40"/>
      <c r="H52" s="40"/>
      <c r="I52" s="31" t="s">
        <v>24</v>
      </c>
      <c r="J52" s="72" t="str">
        <f>IF(J12="","",J12)</f>
        <v>14. 1. 2022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1" t="s">
        <v>30</v>
      </c>
      <c r="D54" s="40"/>
      <c r="E54" s="40"/>
      <c r="F54" s="26" t="str">
        <f>E15</f>
        <v>PS projekty s.r.o., Revoluční 5, Teplice</v>
      </c>
      <c r="G54" s="40"/>
      <c r="H54" s="40"/>
      <c r="I54" s="31" t="s">
        <v>38</v>
      </c>
      <c r="J54" s="36" t="str">
        <f>E21</f>
        <v>PS projekty s.r.o., Revoluční 5, Teplice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40.05" customHeight="1">
      <c r="A55" s="38"/>
      <c r="B55" s="39"/>
      <c r="C55" s="31" t="s">
        <v>36</v>
      </c>
      <c r="D55" s="40"/>
      <c r="E55" s="40"/>
      <c r="F55" s="26" t="str">
        <f>IF(E18="","",E18)</f>
        <v>Vyplň údaj</v>
      </c>
      <c r="G55" s="40"/>
      <c r="H55" s="40"/>
      <c r="I55" s="31" t="s">
        <v>40</v>
      </c>
      <c r="J55" s="36" t="str">
        <f>E24</f>
        <v>STAVINVEST KMS s.r.o., Studentská 285/22, Bílina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105</v>
      </c>
      <c r="D57" s="162"/>
      <c r="E57" s="162"/>
      <c r="F57" s="162"/>
      <c r="G57" s="162"/>
      <c r="H57" s="162"/>
      <c r="I57" s="162"/>
      <c r="J57" s="163" t="s">
        <v>106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78</v>
      </c>
      <c r="D59" s="40"/>
      <c r="E59" s="40"/>
      <c r="F59" s="40"/>
      <c r="G59" s="40"/>
      <c r="H59" s="40"/>
      <c r="I59" s="40"/>
      <c r="J59" s="102">
        <f>J90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6" t="s">
        <v>107</v>
      </c>
    </row>
    <row r="60" s="9" customFormat="1" ht="24.96" customHeight="1">
      <c r="A60" s="9"/>
      <c r="B60" s="165"/>
      <c r="C60" s="166"/>
      <c r="D60" s="167" t="s">
        <v>108</v>
      </c>
      <c r="E60" s="168"/>
      <c r="F60" s="168"/>
      <c r="G60" s="168"/>
      <c r="H60" s="168"/>
      <c r="I60" s="168"/>
      <c r="J60" s="169">
        <f>J91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109</v>
      </c>
      <c r="E61" s="174"/>
      <c r="F61" s="174"/>
      <c r="G61" s="174"/>
      <c r="H61" s="174"/>
      <c r="I61" s="174"/>
      <c r="J61" s="175">
        <f>J92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110</v>
      </c>
      <c r="E62" s="174"/>
      <c r="F62" s="174"/>
      <c r="G62" s="174"/>
      <c r="H62" s="174"/>
      <c r="I62" s="174"/>
      <c r="J62" s="175">
        <f>J105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111</v>
      </c>
      <c r="E63" s="174"/>
      <c r="F63" s="174"/>
      <c r="G63" s="174"/>
      <c r="H63" s="174"/>
      <c r="I63" s="174"/>
      <c r="J63" s="175">
        <f>J114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112</v>
      </c>
      <c r="E64" s="174"/>
      <c r="F64" s="174"/>
      <c r="G64" s="174"/>
      <c r="H64" s="174"/>
      <c r="I64" s="174"/>
      <c r="J64" s="175">
        <f>J123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113</v>
      </c>
      <c r="E65" s="174"/>
      <c r="F65" s="174"/>
      <c r="G65" s="174"/>
      <c r="H65" s="174"/>
      <c r="I65" s="174"/>
      <c r="J65" s="175">
        <f>J130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114</v>
      </c>
      <c r="E66" s="174"/>
      <c r="F66" s="174"/>
      <c r="G66" s="174"/>
      <c r="H66" s="174"/>
      <c r="I66" s="174"/>
      <c r="J66" s="175">
        <f>J149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5"/>
      <c r="C67" s="166"/>
      <c r="D67" s="167" t="s">
        <v>115</v>
      </c>
      <c r="E67" s="168"/>
      <c r="F67" s="168"/>
      <c r="G67" s="168"/>
      <c r="H67" s="168"/>
      <c r="I67" s="168"/>
      <c r="J67" s="169">
        <f>J152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1"/>
      <c r="C68" s="172"/>
      <c r="D68" s="173" t="s">
        <v>116</v>
      </c>
      <c r="E68" s="174"/>
      <c r="F68" s="174"/>
      <c r="G68" s="174"/>
      <c r="H68" s="174"/>
      <c r="I68" s="174"/>
      <c r="J68" s="175">
        <f>J153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1"/>
      <c r="C69" s="172"/>
      <c r="D69" s="173" t="s">
        <v>117</v>
      </c>
      <c r="E69" s="174"/>
      <c r="F69" s="174"/>
      <c r="G69" s="174"/>
      <c r="H69" s="174"/>
      <c r="I69" s="174"/>
      <c r="J69" s="175">
        <f>J157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1"/>
      <c r="C70" s="172"/>
      <c r="D70" s="173" t="s">
        <v>118</v>
      </c>
      <c r="E70" s="174"/>
      <c r="F70" s="174"/>
      <c r="G70" s="174"/>
      <c r="H70" s="174"/>
      <c r="I70" s="174"/>
      <c r="J70" s="175">
        <f>J161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59"/>
      <c r="C72" s="60"/>
      <c r="D72" s="60"/>
      <c r="E72" s="60"/>
      <c r="F72" s="60"/>
      <c r="G72" s="60"/>
      <c r="H72" s="60"/>
      <c r="I72" s="60"/>
      <c r="J72" s="60"/>
      <c r="K72" s="6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6" s="2" customFormat="1" ht="6.96" customHeight="1">
      <c r="A76" s="38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24.96" customHeight="1">
      <c r="A77" s="38"/>
      <c r="B77" s="39"/>
      <c r="C77" s="22" t="s">
        <v>119</v>
      </c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1" t="s">
        <v>16</v>
      </c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160" t="str">
        <f>E7</f>
        <v>Hřbitov Novosedlice - oprava cest 1.etapa</v>
      </c>
      <c r="F80" s="31"/>
      <c r="G80" s="31"/>
      <c r="H80" s="31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1" t="s">
        <v>102</v>
      </c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69" t="str">
        <f>E9</f>
        <v>SO104 - Fáze č.4</v>
      </c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1" t="s">
        <v>22</v>
      </c>
      <c r="D84" s="40"/>
      <c r="E84" s="40"/>
      <c r="F84" s="26" t="str">
        <f>F12</f>
        <v>Novosedlice, okr.Teplice</v>
      </c>
      <c r="G84" s="40"/>
      <c r="H84" s="40"/>
      <c r="I84" s="31" t="s">
        <v>24</v>
      </c>
      <c r="J84" s="72" t="str">
        <f>IF(J12="","",J12)</f>
        <v>14. 1. 2022</v>
      </c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25.65" customHeight="1">
      <c r="A86" s="38"/>
      <c r="B86" s="39"/>
      <c r="C86" s="31" t="s">
        <v>30</v>
      </c>
      <c r="D86" s="40"/>
      <c r="E86" s="40"/>
      <c r="F86" s="26" t="str">
        <f>E15</f>
        <v>PS projekty s.r.o., Revoluční 5, Teplice</v>
      </c>
      <c r="G86" s="40"/>
      <c r="H86" s="40"/>
      <c r="I86" s="31" t="s">
        <v>38</v>
      </c>
      <c r="J86" s="36" t="str">
        <f>E21</f>
        <v>PS projekty s.r.o., Revoluční 5, Teplice</v>
      </c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40.05" customHeight="1">
      <c r="A87" s="38"/>
      <c r="B87" s="39"/>
      <c r="C87" s="31" t="s">
        <v>36</v>
      </c>
      <c r="D87" s="40"/>
      <c r="E87" s="40"/>
      <c r="F87" s="26" t="str">
        <f>IF(E18="","",E18)</f>
        <v>Vyplň údaj</v>
      </c>
      <c r="G87" s="40"/>
      <c r="H87" s="40"/>
      <c r="I87" s="31" t="s">
        <v>40</v>
      </c>
      <c r="J87" s="36" t="str">
        <f>E24</f>
        <v>STAVINVEST KMS s.r.o., Studentská 285/22, Bílina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0.32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11" customFormat="1" ht="29.28" customHeight="1">
      <c r="A89" s="177"/>
      <c r="B89" s="178"/>
      <c r="C89" s="179" t="s">
        <v>120</v>
      </c>
      <c r="D89" s="180" t="s">
        <v>65</v>
      </c>
      <c r="E89" s="180" t="s">
        <v>61</v>
      </c>
      <c r="F89" s="180" t="s">
        <v>62</v>
      </c>
      <c r="G89" s="180" t="s">
        <v>121</v>
      </c>
      <c r="H89" s="180" t="s">
        <v>122</v>
      </c>
      <c r="I89" s="180" t="s">
        <v>123</v>
      </c>
      <c r="J89" s="180" t="s">
        <v>106</v>
      </c>
      <c r="K89" s="181" t="s">
        <v>124</v>
      </c>
      <c r="L89" s="182"/>
      <c r="M89" s="92" t="s">
        <v>79</v>
      </c>
      <c r="N89" s="93" t="s">
        <v>50</v>
      </c>
      <c r="O89" s="93" t="s">
        <v>125</v>
      </c>
      <c r="P89" s="93" t="s">
        <v>126</v>
      </c>
      <c r="Q89" s="93" t="s">
        <v>127</v>
      </c>
      <c r="R89" s="93" t="s">
        <v>128</v>
      </c>
      <c r="S89" s="93" t="s">
        <v>129</v>
      </c>
      <c r="T89" s="94" t="s">
        <v>130</v>
      </c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</row>
    <row r="90" s="2" customFormat="1" ht="22.8" customHeight="1">
      <c r="A90" s="38"/>
      <c r="B90" s="39"/>
      <c r="C90" s="99" t="s">
        <v>131</v>
      </c>
      <c r="D90" s="40"/>
      <c r="E90" s="40"/>
      <c r="F90" s="40"/>
      <c r="G90" s="40"/>
      <c r="H90" s="40"/>
      <c r="I90" s="40"/>
      <c r="J90" s="183">
        <f>BK90</f>
        <v>0</v>
      </c>
      <c r="K90" s="40"/>
      <c r="L90" s="44"/>
      <c r="M90" s="95"/>
      <c r="N90" s="184"/>
      <c r="O90" s="96"/>
      <c r="P90" s="185">
        <f>P91+P152</f>
        <v>0</v>
      </c>
      <c r="Q90" s="96"/>
      <c r="R90" s="185">
        <f>R91+R152</f>
        <v>93.905848299999988</v>
      </c>
      <c r="S90" s="96"/>
      <c r="T90" s="186">
        <f>T91+T152</f>
        <v>196.041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6" t="s">
        <v>80</v>
      </c>
      <c r="AU90" s="16" t="s">
        <v>107</v>
      </c>
      <c r="BK90" s="187">
        <f>BK91+BK152</f>
        <v>0</v>
      </c>
    </row>
    <row r="91" s="12" customFormat="1" ht="25.92" customHeight="1">
      <c r="A91" s="12"/>
      <c r="B91" s="188"/>
      <c r="C91" s="189"/>
      <c r="D91" s="190" t="s">
        <v>80</v>
      </c>
      <c r="E91" s="191" t="s">
        <v>132</v>
      </c>
      <c r="F91" s="191" t="s">
        <v>133</v>
      </c>
      <c r="G91" s="189"/>
      <c r="H91" s="189"/>
      <c r="I91" s="192"/>
      <c r="J91" s="193">
        <f>BK91</f>
        <v>0</v>
      </c>
      <c r="K91" s="189"/>
      <c r="L91" s="194"/>
      <c r="M91" s="195"/>
      <c r="N91" s="196"/>
      <c r="O91" s="196"/>
      <c r="P91" s="197">
        <f>P92+P105+P114+P123+P130+P149</f>
        <v>0</v>
      </c>
      <c r="Q91" s="196"/>
      <c r="R91" s="197">
        <f>R92+R105+R114+R123+R130+R149</f>
        <v>93.905848299999988</v>
      </c>
      <c r="S91" s="196"/>
      <c r="T91" s="198">
        <f>T92+T105+T114+T123+T130+T149</f>
        <v>196.041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9" t="s">
        <v>89</v>
      </c>
      <c r="AT91" s="200" t="s">
        <v>80</v>
      </c>
      <c r="AU91" s="200" t="s">
        <v>81</v>
      </c>
      <c r="AY91" s="199" t="s">
        <v>134</v>
      </c>
      <c r="BK91" s="201">
        <f>BK92+BK105+BK114+BK123+BK130+BK149</f>
        <v>0</v>
      </c>
    </row>
    <row r="92" s="12" customFormat="1" ht="22.8" customHeight="1">
      <c r="A92" s="12"/>
      <c r="B92" s="188"/>
      <c r="C92" s="189"/>
      <c r="D92" s="190" t="s">
        <v>80</v>
      </c>
      <c r="E92" s="202" t="s">
        <v>89</v>
      </c>
      <c r="F92" s="202" t="s">
        <v>135</v>
      </c>
      <c r="G92" s="189"/>
      <c r="H92" s="189"/>
      <c r="I92" s="192"/>
      <c r="J92" s="203">
        <f>BK92</f>
        <v>0</v>
      </c>
      <c r="K92" s="189"/>
      <c r="L92" s="194"/>
      <c r="M92" s="195"/>
      <c r="N92" s="196"/>
      <c r="O92" s="196"/>
      <c r="P92" s="197">
        <f>SUM(P93:P104)</f>
        <v>0</v>
      </c>
      <c r="Q92" s="196"/>
      <c r="R92" s="197">
        <f>SUM(R93:R104)</f>
        <v>0</v>
      </c>
      <c r="S92" s="196"/>
      <c r="T92" s="198">
        <f>SUM(T93:T104)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9" t="s">
        <v>89</v>
      </c>
      <c r="AT92" s="200" t="s">
        <v>80</v>
      </c>
      <c r="AU92" s="200" t="s">
        <v>89</v>
      </c>
      <c r="AY92" s="199" t="s">
        <v>134</v>
      </c>
      <c r="BK92" s="201">
        <f>SUM(BK93:BK104)</f>
        <v>0</v>
      </c>
    </row>
    <row r="93" s="2" customFormat="1" ht="24.15" customHeight="1">
      <c r="A93" s="38"/>
      <c r="B93" s="39"/>
      <c r="C93" s="204" t="s">
        <v>89</v>
      </c>
      <c r="D93" s="204" t="s">
        <v>136</v>
      </c>
      <c r="E93" s="205" t="s">
        <v>137</v>
      </c>
      <c r="F93" s="206" t="s">
        <v>138</v>
      </c>
      <c r="G93" s="207" t="s">
        <v>139</v>
      </c>
      <c r="H93" s="208">
        <v>11.385</v>
      </c>
      <c r="I93" s="209"/>
      <c r="J93" s="210">
        <f>ROUND(I93*H93,2)</f>
        <v>0</v>
      </c>
      <c r="K93" s="206" t="s">
        <v>140</v>
      </c>
      <c r="L93" s="44"/>
      <c r="M93" s="211" t="s">
        <v>79</v>
      </c>
      <c r="N93" s="212" t="s">
        <v>51</v>
      </c>
      <c r="O93" s="84"/>
      <c r="P93" s="213">
        <f>O93*H93</f>
        <v>0</v>
      </c>
      <c r="Q93" s="213">
        <v>0</v>
      </c>
      <c r="R93" s="213">
        <f>Q93*H93</f>
        <v>0</v>
      </c>
      <c r="S93" s="213">
        <v>0</v>
      </c>
      <c r="T93" s="214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5" t="s">
        <v>141</v>
      </c>
      <c r="AT93" s="215" t="s">
        <v>136</v>
      </c>
      <c r="AU93" s="215" t="s">
        <v>91</v>
      </c>
      <c r="AY93" s="16" t="s">
        <v>134</v>
      </c>
      <c r="BE93" s="216">
        <f>IF(N93="základní",J93,0)</f>
        <v>0</v>
      </c>
      <c r="BF93" s="216">
        <f>IF(N93="snížená",J93,0)</f>
        <v>0</v>
      </c>
      <c r="BG93" s="216">
        <f>IF(N93="zákl. přenesená",J93,0)</f>
        <v>0</v>
      </c>
      <c r="BH93" s="216">
        <f>IF(N93="sníž. přenesená",J93,0)</f>
        <v>0</v>
      </c>
      <c r="BI93" s="216">
        <f>IF(N93="nulová",J93,0)</f>
        <v>0</v>
      </c>
      <c r="BJ93" s="16" t="s">
        <v>89</v>
      </c>
      <c r="BK93" s="216">
        <f>ROUND(I93*H93,2)</f>
        <v>0</v>
      </c>
      <c r="BL93" s="16" t="s">
        <v>141</v>
      </c>
      <c r="BM93" s="215" t="s">
        <v>360</v>
      </c>
    </row>
    <row r="94" s="2" customFormat="1">
      <c r="A94" s="38"/>
      <c r="B94" s="39"/>
      <c r="C94" s="40"/>
      <c r="D94" s="217" t="s">
        <v>143</v>
      </c>
      <c r="E94" s="40"/>
      <c r="F94" s="218" t="s">
        <v>144</v>
      </c>
      <c r="G94" s="40"/>
      <c r="H94" s="40"/>
      <c r="I94" s="219"/>
      <c r="J94" s="40"/>
      <c r="K94" s="40"/>
      <c r="L94" s="44"/>
      <c r="M94" s="220"/>
      <c r="N94" s="221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6" t="s">
        <v>143</v>
      </c>
      <c r="AU94" s="16" t="s">
        <v>91</v>
      </c>
    </row>
    <row r="95" s="13" customFormat="1">
      <c r="A95" s="13"/>
      <c r="B95" s="222"/>
      <c r="C95" s="223"/>
      <c r="D95" s="224" t="s">
        <v>145</v>
      </c>
      <c r="E95" s="225" t="s">
        <v>79</v>
      </c>
      <c r="F95" s="226" t="s">
        <v>361</v>
      </c>
      <c r="G95" s="223"/>
      <c r="H95" s="227">
        <v>11.385</v>
      </c>
      <c r="I95" s="228"/>
      <c r="J95" s="223"/>
      <c r="K95" s="223"/>
      <c r="L95" s="229"/>
      <c r="M95" s="230"/>
      <c r="N95" s="231"/>
      <c r="O95" s="231"/>
      <c r="P95" s="231"/>
      <c r="Q95" s="231"/>
      <c r="R95" s="231"/>
      <c r="S95" s="231"/>
      <c r="T95" s="23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3" t="s">
        <v>145</v>
      </c>
      <c r="AU95" s="233" t="s">
        <v>91</v>
      </c>
      <c r="AV95" s="13" t="s">
        <v>91</v>
      </c>
      <c r="AW95" s="13" t="s">
        <v>39</v>
      </c>
      <c r="AX95" s="13" t="s">
        <v>81</v>
      </c>
      <c r="AY95" s="233" t="s">
        <v>134</v>
      </c>
    </row>
    <row r="96" s="2" customFormat="1" ht="37.8" customHeight="1">
      <c r="A96" s="38"/>
      <c r="B96" s="39"/>
      <c r="C96" s="204" t="s">
        <v>91</v>
      </c>
      <c r="D96" s="204" t="s">
        <v>136</v>
      </c>
      <c r="E96" s="205" t="s">
        <v>147</v>
      </c>
      <c r="F96" s="206" t="s">
        <v>148</v>
      </c>
      <c r="G96" s="207" t="s">
        <v>139</v>
      </c>
      <c r="H96" s="208">
        <v>11.385</v>
      </c>
      <c r="I96" s="209"/>
      <c r="J96" s="210">
        <f>ROUND(I96*H96,2)</f>
        <v>0</v>
      </c>
      <c r="K96" s="206" t="s">
        <v>140</v>
      </c>
      <c r="L96" s="44"/>
      <c r="M96" s="211" t="s">
        <v>79</v>
      </c>
      <c r="N96" s="212" t="s">
        <v>51</v>
      </c>
      <c r="O96" s="84"/>
      <c r="P96" s="213">
        <f>O96*H96</f>
        <v>0</v>
      </c>
      <c r="Q96" s="213">
        <v>0</v>
      </c>
      <c r="R96" s="213">
        <f>Q96*H96</f>
        <v>0</v>
      </c>
      <c r="S96" s="213">
        <v>0</v>
      </c>
      <c r="T96" s="214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15" t="s">
        <v>141</v>
      </c>
      <c r="AT96" s="215" t="s">
        <v>136</v>
      </c>
      <c r="AU96" s="215" t="s">
        <v>91</v>
      </c>
      <c r="AY96" s="16" t="s">
        <v>134</v>
      </c>
      <c r="BE96" s="216">
        <f>IF(N96="základní",J96,0)</f>
        <v>0</v>
      </c>
      <c r="BF96" s="216">
        <f>IF(N96="snížená",J96,0)</f>
        <v>0</v>
      </c>
      <c r="BG96" s="216">
        <f>IF(N96="zákl. přenesená",J96,0)</f>
        <v>0</v>
      </c>
      <c r="BH96" s="216">
        <f>IF(N96="sníž. přenesená",J96,0)</f>
        <v>0</v>
      </c>
      <c r="BI96" s="216">
        <f>IF(N96="nulová",J96,0)</f>
        <v>0</v>
      </c>
      <c r="BJ96" s="16" t="s">
        <v>89</v>
      </c>
      <c r="BK96" s="216">
        <f>ROUND(I96*H96,2)</f>
        <v>0</v>
      </c>
      <c r="BL96" s="16" t="s">
        <v>141</v>
      </c>
      <c r="BM96" s="215" t="s">
        <v>362</v>
      </c>
    </row>
    <row r="97" s="2" customFormat="1">
      <c r="A97" s="38"/>
      <c r="B97" s="39"/>
      <c r="C97" s="40"/>
      <c r="D97" s="217" t="s">
        <v>143</v>
      </c>
      <c r="E97" s="40"/>
      <c r="F97" s="218" t="s">
        <v>150</v>
      </c>
      <c r="G97" s="40"/>
      <c r="H97" s="40"/>
      <c r="I97" s="219"/>
      <c r="J97" s="40"/>
      <c r="K97" s="40"/>
      <c r="L97" s="44"/>
      <c r="M97" s="220"/>
      <c r="N97" s="221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6" t="s">
        <v>143</v>
      </c>
      <c r="AU97" s="16" t="s">
        <v>91</v>
      </c>
    </row>
    <row r="98" s="13" customFormat="1">
      <c r="A98" s="13"/>
      <c r="B98" s="222"/>
      <c r="C98" s="223"/>
      <c r="D98" s="224" t="s">
        <v>145</v>
      </c>
      <c r="E98" s="225" t="s">
        <v>79</v>
      </c>
      <c r="F98" s="226" t="s">
        <v>363</v>
      </c>
      <c r="G98" s="223"/>
      <c r="H98" s="227">
        <v>11.385</v>
      </c>
      <c r="I98" s="228"/>
      <c r="J98" s="223"/>
      <c r="K98" s="223"/>
      <c r="L98" s="229"/>
      <c r="M98" s="230"/>
      <c r="N98" s="231"/>
      <c r="O98" s="231"/>
      <c r="P98" s="231"/>
      <c r="Q98" s="231"/>
      <c r="R98" s="231"/>
      <c r="S98" s="231"/>
      <c r="T98" s="23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3" t="s">
        <v>145</v>
      </c>
      <c r="AU98" s="233" t="s">
        <v>91</v>
      </c>
      <c r="AV98" s="13" t="s">
        <v>91</v>
      </c>
      <c r="AW98" s="13" t="s">
        <v>39</v>
      </c>
      <c r="AX98" s="13" t="s">
        <v>81</v>
      </c>
      <c r="AY98" s="233" t="s">
        <v>134</v>
      </c>
    </row>
    <row r="99" s="2" customFormat="1" ht="24.15" customHeight="1">
      <c r="A99" s="38"/>
      <c r="B99" s="39"/>
      <c r="C99" s="204" t="s">
        <v>152</v>
      </c>
      <c r="D99" s="204" t="s">
        <v>136</v>
      </c>
      <c r="E99" s="205" t="s">
        <v>153</v>
      </c>
      <c r="F99" s="206" t="s">
        <v>154</v>
      </c>
      <c r="G99" s="207" t="s">
        <v>155</v>
      </c>
      <c r="H99" s="208">
        <v>19.923999999999999</v>
      </c>
      <c r="I99" s="209"/>
      <c r="J99" s="210">
        <f>ROUND(I99*H99,2)</f>
        <v>0</v>
      </c>
      <c r="K99" s="206" t="s">
        <v>140</v>
      </c>
      <c r="L99" s="44"/>
      <c r="M99" s="211" t="s">
        <v>79</v>
      </c>
      <c r="N99" s="212" t="s">
        <v>51</v>
      </c>
      <c r="O99" s="84"/>
      <c r="P99" s="213">
        <f>O99*H99</f>
        <v>0</v>
      </c>
      <c r="Q99" s="213">
        <v>0</v>
      </c>
      <c r="R99" s="213">
        <f>Q99*H99</f>
        <v>0</v>
      </c>
      <c r="S99" s="213">
        <v>0</v>
      </c>
      <c r="T99" s="214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5" t="s">
        <v>141</v>
      </c>
      <c r="AT99" s="215" t="s">
        <v>136</v>
      </c>
      <c r="AU99" s="215" t="s">
        <v>91</v>
      </c>
      <c r="AY99" s="16" t="s">
        <v>134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6" t="s">
        <v>89</v>
      </c>
      <c r="BK99" s="216">
        <f>ROUND(I99*H99,2)</f>
        <v>0</v>
      </c>
      <c r="BL99" s="16" t="s">
        <v>141</v>
      </c>
      <c r="BM99" s="215" t="s">
        <v>364</v>
      </c>
    </row>
    <row r="100" s="2" customFormat="1">
      <c r="A100" s="38"/>
      <c r="B100" s="39"/>
      <c r="C100" s="40"/>
      <c r="D100" s="217" t="s">
        <v>143</v>
      </c>
      <c r="E100" s="40"/>
      <c r="F100" s="218" t="s">
        <v>157</v>
      </c>
      <c r="G100" s="40"/>
      <c r="H100" s="40"/>
      <c r="I100" s="219"/>
      <c r="J100" s="40"/>
      <c r="K100" s="40"/>
      <c r="L100" s="44"/>
      <c r="M100" s="220"/>
      <c r="N100" s="221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6" t="s">
        <v>143</v>
      </c>
      <c r="AU100" s="16" t="s">
        <v>91</v>
      </c>
    </row>
    <row r="101" s="13" customFormat="1">
      <c r="A101" s="13"/>
      <c r="B101" s="222"/>
      <c r="C101" s="223"/>
      <c r="D101" s="224" t="s">
        <v>145</v>
      </c>
      <c r="E101" s="223"/>
      <c r="F101" s="226" t="s">
        <v>365</v>
      </c>
      <c r="G101" s="223"/>
      <c r="H101" s="227">
        <v>19.923999999999999</v>
      </c>
      <c r="I101" s="228"/>
      <c r="J101" s="223"/>
      <c r="K101" s="223"/>
      <c r="L101" s="229"/>
      <c r="M101" s="230"/>
      <c r="N101" s="231"/>
      <c r="O101" s="231"/>
      <c r="P101" s="231"/>
      <c r="Q101" s="231"/>
      <c r="R101" s="231"/>
      <c r="S101" s="231"/>
      <c r="T101" s="23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3" t="s">
        <v>145</v>
      </c>
      <c r="AU101" s="233" t="s">
        <v>91</v>
      </c>
      <c r="AV101" s="13" t="s">
        <v>91</v>
      </c>
      <c r="AW101" s="13" t="s">
        <v>4</v>
      </c>
      <c r="AX101" s="13" t="s">
        <v>89</v>
      </c>
      <c r="AY101" s="233" t="s">
        <v>134</v>
      </c>
    </row>
    <row r="102" s="2" customFormat="1" ht="21.75" customHeight="1">
      <c r="A102" s="38"/>
      <c r="B102" s="39"/>
      <c r="C102" s="204" t="s">
        <v>141</v>
      </c>
      <c r="D102" s="204" t="s">
        <v>136</v>
      </c>
      <c r="E102" s="205" t="s">
        <v>159</v>
      </c>
      <c r="F102" s="206" t="s">
        <v>160</v>
      </c>
      <c r="G102" s="207" t="s">
        <v>161</v>
      </c>
      <c r="H102" s="208">
        <v>242</v>
      </c>
      <c r="I102" s="209"/>
      <c r="J102" s="210">
        <f>ROUND(I102*H102,2)</f>
        <v>0</v>
      </c>
      <c r="K102" s="206" t="s">
        <v>140</v>
      </c>
      <c r="L102" s="44"/>
      <c r="M102" s="211" t="s">
        <v>79</v>
      </c>
      <c r="N102" s="212" t="s">
        <v>51</v>
      </c>
      <c r="O102" s="84"/>
      <c r="P102" s="213">
        <f>O102*H102</f>
        <v>0</v>
      </c>
      <c r="Q102" s="213">
        <v>0</v>
      </c>
      <c r="R102" s="213">
        <f>Q102*H102</f>
        <v>0</v>
      </c>
      <c r="S102" s="213">
        <v>0</v>
      </c>
      <c r="T102" s="214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5" t="s">
        <v>141</v>
      </c>
      <c r="AT102" s="215" t="s">
        <v>136</v>
      </c>
      <c r="AU102" s="215" t="s">
        <v>91</v>
      </c>
      <c r="AY102" s="16" t="s">
        <v>134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6" t="s">
        <v>89</v>
      </c>
      <c r="BK102" s="216">
        <f>ROUND(I102*H102,2)</f>
        <v>0</v>
      </c>
      <c r="BL102" s="16" t="s">
        <v>141</v>
      </c>
      <c r="BM102" s="215" t="s">
        <v>366</v>
      </c>
    </row>
    <row r="103" s="2" customFormat="1">
      <c r="A103" s="38"/>
      <c r="B103" s="39"/>
      <c r="C103" s="40"/>
      <c r="D103" s="217" t="s">
        <v>143</v>
      </c>
      <c r="E103" s="40"/>
      <c r="F103" s="218" t="s">
        <v>163</v>
      </c>
      <c r="G103" s="40"/>
      <c r="H103" s="40"/>
      <c r="I103" s="219"/>
      <c r="J103" s="40"/>
      <c r="K103" s="40"/>
      <c r="L103" s="44"/>
      <c r="M103" s="220"/>
      <c r="N103" s="221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6" t="s">
        <v>143</v>
      </c>
      <c r="AU103" s="16" t="s">
        <v>91</v>
      </c>
    </row>
    <row r="104" s="13" customFormat="1">
      <c r="A104" s="13"/>
      <c r="B104" s="222"/>
      <c r="C104" s="223"/>
      <c r="D104" s="224" t="s">
        <v>145</v>
      </c>
      <c r="E104" s="225" t="s">
        <v>79</v>
      </c>
      <c r="F104" s="226" t="s">
        <v>367</v>
      </c>
      <c r="G104" s="223"/>
      <c r="H104" s="227">
        <v>242</v>
      </c>
      <c r="I104" s="228"/>
      <c r="J104" s="223"/>
      <c r="K104" s="223"/>
      <c r="L104" s="229"/>
      <c r="M104" s="230"/>
      <c r="N104" s="231"/>
      <c r="O104" s="231"/>
      <c r="P104" s="231"/>
      <c r="Q104" s="231"/>
      <c r="R104" s="231"/>
      <c r="S104" s="231"/>
      <c r="T104" s="23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3" t="s">
        <v>145</v>
      </c>
      <c r="AU104" s="233" t="s">
        <v>91</v>
      </c>
      <c r="AV104" s="13" t="s">
        <v>91</v>
      </c>
      <c r="AW104" s="13" t="s">
        <v>39</v>
      </c>
      <c r="AX104" s="13" t="s">
        <v>81</v>
      </c>
      <c r="AY104" s="233" t="s">
        <v>134</v>
      </c>
    </row>
    <row r="105" s="12" customFormat="1" ht="22.8" customHeight="1">
      <c r="A105" s="12"/>
      <c r="B105" s="188"/>
      <c r="C105" s="189"/>
      <c r="D105" s="190" t="s">
        <v>80</v>
      </c>
      <c r="E105" s="202" t="s">
        <v>165</v>
      </c>
      <c r="F105" s="202" t="s">
        <v>166</v>
      </c>
      <c r="G105" s="189"/>
      <c r="H105" s="189"/>
      <c r="I105" s="192"/>
      <c r="J105" s="203">
        <f>BK105</f>
        <v>0</v>
      </c>
      <c r="K105" s="189"/>
      <c r="L105" s="194"/>
      <c r="M105" s="195"/>
      <c r="N105" s="196"/>
      <c r="O105" s="196"/>
      <c r="P105" s="197">
        <f>SUM(P106:P113)</f>
        <v>0</v>
      </c>
      <c r="Q105" s="196"/>
      <c r="R105" s="197">
        <f>SUM(R106:R113)</f>
        <v>53.610259999999997</v>
      </c>
      <c r="S105" s="196"/>
      <c r="T105" s="198">
        <f>SUM(T106:T113)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9" t="s">
        <v>89</v>
      </c>
      <c r="AT105" s="200" t="s">
        <v>80</v>
      </c>
      <c r="AU105" s="200" t="s">
        <v>89</v>
      </c>
      <c r="AY105" s="199" t="s">
        <v>134</v>
      </c>
      <c r="BK105" s="201">
        <f>SUM(BK106:BK113)</f>
        <v>0</v>
      </c>
    </row>
    <row r="106" s="2" customFormat="1" ht="21.75" customHeight="1">
      <c r="A106" s="38"/>
      <c r="B106" s="39"/>
      <c r="C106" s="204" t="s">
        <v>165</v>
      </c>
      <c r="D106" s="204" t="s">
        <v>136</v>
      </c>
      <c r="E106" s="205" t="s">
        <v>312</v>
      </c>
      <c r="F106" s="206" t="s">
        <v>313</v>
      </c>
      <c r="G106" s="207" t="s">
        <v>161</v>
      </c>
      <c r="H106" s="208">
        <v>242</v>
      </c>
      <c r="I106" s="209"/>
      <c r="J106" s="210">
        <f>ROUND(I106*H106,2)</f>
        <v>0</v>
      </c>
      <c r="K106" s="206" t="s">
        <v>140</v>
      </c>
      <c r="L106" s="44"/>
      <c r="M106" s="211" t="s">
        <v>79</v>
      </c>
      <c r="N106" s="212" t="s">
        <v>51</v>
      </c>
      <c r="O106" s="84"/>
      <c r="P106" s="213">
        <f>O106*H106</f>
        <v>0</v>
      </c>
      <c r="Q106" s="213">
        <v>0</v>
      </c>
      <c r="R106" s="213">
        <f>Q106*H106</f>
        <v>0</v>
      </c>
      <c r="S106" s="213">
        <v>0</v>
      </c>
      <c r="T106" s="214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15" t="s">
        <v>141</v>
      </c>
      <c r="AT106" s="215" t="s">
        <v>136</v>
      </c>
      <c r="AU106" s="215" t="s">
        <v>91</v>
      </c>
      <c r="AY106" s="16" t="s">
        <v>134</v>
      </c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16" t="s">
        <v>89</v>
      </c>
      <c r="BK106" s="216">
        <f>ROUND(I106*H106,2)</f>
        <v>0</v>
      </c>
      <c r="BL106" s="16" t="s">
        <v>141</v>
      </c>
      <c r="BM106" s="215" t="s">
        <v>368</v>
      </c>
    </row>
    <row r="107" s="2" customFormat="1">
      <c r="A107" s="38"/>
      <c r="B107" s="39"/>
      <c r="C107" s="40"/>
      <c r="D107" s="217" t="s">
        <v>143</v>
      </c>
      <c r="E107" s="40"/>
      <c r="F107" s="218" t="s">
        <v>315</v>
      </c>
      <c r="G107" s="40"/>
      <c r="H107" s="40"/>
      <c r="I107" s="219"/>
      <c r="J107" s="40"/>
      <c r="K107" s="40"/>
      <c r="L107" s="44"/>
      <c r="M107" s="220"/>
      <c r="N107" s="221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6" t="s">
        <v>143</v>
      </c>
      <c r="AU107" s="16" t="s">
        <v>91</v>
      </c>
    </row>
    <row r="108" s="13" customFormat="1">
      <c r="A108" s="13"/>
      <c r="B108" s="222"/>
      <c r="C108" s="223"/>
      <c r="D108" s="224" t="s">
        <v>145</v>
      </c>
      <c r="E108" s="225" t="s">
        <v>79</v>
      </c>
      <c r="F108" s="226" t="s">
        <v>369</v>
      </c>
      <c r="G108" s="223"/>
      <c r="H108" s="227">
        <v>242</v>
      </c>
      <c r="I108" s="228"/>
      <c r="J108" s="223"/>
      <c r="K108" s="223"/>
      <c r="L108" s="229"/>
      <c r="M108" s="230"/>
      <c r="N108" s="231"/>
      <c r="O108" s="231"/>
      <c r="P108" s="231"/>
      <c r="Q108" s="231"/>
      <c r="R108" s="231"/>
      <c r="S108" s="231"/>
      <c r="T108" s="23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3" t="s">
        <v>145</v>
      </c>
      <c r="AU108" s="233" t="s">
        <v>91</v>
      </c>
      <c r="AV108" s="13" t="s">
        <v>91</v>
      </c>
      <c r="AW108" s="13" t="s">
        <v>39</v>
      </c>
      <c r="AX108" s="13" t="s">
        <v>81</v>
      </c>
      <c r="AY108" s="233" t="s">
        <v>134</v>
      </c>
    </row>
    <row r="109" s="2" customFormat="1" ht="37.8" customHeight="1">
      <c r="A109" s="38"/>
      <c r="B109" s="39"/>
      <c r="C109" s="204" t="s">
        <v>172</v>
      </c>
      <c r="D109" s="204" t="s">
        <v>136</v>
      </c>
      <c r="E109" s="205" t="s">
        <v>173</v>
      </c>
      <c r="F109" s="206" t="s">
        <v>174</v>
      </c>
      <c r="G109" s="207" t="s">
        <v>161</v>
      </c>
      <c r="H109" s="208">
        <v>242</v>
      </c>
      <c r="I109" s="209"/>
      <c r="J109" s="210">
        <f>ROUND(I109*H109,2)</f>
        <v>0</v>
      </c>
      <c r="K109" s="206" t="s">
        <v>140</v>
      </c>
      <c r="L109" s="44"/>
      <c r="M109" s="211" t="s">
        <v>79</v>
      </c>
      <c r="N109" s="212" t="s">
        <v>51</v>
      </c>
      <c r="O109" s="84"/>
      <c r="P109" s="213">
        <f>O109*H109</f>
        <v>0</v>
      </c>
      <c r="Q109" s="213">
        <v>0.089219999999999994</v>
      </c>
      <c r="R109" s="213">
        <f>Q109*H109</f>
        <v>21.591239999999999</v>
      </c>
      <c r="S109" s="213">
        <v>0</v>
      </c>
      <c r="T109" s="214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5" t="s">
        <v>141</v>
      </c>
      <c r="AT109" s="215" t="s">
        <v>136</v>
      </c>
      <c r="AU109" s="215" t="s">
        <v>91</v>
      </c>
      <c r="AY109" s="16" t="s">
        <v>134</v>
      </c>
      <c r="BE109" s="216">
        <f>IF(N109="základní",J109,0)</f>
        <v>0</v>
      </c>
      <c r="BF109" s="216">
        <f>IF(N109="snížená",J109,0)</f>
        <v>0</v>
      </c>
      <c r="BG109" s="216">
        <f>IF(N109="zákl. přenesená",J109,0)</f>
        <v>0</v>
      </c>
      <c r="BH109" s="216">
        <f>IF(N109="sníž. přenesená",J109,0)</f>
        <v>0</v>
      </c>
      <c r="BI109" s="216">
        <f>IF(N109="nulová",J109,0)</f>
        <v>0</v>
      </c>
      <c r="BJ109" s="16" t="s">
        <v>89</v>
      </c>
      <c r="BK109" s="216">
        <f>ROUND(I109*H109,2)</f>
        <v>0</v>
      </c>
      <c r="BL109" s="16" t="s">
        <v>141</v>
      </c>
      <c r="BM109" s="215" t="s">
        <v>370</v>
      </c>
    </row>
    <row r="110" s="2" customFormat="1">
      <c r="A110" s="38"/>
      <c r="B110" s="39"/>
      <c r="C110" s="40"/>
      <c r="D110" s="217" t="s">
        <v>143</v>
      </c>
      <c r="E110" s="40"/>
      <c r="F110" s="218" t="s">
        <v>176</v>
      </c>
      <c r="G110" s="40"/>
      <c r="H110" s="40"/>
      <c r="I110" s="219"/>
      <c r="J110" s="40"/>
      <c r="K110" s="40"/>
      <c r="L110" s="44"/>
      <c r="M110" s="220"/>
      <c r="N110" s="221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6" t="s">
        <v>143</v>
      </c>
      <c r="AU110" s="16" t="s">
        <v>91</v>
      </c>
    </row>
    <row r="111" s="13" customFormat="1">
      <c r="A111" s="13"/>
      <c r="B111" s="222"/>
      <c r="C111" s="223"/>
      <c r="D111" s="224" t="s">
        <v>145</v>
      </c>
      <c r="E111" s="225" t="s">
        <v>79</v>
      </c>
      <c r="F111" s="226" t="s">
        <v>371</v>
      </c>
      <c r="G111" s="223"/>
      <c r="H111" s="227">
        <v>242</v>
      </c>
      <c r="I111" s="228"/>
      <c r="J111" s="223"/>
      <c r="K111" s="223"/>
      <c r="L111" s="229"/>
      <c r="M111" s="230"/>
      <c r="N111" s="231"/>
      <c r="O111" s="231"/>
      <c r="P111" s="231"/>
      <c r="Q111" s="231"/>
      <c r="R111" s="231"/>
      <c r="S111" s="231"/>
      <c r="T111" s="23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3" t="s">
        <v>145</v>
      </c>
      <c r="AU111" s="233" t="s">
        <v>91</v>
      </c>
      <c r="AV111" s="13" t="s">
        <v>91</v>
      </c>
      <c r="AW111" s="13" t="s">
        <v>39</v>
      </c>
      <c r="AX111" s="13" t="s">
        <v>81</v>
      </c>
      <c r="AY111" s="233" t="s">
        <v>134</v>
      </c>
    </row>
    <row r="112" s="2" customFormat="1" ht="16.5" customHeight="1">
      <c r="A112" s="38"/>
      <c r="B112" s="39"/>
      <c r="C112" s="234" t="s">
        <v>178</v>
      </c>
      <c r="D112" s="234" t="s">
        <v>179</v>
      </c>
      <c r="E112" s="235" t="s">
        <v>180</v>
      </c>
      <c r="F112" s="236" t="s">
        <v>181</v>
      </c>
      <c r="G112" s="237" t="s">
        <v>161</v>
      </c>
      <c r="H112" s="238">
        <v>244.41999999999999</v>
      </c>
      <c r="I112" s="239"/>
      <c r="J112" s="240">
        <f>ROUND(I112*H112,2)</f>
        <v>0</v>
      </c>
      <c r="K112" s="236" t="s">
        <v>140</v>
      </c>
      <c r="L112" s="241"/>
      <c r="M112" s="242" t="s">
        <v>79</v>
      </c>
      <c r="N112" s="243" t="s">
        <v>51</v>
      </c>
      <c r="O112" s="84"/>
      <c r="P112" s="213">
        <f>O112*H112</f>
        <v>0</v>
      </c>
      <c r="Q112" s="213">
        <v>0.13100000000000001</v>
      </c>
      <c r="R112" s="213">
        <f>Q112*H112</f>
        <v>32.019019999999998</v>
      </c>
      <c r="S112" s="213">
        <v>0</v>
      </c>
      <c r="T112" s="214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5" t="s">
        <v>182</v>
      </c>
      <c r="AT112" s="215" t="s">
        <v>179</v>
      </c>
      <c r="AU112" s="215" t="s">
        <v>91</v>
      </c>
      <c r="AY112" s="16" t="s">
        <v>134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6" t="s">
        <v>89</v>
      </c>
      <c r="BK112" s="216">
        <f>ROUND(I112*H112,2)</f>
        <v>0</v>
      </c>
      <c r="BL112" s="16" t="s">
        <v>141</v>
      </c>
      <c r="BM112" s="215" t="s">
        <v>372</v>
      </c>
    </row>
    <row r="113" s="13" customFormat="1">
      <c r="A113" s="13"/>
      <c r="B113" s="222"/>
      <c r="C113" s="223"/>
      <c r="D113" s="224" t="s">
        <v>145</v>
      </c>
      <c r="E113" s="223"/>
      <c r="F113" s="226" t="s">
        <v>373</v>
      </c>
      <c r="G113" s="223"/>
      <c r="H113" s="227">
        <v>244.41999999999999</v>
      </c>
      <c r="I113" s="228"/>
      <c r="J113" s="223"/>
      <c r="K113" s="223"/>
      <c r="L113" s="229"/>
      <c r="M113" s="230"/>
      <c r="N113" s="231"/>
      <c r="O113" s="231"/>
      <c r="P113" s="231"/>
      <c r="Q113" s="231"/>
      <c r="R113" s="231"/>
      <c r="S113" s="231"/>
      <c r="T113" s="23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3" t="s">
        <v>145</v>
      </c>
      <c r="AU113" s="233" t="s">
        <v>91</v>
      </c>
      <c r="AV113" s="13" t="s">
        <v>91</v>
      </c>
      <c r="AW113" s="13" t="s">
        <v>4</v>
      </c>
      <c r="AX113" s="13" t="s">
        <v>89</v>
      </c>
      <c r="AY113" s="233" t="s">
        <v>134</v>
      </c>
    </row>
    <row r="114" s="12" customFormat="1" ht="22.8" customHeight="1">
      <c r="A114" s="12"/>
      <c r="B114" s="188"/>
      <c r="C114" s="189"/>
      <c r="D114" s="190" t="s">
        <v>80</v>
      </c>
      <c r="E114" s="202" t="s">
        <v>185</v>
      </c>
      <c r="F114" s="202" t="s">
        <v>186</v>
      </c>
      <c r="G114" s="189"/>
      <c r="H114" s="189"/>
      <c r="I114" s="192"/>
      <c r="J114" s="203">
        <f>BK114</f>
        <v>0</v>
      </c>
      <c r="K114" s="189"/>
      <c r="L114" s="194"/>
      <c r="M114" s="195"/>
      <c r="N114" s="196"/>
      <c r="O114" s="196"/>
      <c r="P114" s="197">
        <f>SUM(P115:P122)</f>
        <v>0</v>
      </c>
      <c r="Q114" s="196"/>
      <c r="R114" s="197">
        <f>SUM(R115:R122)</f>
        <v>40.295588299999991</v>
      </c>
      <c r="S114" s="196"/>
      <c r="T114" s="198">
        <f>SUM(T115:T122)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199" t="s">
        <v>89</v>
      </c>
      <c r="AT114" s="200" t="s">
        <v>80</v>
      </c>
      <c r="AU114" s="200" t="s">
        <v>89</v>
      </c>
      <c r="AY114" s="199" t="s">
        <v>134</v>
      </c>
      <c r="BK114" s="201">
        <f>SUM(BK115:BK122)</f>
        <v>0</v>
      </c>
    </row>
    <row r="115" s="2" customFormat="1" ht="24.15" customHeight="1">
      <c r="A115" s="38"/>
      <c r="B115" s="39"/>
      <c r="C115" s="204" t="s">
        <v>182</v>
      </c>
      <c r="D115" s="204" t="s">
        <v>136</v>
      </c>
      <c r="E115" s="205" t="s">
        <v>187</v>
      </c>
      <c r="F115" s="206" t="s">
        <v>188</v>
      </c>
      <c r="G115" s="207" t="s">
        <v>189</v>
      </c>
      <c r="H115" s="208">
        <v>253</v>
      </c>
      <c r="I115" s="209"/>
      <c r="J115" s="210">
        <f>ROUND(I115*H115,2)</f>
        <v>0</v>
      </c>
      <c r="K115" s="206" t="s">
        <v>140</v>
      </c>
      <c r="L115" s="44"/>
      <c r="M115" s="211" t="s">
        <v>79</v>
      </c>
      <c r="N115" s="212" t="s">
        <v>51</v>
      </c>
      <c r="O115" s="84"/>
      <c r="P115" s="213">
        <f>O115*H115</f>
        <v>0</v>
      </c>
      <c r="Q115" s="213">
        <v>0.10094599999999999</v>
      </c>
      <c r="R115" s="213">
        <f>Q115*H115</f>
        <v>25.539337999999997</v>
      </c>
      <c r="S115" s="213">
        <v>0</v>
      </c>
      <c r="T115" s="214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15" t="s">
        <v>141</v>
      </c>
      <c r="AT115" s="215" t="s">
        <v>136</v>
      </c>
      <c r="AU115" s="215" t="s">
        <v>91</v>
      </c>
      <c r="AY115" s="16" t="s">
        <v>134</v>
      </c>
      <c r="BE115" s="216">
        <f>IF(N115="základní",J115,0)</f>
        <v>0</v>
      </c>
      <c r="BF115" s="216">
        <f>IF(N115="snížená",J115,0)</f>
        <v>0</v>
      </c>
      <c r="BG115" s="216">
        <f>IF(N115="zákl. přenesená",J115,0)</f>
        <v>0</v>
      </c>
      <c r="BH115" s="216">
        <f>IF(N115="sníž. přenesená",J115,0)</f>
        <v>0</v>
      </c>
      <c r="BI115" s="216">
        <f>IF(N115="nulová",J115,0)</f>
        <v>0</v>
      </c>
      <c r="BJ115" s="16" t="s">
        <v>89</v>
      </c>
      <c r="BK115" s="216">
        <f>ROUND(I115*H115,2)</f>
        <v>0</v>
      </c>
      <c r="BL115" s="16" t="s">
        <v>141</v>
      </c>
      <c r="BM115" s="215" t="s">
        <v>374</v>
      </c>
    </row>
    <row r="116" s="2" customFormat="1">
      <c r="A116" s="38"/>
      <c r="B116" s="39"/>
      <c r="C116" s="40"/>
      <c r="D116" s="217" t="s">
        <v>143</v>
      </c>
      <c r="E116" s="40"/>
      <c r="F116" s="218" t="s">
        <v>191</v>
      </c>
      <c r="G116" s="40"/>
      <c r="H116" s="40"/>
      <c r="I116" s="219"/>
      <c r="J116" s="40"/>
      <c r="K116" s="40"/>
      <c r="L116" s="44"/>
      <c r="M116" s="220"/>
      <c r="N116" s="221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6" t="s">
        <v>143</v>
      </c>
      <c r="AU116" s="16" t="s">
        <v>91</v>
      </c>
    </row>
    <row r="117" s="13" customFormat="1">
      <c r="A117" s="13"/>
      <c r="B117" s="222"/>
      <c r="C117" s="223"/>
      <c r="D117" s="224" t="s">
        <v>145</v>
      </c>
      <c r="E117" s="225" t="s">
        <v>79</v>
      </c>
      <c r="F117" s="226" t="s">
        <v>375</v>
      </c>
      <c r="G117" s="223"/>
      <c r="H117" s="227">
        <v>253</v>
      </c>
      <c r="I117" s="228"/>
      <c r="J117" s="223"/>
      <c r="K117" s="223"/>
      <c r="L117" s="229"/>
      <c r="M117" s="230"/>
      <c r="N117" s="231"/>
      <c r="O117" s="231"/>
      <c r="P117" s="231"/>
      <c r="Q117" s="231"/>
      <c r="R117" s="231"/>
      <c r="S117" s="231"/>
      <c r="T117" s="23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3" t="s">
        <v>145</v>
      </c>
      <c r="AU117" s="233" t="s">
        <v>91</v>
      </c>
      <c r="AV117" s="13" t="s">
        <v>91</v>
      </c>
      <c r="AW117" s="13" t="s">
        <v>39</v>
      </c>
      <c r="AX117" s="13" t="s">
        <v>81</v>
      </c>
      <c r="AY117" s="233" t="s">
        <v>134</v>
      </c>
    </row>
    <row r="118" s="2" customFormat="1" ht="16.5" customHeight="1">
      <c r="A118" s="38"/>
      <c r="B118" s="39"/>
      <c r="C118" s="234" t="s">
        <v>185</v>
      </c>
      <c r="D118" s="234" t="s">
        <v>179</v>
      </c>
      <c r="E118" s="235" t="s">
        <v>193</v>
      </c>
      <c r="F118" s="236" t="s">
        <v>194</v>
      </c>
      <c r="G118" s="237" t="s">
        <v>189</v>
      </c>
      <c r="H118" s="238">
        <v>258.06</v>
      </c>
      <c r="I118" s="239"/>
      <c r="J118" s="240">
        <f>ROUND(I118*H118,2)</f>
        <v>0</v>
      </c>
      <c r="K118" s="236" t="s">
        <v>140</v>
      </c>
      <c r="L118" s="241"/>
      <c r="M118" s="242" t="s">
        <v>79</v>
      </c>
      <c r="N118" s="243" t="s">
        <v>51</v>
      </c>
      <c r="O118" s="84"/>
      <c r="P118" s="213">
        <f>O118*H118</f>
        <v>0</v>
      </c>
      <c r="Q118" s="213">
        <v>0.024</v>
      </c>
      <c r="R118" s="213">
        <f>Q118*H118</f>
        <v>6.1934399999999998</v>
      </c>
      <c r="S118" s="213">
        <v>0</v>
      </c>
      <c r="T118" s="214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5" t="s">
        <v>182</v>
      </c>
      <c r="AT118" s="215" t="s">
        <v>179</v>
      </c>
      <c r="AU118" s="215" t="s">
        <v>91</v>
      </c>
      <c r="AY118" s="16" t="s">
        <v>134</v>
      </c>
      <c r="BE118" s="216">
        <f>IF(N118="základní",J118,0)</f>
        <v>0</v>
      </c>
      <c r="BF118" s="216">
        <f>IF(N118="snížená",J118,0)</f>
        <v>0</v>
      </c>
      <c r="BG118" s="216">
        <f>IF(N118="zákl. přenesená",J118,0)</f>
        <v>0</v>
      </c>
      <c r="BH118" s="216">
        <f>IF(N118="sníž. přenesená",J118,0)</f>
        <v>0</v>
      </c>
      <c r="BI118" s="216">
        <f>IF(N118="nulová",J118,0)</f>
        <v>0</v>
      </c>
      <c r="BJ118" s="16" t="s">
        <v>89</v>
      </c>
      <c r="BK118" s="216">
        <f>ROUND(I118*H118,2)</f>
        <v>0</v>
      </c>
      <c r="BL118" s="16" t="s">
        <v>141</v>
      </c>
      <c r="BM118" s="215" t="s">
        <v>376</v>
      </c>
    </row>
    <row r="119" s="13" customFormat="1">
      <c r="A119" s="13"/>
      <c r="B119" s="222"/>
      <c r="C119" s="223"/>
      <c r="D119" s="224" t="s">
        <v>145</v>
      </c>
      <c r="E119" s="223"/>
      <c r="F119" s="226" t="s">
        <v>377</v>
      </c>
      <c r="G119" s="223"/>
      <c r="H119" s="227">
        <v>258.06</v>
      </c>
      <c r="I119" s="228"/>
      <c r="J119" s="223"/>
      <c r="K119" s="223"/>
      <c r="L119" s="229"/>
      <c r="M119" s="230"/>
      <c r="N119" s="231"/>
      <c r="O119" s="231"/>
      <c r="P119" s="231"/>
      <c r="Q119" s="231"/>
      <c r="R119" s="231"/>
      <c r="S119" s="231"/>
      <c r="T119" s="23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3" t="s">
        <v>145</v>
      </c>
      <c r="AU119" s="233" t="s">
        <v>91</v>
      </c>
      <c r="AV119" s="13" t="s">
        <v>91</v>
      </c>
      <c r="AW119" s="13" t="s">
        <v>4</v>
      </c>
      <c r="AX119" s="13" t="s">
        <v>89</v>
      </c>
      <c r="AY119" s="233" t="s">
        <v>134</v>
      </c>
    </row>
    <row r="120" s="2" customFormat="1" ht="16.5" customHeight="1">
      <c r="A120" s="38"/>
      <c r="B120" s="39"/>
      <c r="C120" s="204" t="s">
        <v>197</v>
      </c>
      <c r="D120" s="204" t="s">
        <v>136</v>
      </c>
      <c r="E120" s="205" t="s">
        <v>198</v>
      </c>
      <c r="F120" s="206" t="s">
        <v>199</v>
      </c>
      <c r="G120" s="207" t="s">
        <v>139</v>
      </c>
      <c r="H120" s="208">
        <v>3.7949999999999999</v>
      </c>
      <c r="I120" s="209"/>
      <c r="J120" s="210">
        <f>ROUND(I120*H120,2)</f>
        <v>0</v>
      </c>
      <c r="K120" s="206" t="s">
        <v>140</v>
      </c>
      <c r="L120" s="44"/>
      <c r="M120" s="211" t="s">
        <v>79</v>
      </c>
      <c r="N120" s="212" t="s">
        <v>51</v>
      </c>
      <c r="O120" s="84"/>
      <c r="P120" s="213">
        <f>O120*H120</f>
        <v>0</v>
      </c>
      <c r="Q120" s="213">
        <v>2.2563399999999998</v>
      </c>
      <c r="R120" s="213">
        <f>Q120*H120</f>
        <v>8.5628102999999989</v>
      </c>
      <c r="S120" s="213">
        <v>0</v>
      </c>
      <c r="T120" s="214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5" t="s">
        <v>141</v>
      </c>
      <c r="AT120" s="215" t="s">
        <v>136</v>
      </c>
      <c r="AU120" s="215" t="s">
        <v>91</v>
      </c>
      <c r="AY120" s="16" t="s">
        <v>134</v>
      </c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16" t="s">
        <v>89</v>
      </c>
      <c r="BK120" s="216">
        <f>ROUND(I120*H120,2)</f>
        <v>0</v>
      </c>
      <c r="BL120" s="16" t="s">
        <v>141</v>
      </c>
      <c r="BM120" s="215" t="s">
        <v>378</v>
      </c>
    </row>
    <row r="121" s="2" customFormat="1">
      <c r="A121" s="38"/>
      <c r="B121" s="39"/>
      <c r="C121" s="40"/>
      <c r="D121" s="217" t="s">
        <v>143</v>
      </c>
      <c r="E121" s="40"/>
      <c r="F121" s="218" t="s">
        <v>201</v>
      </c>
      <c r="G121" s="40"/>
      <c r="H121" s="40"/>
      <c r="I121" s="219"/>
      <c r="J121" s="40"/>
      <c r="K121" s="40"/>
      <c r="L121" s="44"/>
      <c r="M121" s="220"/>
      <c r="N121" s="221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6" t="s">
        <v>143</v>
      </c>
      <c r="AU121" s="16" t="s">
        <v>91</v>
      </c>
    </row>
    <row r="122" s="13" customFormat="1">
      <c r="A122" s="13"/>
      <c r="B122" s="222"/>
      <c r="C122" s="223"/>
      <c r="D122" s="224" t="s">
        <v>145</v>
      </c>
      <c r="E122" s="225" t="s">
        <v>79</v>
      </c>
      <c r="F122" s="226" t="s">
        <v>379</v>
      </c>
      <c r="G122" s="223"/>
      <c r="H122" s="227">
        <v>3.7949999999999999</v>
      </c>
      <c r="I122" s="228"/>
      <c r="J122" s="223"/>
      <c r="K122" s="223"/>
      <c r="L122" s="229"/>
      <c r="M122" s="230"/>
      <c r="N122" s="231"/>
      <c r="O122" s="231"/>
      <c r="P122" s="231"/>
      <c r="Q122" s="231"/>
      <c r="R122" s="231"/>
      <c r="S122" s="231"/>
      <c r="T122" s="23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3" t="s">
        <v>145</v>
      </c>
      <c r="AU122" s="233" t="s">
        <v>91</v>
      </c>
      <c r="AV122" s="13" t="s">
        <v>91</v>
      </c>
      <c r="AW122" s="13" t="s">
        <v>39</v>
      </c>
      <c r="AX122" s="13" t="s">
        <v>81</v>
      </c>
      <c r="AY122" s="233" t="s">
        <v>134</v>
      </c>
    </row>
    <row r="123" s="12" customFormat="1" ht="22.8" customHeight="1">
      <c r="A123" s="12"/>
      <c r="B123" s="188"/>
      <c r="C123" s="189"/>
      <c r="D123" s="190" t="s">
        <v>80</v>
      </c>
      <c r="E123" s="202" t="s">
        <v>203</v>
      </c>
      <c r="F123" s="202" t="s">
        <v>204</v>
      </c>
      <c r="G123" s="189"/>
      <c r="H123" s="189"/>
      <c r="I123" s="192"/>
      <c r="J123" s="203">
        <f>BK123</f>
        <v>0</v>
      </c>
      <c r="K123" s="189"/>
      <c r="L123" s="194"/>
      <c r="M123" s="195"/>
      <c r="N123" s="196"/>
      <c r="O123" s="196"/>
      <c r="P123" s="197">
        <f>SUM(P124:P129)</f>
        <v>0</v>
      </c>
      <c r="Q123" s="196"/>
      <c r="R123" s="197">
        <f>SUM(R124:R129)</f>
        <v>0</v>
      </c>
      <c r="S123" s="196"/>
      <c r="T123" s="198">
        <f>SUM(T124:T129)</f>
        <v>196.041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99" t="s">
        <v>89</v>
      </c>
      <c r="AT123" s="200" t="s">
        <v>80</v>
      </c>
      <c r="AU123" s="200" t="s">
        <v>89</v>
      </c>
      <c r="AY123" s="199" t="s">
        <v>134</v>
      </c>
      <c r="BK123" s="201">
        <f>SUM(BK124:BK129)</f>
        <v>0</v>
      </c>
    </row>
    <row r="124" s="2" customFormat="1" ht="37.8" customHeight="1">
      <c r="A124" s="38"/>
      <c r="B124" s="39"/>
      <c r="C124" s="204" t="s">
        <v>205</v>
      </c>
      <c r="D124" s="204" t="s">
        <v>136</v>
      </c>
      <c r="E124" s="205" t="s">
        <v>218</v>
      </c>
      <c r="F124" s="206" t="s">
        <v>219</v>
      </c>
      <c r="G124" s="207" t="s">
        <v>161</v>
      </c>
      <c r="H124" s="208">
        <v>323.5</v>
      </c>
      <c r="I124" s="209"/>
      <c r="J124" s="210">
        <f>ROUND(I124*H124,2)</f>
        <v>0</v>
      </c>
      <c r="K124" s="206" t="s">
        <v>140</v>
      </c>
      <c r="L124" s="44"/>
      <c r="M124" s="211" t="s">
        <v>79</v>
      </c>
      <c r="N124" s="212" t="s">
        <v>51</v>
      </c>
      <c r="O124" s="84"/>
      <c r="P124" s="213">
        <f>O124*H124</f>
        <v>0</v>
      </c>
      <c r="Q124" s="213">
        <v>0</v>
      </c>
      <c r="R124" s="213">
        <f>Q124*H124</f>
        <v>0</v>
      </c>
      <c r="S124" s="213">
        <v>0.28999999999999998</v>
      </c>
      <c r="T124" s="214">
        <f>S124*H124</f>
        <v>93.814999999999998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15" t="s">
        <v>141</v>
      </c>
      <c r="AT124" s="215" t="s">
        <v>136</v>
      </c>
      <c r="AU124" s="215" t="s">
        <v>91</v>
      </c>
      <c r="AY124" s="16" t="s">
        <v>134</v>
      </c>
      <c r="BE124" s="216">
        <f>IF(N124="základní",J124,0)</f>
        <v>0</v>
      </c>
      <c r="BF124" s="216">
        <f>IF(N124="snížená",J124,0)</f>
        <v>0</v>
      </c>
      <c r="BG124" s="216">
        <f>IF(N124="zákl. přenesená",J124,0)</f>
        <v>0</v>
      </c>
      <c r="BH124" s="216">
        <f>IF(N124="sníž. přenesená",J124,0)</f>
        <v>0</v>
      </c>
      <c r="BI124" s="216">
        <f>IF(N124="nulová",J124,0)</f>
        <v>0</v>
      </c>
      <c r="BJ124" s="16" t="s">
        <v>89</v>
      </c>
      <c r="BK124" s="216">
        <f>ROUND(I124*H124,2)</f>
        <v>0</v>
      </c>
      <c r="BL124" s="16" t="s">
        <v>141</v>
      </c>
      <c r="BM124" s="215" t="s">
        <v>380</v>
      </c>
    </row>
    <row r="125" s="2" customFormat="1">
      <c r="A125" s="38"/>
      <c r="B125" s="39"/>
      <c r="C125" s="40"/>
      <c r="D125" s="217" t="s">
        <v>143</v>
      </c>
      <c r="E125" s="40"/>
      <c r="F125" s="218" t="s">
        <v>221</v>
      </c>
      <c r="G125" s="40"/>
      <c r="H125" s="40"/>
      <c r="I125" s="219"/>
      <c r="J125" s="40"/>
      <c r="K125" s="40"/>
      <c r="L125" s="44"/>
      <c r="M125" s="220"/>
      <c r="N125" s="221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6" t="s">
        <v>143</v>
      </c>
      <c r="AU125" s="16" t="s">
        <v>91</v>
      </c>
    </row>
    <row r="126" s="13" customFormat="1">
      <c r="A126" s="13"/>
      <c r="B126" s="222"/>
      <c r="C126" s="223"/>
      <c r="D126" s="224" t="s">
        <v>145</v>
      </c>
      <c r="E126" s="225" t="s">
        <v>79</v>
      </c>
      <c r="F126" s="226" t="s">
        <v>381</v>
      </c>
      <c r="G126" s="223"/>
      <c r="H126" s="227">
        <v>323.5</v>
      </c>
      <c r="I126" s="228"/>
      <c r="J126" s="223"/>
      <c r="K126" s="223"/>
      <c r="L126" s="229"/>
      <c r="M126" s="230"/>
      <c r="N126" s="231"/>
      <c r="O126" s="231"/>
      <c r="P126" s="231"/>
      <c r="Q126" s="231"/>
      <c r="R126" s="231"/>
      <c r="S126" s="231"/>
      <c r="T126" s="23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3" t="s">
        <v>145</v>
      </c>
      <c r="AU126" s="233" t="s">
        <v>91</v>
      </c>
      <c r="AV126" s="13" t="s">
        <v>91</v>
      </c>
      <c r="AW126" s="13" t="s">
        <v>39</v>
      </c>
      <c r="AX126" s="13" t="s">
        <v>81</v>
      </c>
      <c r="AY126" s="233" t="s">
        <v>134</v>
      </c>
    </row>
    <row r="127" s="2" customFormat="1" ht="33" customHeight="1">
      <c r="A127" s="38"/>
      <c r="B127" s="39"/>
      <c r="C127" s="204" t="s">
        <v>211</v>
      </c>
      <c r="D127" s="204" t="s">
        <v>136</v>
      </c>
      <c r="E127" s="205" t="s">
        <v>329</v>
      </c>
      <c r="F127" s="206" t="s">
        <v>330</v>
      </c>
      <c r="G127" s="207" t="s">
        <v>161</v>
      </c>
      <c r="H127" s="208">
        <v>323.5</v>
      </c>
      <c r="I127" s="209"/>
      <c r="J127" s="210">
        <f>ROUND(I127*H127,2)</f>
        <v>0</v>
      </c>
      <c r="K127" s="206" t="s">
        <v>140</v>
      </c>
      <c r="L127" s="44"/>
      <c r="M127" s="211" t="s">
        <v>79</v>
      </c>
      <c r="N127" s="212" t="s">
        <v>51</v>
      </c>
      <c r="O127" s="84"/>
      <c r="P127" s="213">
        <f>O127*H127</f>
        <v>0</v>
      </c>
      <c r="Q127" s="213">
        <v>0</v>
      </c>
      <c r="R127" s="213">
        <f>Q127*H127</f>
        <v>0</v>
      </c>
      <c r="S127" s="213">
        <v>0.316</v>
      </c>
      <c r="T127" s="214">
        <f>S127*H127</f>
        <v>102.226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15" t="s">
        <v>141</v>
      </c>
      <c r="AT127" s="215" t="s">
        <v>136</v>
      </c>
      <c r="AU127" s="215" t="s">
        <v>91</v>
      </c>
      <c r="AY127" s="16" t="s">
        <v>134</v>
      </c>
      <c r="BE127" s="216">
        <f>IF(N127="základní",J127,0)</f>
        <v>0</v>
      </c>
      <c r="BF127" s="216">
        <f>IF(N127="snížená",J127,0)</f>
        <v>0</v>
      </c>
      <c r="BG127" s="216">
        <f>IF(N127="zákl. přenesená",J127,0)</f>
        <v>0</v>
      </c>
      <c r="BH127" s="216">
        <f>IF(N127="sníž. přenesená",J127,0)</f>
        <v>0</v>
      </c>
      <c r="BI127" s="216">
        <f>IF(N127="nulová",J127,0)</f>
        <v>0</v>
      </c>
      <c r="BJ127" s="16" t="s">
        <v>89</v>
      </c>
      <c r="BK127" s="216">
        <f>ROUND(I127*H127,2)</f>
        <v>0</v>
      </c>
      <c r="BL127" s="16" t="s">
        <v>141</v>
      </c>
      <c r="BM127" s="215" t="s">
        <v>382</v>
      </c>
    </row>
    <row r="128" s="2" customFormat="1">
      <c r="A128" s="38"/>
      <c r="B128" s="39"/>
      <c r="C128" s="40"/>
      <c r="D128" s="217" t="s">
        <v>143</v>
      </c>
      <c r="E128" s="40"/>
      <c r="F128" s="218" t="s">
        <v>332</v>
      </c>
      <c r="G128" s="40"/>
      <c r="H128" s="40"/>
      <c r="I128" s="219"/>
      <c r="J128" s="40"/>
      <c r="K128" s="40"/>
      <c r="L128" s="44"/>
      <c r="M128" s="220"/>
      <c r="N128" s="221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6" t="s">
        <v>143</v>
      </c>
      <c r="AU128" s="16" t="s">
        <v>91</v>
      </c>
    </row>
    <row r="129" s="13" customFormat="1">
      <c r="A129" s="13"/>
      <c r="B129" s="222"/>
      <c r="C129" s="223"/>
      <c r="D129" s="224" t="s">
        <v>145</v>
      </c>
      <c r="E129" s="225" t="s">
        <v>79</v>
      </c>
      <c r="F129" s="226" t="s">
        <v>383</v>
      </c>
      <c r="G129" s="223"/>
      <c r="H129" s="227">
        <v>323.5</v>
      </c>
      <c r="I129" s="228"/>
      <c r="J129" s="223"/>
      <c r="K129" s="223"/>
      <c r="L129" s="229"/>
      <c r="M129" s="230"/>
      <c r="N129" s="231"/>
      <c r="O129" s="231"/>
      <c r="P129" s="231"/>
      <c r="Q129" s="231"/>
      <c r="R129" s="231"/>
      <c r="S129" s="231"/>
      <c r="T129" s="23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3" t="s">
        <v>145</v>
      </c>
      <c r="AU129" s="233" t="s">
        <v>91</v>
      </c>
      <c r="AV129" s="13" t="s">
        <v>91</v>
      </c>
      <c r="AW129" s="13" t="s">
        <v>39</v>
      </c>
      <c r="AX129" s="13" t="s">
        <v>81</v>
      </c>
      <c r="AY129" s="233" t="s">
        <v>134</v>
      </c>
    </row>
    <row r="130" s="12" customFormat="1" ht="22.8" customHeight="1">
      <c r="A130" s="12"/>
      <c r="B130" s="188"/>
      <c r="C130" s="189"/>
      <c r="D130" s="190" t="s">
        <v>80</v>
      </c>
      <c r="E130" s="202" t="s">
        <v>229</v>
      </c>
      <c r="F130" s="202" t="s">
        <v>230</v>
      </c>
      <c r="G130" s="189"/>
      <c r="H130" s="189"/>
      <c r="I130" s="192"/>
      <c r="J130" s="203">
        <f>BK130</f>
        <v>0</v>
      </c>
      <c r="K130" s="189"/>
      <c r="L130" s="194"/>
      <c r="M130" s="195"/>
      <c r="N130" s="196"/>
      <c r="O130" s="196"/>
      <c r="P130" s="197">
        <f>SUM(P131:P148)</f>
        <v>0</v>
      </c>
      <c r="Q130" s="196"/>
      <c r="R130" s="197">
        <f>SUM(R131:R148)</f>
        <v>0</v>
      </c>
      <c r="S130" s="196"/>
      <c r="T130" s="198">
        <f>SUM(T131:T148)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99" t="s">
        <v>89</v>
      </c>
      <c r="AT130" s="200" t="s">
        <v>80</v>
      </c>
      <c r="AU130" s="200" t="s">
        <v>89</v>
      </c>
      <c r="AY130" s="199" t="s">
        <v>134</v>
      </c>
      <c r="BK130" s="201">
        <f>SUM(BK131:BK148)</f>
        <v>0</v>
      </c>
    </row>
    <row r="131" s="2" customFormat="1" ht="24.15" customHeight="1">
      <c r="A131" s="38"/>
      <c r="B131" s="39"/>
      <c r="C131" s="204" t="s">
        <v>217</v>
      </c>
      <c r="D131" s="204" t="s">
        <v>136</v>
      </c>
      <c r="E131" s="205" t="s">
        <v>231</v>
      </c>
      <c r="F131" s="206" t="s">
        <v>232</v>
      </c>
      <c r="G131" s="207" t="s">
        <v>155</v>
      </c>
      <c r="H131" s="208">
        <v>93.814999999999998</v>
      </c>
      <c r="I131" s="209"/>
      <c r="J131" s="210">
        <f>ROUND(I131*H131,2)</f>
        <v>0</v>
      </c>
      <c r="K131" s="206" t="s">
        <v>140</v>
      </c>
      <c r="L131" s="44"/>
      <c r="M131" s="211" t="s">
        <v>79</v>
      </c>
      <c r="N131" s="212" t="s">
        <v>51</v>
      </c>
      <c r="O131" s="84"/>
      <c r="P131" s="213">
        <f>O131*H131</f>
        <v>0</v>
      </c>
      <c r="Q131" s="213">
        <v>0</v>
      </c>
      <c r="R131" s="213">
        <f>Q131*H131</f>
        <v>0</v>
      </c>
      <c r="S131" s="213">
        <v>0</v>
      </c>
      <c r="T131" s="21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15" t="s">
        <v>141</v>
      </c>
      <c r="AT131" s="215" t="s">
        <v>136</v>
      </c>
      <c r="AU131" s="215" t="s">
        <v>91</v>
      </c>
      <c r="AY131" s="16" t="s">
        <v>134</v>
      </c>
      <c r="BE131" s="216">
        <f>IF(N131="základní",J131,0)</f>
        <v>0</v>
      </c>
      <c r="BF131" s="216">
        <f>IF(N131="snížená",J131,0)</f>
        <v>0</v>
      </c>
      <c r="BG131" s="216">
        <f>IF(N131="zákl. přenesená",J131,0)</f>
        <v>0</v>
      </c>
      <c r="BH131" s="216">
        <f>IF(N131="sníž. přenesená",J131,0)</f>
        <v>0</v>
      </c>
      <c r="BI131" s="216">
        <f>IF(N131="nulová",J131,0)</f>
        <v>0</v>
      </c>
      <c r="BJ131" s="16" t="s">
        <v>89</v>
      </c>
      <c r="BK131" s="216">
        <f>ROUND(I131*H131,2)</f>
        <v>0</v>
      </c>
      <c r="BL131" s="16" t="s">
        <v>141</v>
      </c>
      <c r="BM131" s="215" t="s">
        <v>384</v>
      </c>
    </row>
    <row r="132" s="2" customFormat="1">
      <c r="A132" s="38"/>
      <c r="B132" s="39"/>
      <c r="C132" s="40"/>
      <c r="D132" s="217" t="s">
        <v>143</v>
      </c>
      <c r="E132" s="40"/>
      <c r="F132" s="218" t="s">
        <v>234</v>
      </c>
      <c r="G132" s="40"/>
      <c r="H132" s="40"/>
      <c r="I132" s="219"/>
      <c r="J132" s="40"/>
      <c r="K132" s="40"/>
      <c r="L132" s="44"/>
      <c r="M132" s="220"/>
      <c r="N132" s="221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6" t="s">
        <v>143</v>
      </c>
      <c r="AU132" s="16" t="s">
        <v>91</v>
      </c>
    </row>
    <row r="133" s="13" customFormat="1">
      <c r="A133" s="13"/>
      <c r="B133" s="222"/>
      <c r="C133" s="223"/>
      <c r="D133" s="224" t="s">
        <v>145</v>
      </c>
      <c r="E133" s="225" t="s">
        <v>79</v>
      </c>
      <c r="F133" s="226" t="s">
        <v>385</v>
      </c>
      <c r="G133" s="223"/>
      <c r="H133" s="227">
        <v>93.814999999999998</v>
      </c>
      <c r="I133" s="228"/>
      <c r="J133" s="223"/>
      <c r="K133" s="223"/>
      <c r="L133" s="229"/>
      <c r="M133" s="230"/>
      <c r="N133" s="231"/>
      <c r="O133" s="231"/>
      <c r="P133" s="231"/>
      <c r="Q133" s="231"/>
      <c r="R133" s="231"/>
      <c r="S133" s="231"/>
      <c r="T133" s="23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3" t="s">
        <v>145</v>
      </c>
      <c r="AU133" s="233" t="s">
        <v>91</v>
      </c>
      <c r="AV133" s="13" t="s">
        <v>91</v>
      </c>
      <c r="AW133" s="13" t="s">
        <v>39</v>
      </c>
      <c r="AX133" s="13" t="s">
        <v>81</v>
      </c>
      <c r="AY133" s="233" t="s">
        <v>134</v>
      </c>
    </row>
    <row r="134" s="2" customFormat="1" ht="24.15" customHeight="1">
      <c r="A134" s="38"/>
      <c r="B134" s="39"/>
      <c r="C134" s="204" t="s">
        <v>223</v>
      </c>
      <c r="D134" s="204" t="s">
        <v>136</v>
      </c>
      <c r="E134" s="205" t="s">
        <v>237</v>
      </c>
      <c r="F134" s="206" t="s">
        <v>238</v>
      </c>
      <c r="G134" s="207" t="s">
        <v>155</v>
      </c>
      <c r="H134" s="208">
        <v>656.70500000000004</v>
      </c>
      <c r="I134" s="209"/>
      <c r="J134" s="210">
        <f>ROUND(I134*H134,2)</f>
        <v>0</v>
      </c>
      <c r="K134" s="206" t="s">
        <v>140</v>
      </c>
      <c r="L134" s="44"/>
      <c r="M134" s="211" t="s">
        <v>79</v>
      </c>
      <c r="N134" s="212" t="s">
        <v>51</v>
      </c>
      <c r="O134" s="84"/>
      <c r="P134" s="213">
        <f>O134*H134</f>
        <v>0</v>
      </c>
      <c r="Q134" s="213">
        <v>0</v>
      </c>
      <c r="R134" s="213">
        <f>Q134*H134</f>
        <v>0</v>
      </c>
      <c r="S134" s="213">
        <v>0</v>
      </c>
      <c r="T134" s="214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15" t="s">
        <v>141</v>
      </c>
      <c r="AT134" s="215" t="s">
        <v>136</v>
      </c>
      <c r="AU134" s="215" t="s">
        <v>91</v>
      </c>
      <c r="AY134" s="16" t="s">
        <v>134</v>
      </c>
      <c r="BE134" s="216">
        <f>IF(N134="základní",J134,0)</f>
        <v>0</v>
      </c>
      <c r="BF134" s="216">
        <f>IF(N134="snížená",J134,0)</f>
        <v>0</v>
      </c>
      <c r="BG134" s="216">
        <f>IF(N134="zákl. přenesená",J134,0)</f>
        <v>0</v>
      </c>
      <c r="BH134" s="216">
        <f>IF(N134="sníž. přenesená",J134,0)</f>
        <v>0</v>
      </c>
      <c r="BI134" s="216">
        <f>IF(N134="nulová",J134,0)</f>
        <v>0</v>
      </c>
      <c r="BJ134" s="16" t="s">
        <v>89</v>
      </c>
      <c r="BK134" s="216">
        <f>ROUND(I134*H134,2)</f>
        <v>0</v>
      </c>
      <c r="BL134" s="16" t="s">
        <v>141</v>
      </c>
      <c r="BM134" s="215" t="s">
        <v>386</v>
      </c>
    </row>
    <row r="135" s="2" customFormat="1">
      <c r="A135" s="38"/>
      <c r="B135" s="39"/>
      <c r="C135" s="40"/>
      <c r="D135" s="217" t="s">
        <v>143</v>
      </c>
      <c r="E135" s="40"/>
      <c r="F135" s="218" t="s">
        <v>240</v>
      </c>
      <c r="G135" s="40"/>
      <c r="H135" s="40"/>
      <c r="I135" s="219"/>
      <c r="J135" s="40"/>
      <c r="K135" s="40"/>
      <c r="L135" s="44"/>
      <c r="M135" s="220"/>
      <c r="N135" s="221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6" t="s">
        <v>143</v>
      </c>
      <c r="AU135" s="16" t="s">
        <v>91</v>
      </c>
    </row>
    <row r="136" s="2" customFormat="1">
      <c r="A136" s="38"/>
      <c r="B136" s="39"/>
      <c r="C136" s="40"/>
      <c r="D136" s="224" t="s">
        <v>241</v>
      </c>
      <c r="E136" s="40"/>
      <c r="F136" s="244" t="s">
        <v>242</v>
      </c>
      <c r="G136" s="40"/>
      <c r="H136" s="40"/>
      <c r="I136" s="219"/>
      <c r="J136" s="40"/>
      <c r="K136" s="40"/>
      <c r="L136" s="44"/>
      <c r="M136" s="220"/>
      <c r="N136" s="221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6" t="s">
        <v>241</v>
      </c>
      <c r="AU136" s="16" t="s">
        <v>91</v>
      </c>
    </row>
    <row r="137" s="13" customFormat="1">
      <c r="A137" s="13"/>
      <c r="B137" s="222"/>
      <c r="C137" s="223"/>
      <c r="D137" s="224" t="s">
        <v>145</v>
      </c>
      <c r="E137" s="223"/>
      <c r="F137" s="226" t="s">
        <v>387</v>
      </c>
      <c r="G137" s="223"/>
      <c r="H137" s="227">
        <v>656.70500000000004</v>
      </c>
      <c r="I137" s="228"/>
      <c r="J137" s="223"/>
      <c r="K137" s="223"/>
      <c r="L137" s="229"/>
      <c r="M137" s="230"/>
      <c r="N137" s="231"/>
      <c r="O137" s="231"/>
      <c r="P137" s="231"/>
      <c r="Q137" s="231"/>
      <c r="R137" s="231"/>
      <c r="S137" s="231"/>
      <c r="T137" s="23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3" t="s">
        <v>145</v>
      </c>
      <c r="AU137" s="233" t="s">
        <v>91</v>
      </c>
      <c r="AV137" s="13" t="s">
        <v>91</v>
      </c>
      <c r="AW137" s="13" t="s">
        <v>4</v>
      </c>
      <c r="AX137" s="13" t="s">
        <v>89</v>
      </c>
      <c r="AY137" s="233" t="s">
        <v>134</v>
      </c>
    </row>
    <row r="138" s="2" customFormat="1" ht="24.15" customHeight="1">
      <c r="A138" s="38"/>
      <c r="B138" s="39"/>
      <c r="C138" s="204" t="s">
        <v>8</v>
      </c>
      <c r="D138" s="204" t="s">
        <v>136</v>
      </c>
      <c r="E138" s="205" t="s">
        <v>245</v>
      </c>
      <c r="F138" s="206" t="s">
        <v>246</v>
      </c>
      <c r="G138" s="207" t="s">
        <v>155</v>
      </c>
      <c r="H138" s="208">
        <v>102.226</v>
      </c>
      <c r="I138" s="209"/>
      <c r="J138" s="210">
        <f>ROUND(I138*H138,2)</f>
        <v>0</v>
      </c>
      <c r="K138" s="206" t="s">
        <v>140</v>
      </c>
      <c r="L138" s="44"/>
      <c r="M138" s="211" t="s">
        <v>79</v>
      </c>
      <c r="N138" s="212" t="s">
        <v>51</v>
      </c>
      <c r="O138" s="84"/>
      <c r="P138" s="213">
        <f>O138*H138</f>
        <v>0</v>
      </c>
      <c r="Q138" s="213">
        <v>0</v>
      </c>
      <c r="R138" s="213">
        <f>Q138*H138</f>
        <v>0</v>
      </c>
      <c r="S138" s="213">
        <v>0</v>
      </c>
      <c r="T138" s="21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5" t="s">
        <v>141</v>
      </c>
      <c r="AT138" s="215" t="s">
        <v>136</v>
      </c>
      <c r="AU138" s="215" t="s">
        <v>91</v>
      </c>
      <c r="AY138" s="16" t="s">
        <v>134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6" t="s">
        <v>89</v>
      </c>
      <c r="BK138" s="216">
        <f>ROUND(I138*H138,2)</f>
        <v>0</v>
      </c>
      <c r="BL138" s="16" t="s">
        <v>141</v>
      </c>
      <c r="BM138" s="215" t="s">
        <v>388</v>
      </c>
    </row>
    <row r="139" s="2" customFormat="1">
      <c r="A139" s="38"/>
      <c r="B139" s="39"/>
      <c r="C139" s="40"/>
      <c r="D139" s="217" t="s">
        <v>143</v>
      </c>
      <c r="E139" s="40"/>
      <c r="F139" s="218" t="s">
        <v>248</v>
      </c>
      <c r="G139" s="40"/>
      <c r="H139" s="40"/>
      <c r="I139" s="219"/>
      <c r="J139" s="40"/>
      <c r="K139" s="40"/>
      <c r="L139" s="44"/>
      <c r="M139" s="220"/>
      <c r="N139" s="221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6" t="s">
        <v>143</v>
      </c>
      <c r="AU139" s="16" t="s">
        <v>91</v>
      </c>
    </row>
    <row r="140" s="13" customFormat="1">
      <c r="A140" s="13"/>
      <c r="B140" s="222"/>
      <c r="C140" s="223"/>
      <c r="D140" s="224" t="s">
        <v>145</v>
      </c>
      <c r="E140" s="225" t="s">
        <v>79</v>
      </c>
      <c r="F140" s="226" t="s">
        <v>389</v>
      </c>
      <c r="G140" s="223"/>
      <c r="H140" s="227">
        <v>102.226</v>
      </c>
      <c r="I140" s="228"/>
      <c r="J140" s="223"/>
      <c r="K140" s="223"/>
      <c r="L140" s="229"/>
      <c r="M140" s="230"/>
      <c r="N140" s="231"/>
      <c r="O140" s="231"/>
      <c r="P140" s="231"/>
      <c r="Q140" s="231"/>
      <c r="R140" s="231"/>
      <c r="S140" s="231"/>
      <c r="T140" s="23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3" t="s">
        <v>145</v>
      </c>
      <c r="AU140" s="233" t="s">
        <v>91</v>
      </c>
      <c r="AV140" s="13" t="s">
        <v>91</v>
      </c>
      <c r="AW140" s="13" t="s">
        <v>39</v>
      </c>
      <c r="AX140" s="13" t="s">
        <v>81</v>
      </c>
      <c r="AY140" s="233" t="s">
        <v>134</v>
      </c>
    </row>
    <row r="141" s="2" customFormat="1" ht="24.15" customHeight="1">
      <c r="A141" s="38"/>
      <c r="B141" s="39"/>
      <c r="C141" s="204" t="s">
        <v>236</v>
      </c>
      <c r="D141" s="204" t="s">
        <v>136</v>
      </c>
      <c r="E141" s="205" t="s">
        <v>252</v>
      </c>
      <c r="F141" s="206" t="s">
        <v>238</v>
      </c>
      <c r="G141" s="207" t="s">
        <v>155</v>
      </c>
      <c r="H141" s="208">
        <v>715.58199999999999</v>
      </c>
      <c r="I141" s="209"/>
      <c r="J141" s="210">
        <f>ROUND(I141*H141,2)</f>
        <v>0</v>
      </c>
      <c r="K141" s="206" t="s">
        <v>140</v>
      </c>
      <c r="L141" s="44"/>
      <c r="M141" s="211" t="s">
        <v>79</v>
      </c>
      <c r="N141" s="212" t="s">
        <v>51</v>
      </c>
      <c r="O141" s="84"/>
      <c r="P141" s="213">
        <f>O141*H141</f>
        <v>0</v>
      </c>
      <c r="Q141" s="213">
        <v>0</v>
      </c>
      <c r="R141" s="213">
        <f>Q141*H141</f>
        <v>0</v>
      </c>
      <c r="S141" s="213">
        <v>0</v>
      </c>
      <c r="T141" s="21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15" t="s">
        <v>141</v>
      </c>
      <c r="AT141" s="215" t="s">
        <v>136</v>
      </c>
      <c r="AU141" s="215" t="s">
        <v>91</v>
      </c>
      <c r="AY141" s="16" t="s">
        <v>134</v>
      </c>
      <c r="BE141" s="216">
        <f>IF(N141="základní",J141,0)</f>
        <v>0</v>
      </c>
      <c r="BF141" s="216">
        <f>IF(N141="snížená",J141,0)</f>
        <v>0</v>
      </c>
      <c r="BG141" s="216">
        <f>IF(N141="zákl. přenesená",J141,0)</f>
        <v>0</v>
      </c>
      <c r="BH141" s="216">
        <f>IF(N141="sníž. přenesená",J141,0)</f>
        <v>0</v>
      </c>
      <c r="BI141" s="216">
        <f>IF(N141="nulová",J141,0)</f>
        <v>0</v>
      </c>
      <c r="BJ141" s="16" t="s">
        <v>89</v>
      </c>
      <c r="BK141" s="216">
        <f>ROUND(I141*H141,2)</f>
        <v>0</v>
      </c>
      <c r="BL141" s="16" t="s">
        <v>141</v>
      </c>
      <c r="BM141" s="215" t="s">
        <v>390</v>
      </c>
    </row>
    <row r="142" s="2" customFormat="1">
      <c r="A142" s="38"/>
      <c r="B142" s="39"/>
      <c r="C142" s="40"/>
      <c r="D142" s="217" t="s">
        <v>143</v>
      </c>
      <c r="E142" s="40"/>
      <c r="F142" s="218" t="s">
        <v>254</v>
      </c>
      <c r="G142" s="40"/>
      <c r="H142" s="40"/>
      <c r="I142" s="219"/>
      <c r="J142" s="40"/>
      <c r="K142" s="40"/>
      <c r="L142" s="44"/>
      <c r="M142" s="220"/>
      <c r="N142" s="221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6" t="s">
        <v>143</v>
      </c>
      <c r="AU142" s="16" t="s">
        <v>91</v>
      </c>
    </row>
    <row r="143" s="2" customFormat="1">
      <c r="A143" s="38"/>
      <c r="B143" s="39"/>
      <c r="C143" s="40"/>
      <c r="D143" s="224" t="s">
        <v>241</v>
      </c>
      <c r="E143" s="40"/>
      <c r="F143" s="244" t="s">
        <v>242</v>
      </c>
      <c r="G143" s="40"/>
      <c r="H143" s="40"/>
      <c r="I143" s="219"/>
      <c r="J143" s="40"/>
      <c r="K143" s="40"/>
      <c r="L143" s="44"/>
      <c r="M143" s="220"/>
      <c r="N143" s="221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6" t="s">
        <v>241</v>
      </c>
      <c r="AU143" s="16" t="s">
        <v>91</v>
      </c>
    </row>
    <row r="144" s="13" customFormat="1">
      <c r="A144" s="13"/>
      <c r="B144" s="222"/>
      <c r="C144" s="223"/>
      <c r="D144" s="224" t="s">
        <v>145</v>
      </c>
      <c r="E144" s="223"/>
      <c r="F144" s="226" t="s">
        <v>391</v>
      </c>
      <c r="G144" s="223"/>
      <c r="H144" s="227">
        <v>715.58199999999999</v>
      </c>
      <c r="I144" s="228"/>
      <c r="J144" s="223"/>
      <c r="K144" s="223"/>
      <c r="L144" s="229"/>
      <c r="M144" s="230"/>
      <c r="N144" s="231"/>
      <c r="O144" s="231"/>
      <c r="P144" s="231"/>
      <c r="Q144" s="231"/>
      <c r="R144" s="231"/>
      <c r="S144" s="231"/>
      <c r="T144" s="23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3" t="s">
        <v>145</v>
      </c>
      <c r="AU144" s="233" t="s">
        <v>91</v>
      </c>
      <c r="AV144" s="13" t="s">
        <v>91</v>
      </c>
      <c r="AW144" s="13" t="s">
        <v>4</v>
      </c>
      <c r="AX144" s="13" t="s">
        <v>89</v>
      </c>
      <c r="AY144" s="233" t="s">
        <v>134</v>
      </c>
    </row>
    <row r="145" s="2" customFormat="1" ht="24.15" customHeight="1">
      <c r="A145" s="38"/>
      <c r="B145" s="39"/>
      <c r="C145" s="204" t="s">
        <v>244</v>
      </c>
      <c r="D145" s="204" t="s">
        <v>136</v>
      </c>
      <c r="E145" s="205" t="s">
        <v>262</v>
      </c>
      <c r="F145" s="206" t="s">
        <v>154</v>
      </c>
      <c r="G145" s="207" t="s">
        <v>155</v>
      </c>
      <c r="H145" s="208">
        <v>93.814999999999998</v>
      </c>
      <c r="I145" s="209"/>
      <c r="J145" s="210">
        <f>ROUND(I145*H145,2)</f>
        <v>0</v>
      </c>
      <c r="K145" s="206" t="s">
        <v>140</v>
      </c>
      <c r="L145" s="44"/>
      <c r="M145" s="211" t="s">
        <v>79</v>
      </c>
      <c r="N145" s="212" t="s">
        <v>51</v>
      </c>
      <c r="O145" s="84"/>
      <c r="P145" s="213">
        <f>O145*H145</f>
        <v>0</v>
      </c>
      <c r="Q145" s="213">
        <v>0</v>
      </c>
      <c r="R145" s="213">
        <f>Q145*H145</f>
        <v>0</v>
      </c>
      <c r="S145" s="213">
        <v>0</v>
      </c>
      <c r="T145" s="21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15" t="s">
        <v>141</v>
      </c>
      <c r="AT145" s="215" t="s">
        <v>136</v>
      </c>
      <c r="AU145" s="215" t="s">
        <v>91</v>
      </c>
      <c r="AY145" s="16" t="s">
        <v>134</v>
      </c>
      <c r="BE145" s="216">
        <f>IF(N145="základní",J145,0)</f>
        <v>0</v>
      </c>
      <c r="BF145" s="216">
        <f>IF(N145="snížená",J145,0)</f>
        <v>0</v>
      </c>
      <c r="BG145" s="216">
        <f>IF(N145="zákl. přenesená",J145,0)</f>
        <v>0</v>
      </c>
      <c r="BH145" s="216">
        <f>IF(N145="sníž. přenesená",J145,0)</f>
        <v>0</v>
      </c>
      <c r="BI145" s="216">
        <f>IF(N145="nulová",J145,0)</f>
        <v>0</v>
      </c>
      <c r="BJ145" s="16" t="s">
        <v>89</v>
      </c>
      <c r="BK145" s="216">
        <f>ROUND(I145*H145,2)</f>
        <v>0</v>
      </c>
      <c r="BL145" s="16" t="s">
        <v>141</v>
      </c>
      <c r="BM145" s="215" t="s">
        <v>392</v>
      </c>
    </row>
    <row r="146" s="2" customFormat="1">
      <c r="A146" s="38"/>
      <c r="B146" s="39"/>
      <c r="C146" s="40"/>
      <c r="D146" s="217" t="s">
        <v>143</v>
      </c>
      <c r="E146" s="40"/>
      <c r="F146" s="218" t="s">
        <v>264</v>
      </c>
      <c r="G146" s="40"/>
      <c r="H146" s="40"/>
      <c r="I146" s="219"/>
      <c r="J146" s="40"/>
      <c r="K146" s="40"/>
      <c r="L146" s="44"/>
      <c r="M146" s="220"/>
      <c r="N146" s="221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6" t="s">
        <v>143</v>
      </c>
      <c r="AU146" s="16" t="s">
        <v>91</v>
      </c>
    </row>
    <row r="147" s="2" customFormat="1" ht="24.15" customHeight="1">
      <c r="A147" s="38"/>
      <c r="B147" s="39"/>
      <c r="C147" s="204" t="s">
        <v>251</v>
      </c>
      <c r="D147" s="204" t="s">
        <v>136</v>
      </c>
      <c r="E147" s="205" t="s">
        <v>265</v>
      </c>
      <c r="F147" s="206" t="s">
        <v>266</v>
      </c>
      <c r="G147" s="207" t="s">
        <v>155</v>
      </c>
      <c r="H147" s="208">
        <v>102.226</v>
      </c>
      <c r="I147" s="209"/>
      <c r="J147" s="210">
        <f>ROUND(I147*H147,2)</f>
        <v>0</v>
      </c>
      <c r="K147" s="206" t="s">
        <v>140</v>
      </c>
      <c r="L147" s="44"/>
      <c r="M147" s="211" t="s">
        <v>79</v>
      </c>
      <c r="N147" s="212" t="s">
        <v>51</v>
      </c>
      <c r="O147" s="84"/>
      <c r="P147" s="213">
        <f>O147*H147</f>
        <v>0</v>
      </c>
      <c r="Q147" s="213">
        <v>0</v>
      </c>
      <c r="R147" s="213">
        <f>Q147*H147</f>
        <v>0</v>
      </c>
      <c r="S147" s="213">
        <v>0</v>
      </c>
      <c r="T147" s="21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15" t="s">
        <v>141</v>
      </c>
      <c r="AT147" s="215" t="s">
        <v>136</v>
      </c>
      <c r="AU147" s="215" t="s">
        <v>91</v>
      </c>
      <c r="AY147" s="16" t="s">
        <v>134</v>
      </c>
      <c r="BE147" s="216">
        <f>IF(N147="základní",J147,0)</f>
        <v>0</v>
      </c>
      <c r="BF147" s="216">
        <f>IF(N147="snížená",J147,0)</f>
        <v>0</v>
      </c>
      <c r="BG147" s="216">
        <f>IF(N147="zákl. přenesená",J147,0)</f>
        <v>0</v>
      </c>
      <c r="BH147" s="216">
        <f>IF(N147="sníž. přenesená",J147,0)</f>
        <v>0</v>
      </c>
      <c r="BI147" s="216">
        <f>IF(N147="nulová",J147,0)</f>
        <v>0</v>
      </c>
      <c r="BJ147" s="16" t="s">
        <v>89</v>
      </c>
      <c r="BK147" s="216">
        <f>ROUND(I147*H147,2)</f>
        <v>0</v>
      </c>
      <c r="BL147" s="16" t="s">
        <v>141</v>
      </c>
      <c r="BM147" s="215" t="s">
        <v>393</v>
      </c>
    </row>
    <row r="148" s="2" customFormat="1">
      <c r="A148" s="38"/>
      <c r="B148" s="39"/>
      <c r="C148" s="40"/>
      <c r="D148" s="217" t="s">
        <v>143</v>
      </c>
      <c r="E148" s="40"/>
      <c r="F148" s="218" t="s">
        <v>268</v>
      </c>
      <c r="G148" s="40"/>
      <c r="H148" s="40"/>
      <c r="I148" s="219"/>
      <c r="J148" s="40"/>
      <c r="K148" s="40"/>
      <c r="L148" s="44"/>
      <c r="M148" s="220"/>
      <c r="N148" s="221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6" t="s">
        <v>143</v>
      </c>
      <c r="AU148" s="16" t="s">
        <v>91</v>
      </c>
    </row>
    <row r="149" s="12" customFormat="1" ht="22.8" customHeight="1">
      <c r="A149" s="12"/>
      <c r="B149" s="188"/>
      <c r="C149" s="189"/>
      <c r="D149" s="190" t="s">
        <v>80</v>
      </c>
      <c r="E149" s="202" t="s">
        <v>269</v>
      </c>
      <c r="F149" s="202" t="s">
        <v>270</v>
      </c>
      <c r="G149" s="189"/>
      <c r="H149" s="189"/>
      <c r="I149" s="192"/>
      <c r="J149" s="203">
        <f>BK149</f>
        <v>0</v>
      </c>
      <c r="K149" s="189"/>
      <c r="L149" s="194"/>
      <c r="M149" s="195"/>
      <c r="N149" s="196"/>
      <c r="O149" s="196"/>
      <c r="P149" s="197">
        <f>SUM(P150:P151)</f>
        <v>0</v>
      </c>
      <c r="Q149" s="196"/>
      <c r="R149" s="197">
        <f>SUM(R150:R151)</f>
        <v>0</v>
      </c>
      <c r="S149" s="196"/>
      <c r="T149" s="198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99" t="s">
        <v>89</v>
      </c>
      <c r="AT149" s="200" t="s">
        <v>80</v>
      </c>
      <c r="AU149" s="200" t="s">
        <v>89</v>
      </c>
      <c r="AY149" s="199" t="s">
        <v>134</v>
      </c>
      <c r="BK149" s="201">
        <f>SUM(BK150:BK151)</f>
        <v>0</v>
      </c>
    </row>
    <row r="150" s="2" customFormat="1" ht="24.15" customHeight="1">
      <c r="A150" s="38"/>
      <c r="B150" s="39"/>
      <c r="C150" s="204" t="s">
        <v>256</v>
      </c>
      <c r="D150" s="204" t="s">
        <v>136</v>
      </c>
      <c r="E150" s="205" t="s">
        <v>272</v>
      </c>
      <c r="F150" s="206" t="s">
        <v>273</v>
      </c>
      <c r="G150" s="207" t="s">
        <v>155</v>
      </c>
      <c r="H150" s="208">
        <v>93.906000000000006</v>
      </c>
      <c r="I150" s="209"/>
      <c r="J150" s="210">
        <f>ROUND(I150*H150,2)</f>
        <v>0</v>
      </c>
      <c r="K150" s="206" t="s">
        <v>140</v>
      </c>
      <c r="L150" s="44"/>
      <c r="M150" s="211" t="s">
        <v>79</v>
      </c>
      <c r="N150" s="212" t="s">
        <v>51</v>
      </c>
      <c r="O150" s="84"/>
      <c r="P150" s="213">
        <f>O150*H150</f>
        <v>0</v>
      </c>
      <c r="Q150" s="213">
        <v>0</v>
      </c>
      <c r="R150" s="213">
        <f>Q150*H150</f>
        <v>0</v>
      </c>
      <c r="S150" s="213">
        <v>0</v>
      </c>
      <c r="T150" s="21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15" t="s">
        <v>141</v>
      </c>
      <c r="AT150" s="215" t="s">
        <v>136</v>
      </c>
      <c r="AU150" s="215" t="s">
        <v>91</v>
      </c>
      <c r="AY150" s="16" t="s">
        <v>134</v>
      </c>
      <c r="BE150" s="216">
        <f>IF(N150="základní",J150,0)</f>
        <v>0</v>
      </c>
      <c r="BF150" s="216">
        <f>IF(N150="snížená",J150,0)</f>
        <v>0</v>
      </c>
      <c r="BG150" s="216">
        <f>IF(N150="zákl. přenesená",J150,0)</f>
        <v>0</v>
      </c>
      <c r="BH150" s="216">
        <f>IF(N150="sníž. přenesená",J150,0)</f>
        <v>0</v>
      </c>
      <c r="BI150" s="216">
        <f>IF(N150="nulová",J150,0)</f>
        <v>0</v>
      </c>
      <c r="BJ150" s="16" t="s">
        <v>89</v>
      </c>
      <c r="BK150" s="216">
        <f>ROUND(I150*H150,2)</f>
        <v>0</v>
      </c>
      <c r="BL150" s="16" t="s">
        <v>141</v>
      </c>
      <c r="BM150" s="215" t="s">
        <v>394</v>
      </c>
    </row>
    <row r="151" s="2" customFormat="1">
      <c r="A151" s="38"/>
      <c r="B151" s="39"/>
      <c r="C151" s="40"/>
      <c r="D151" s="217" t="s">
        <v>143</v>
      </c>
      <c r="E151" s="40"/>
      <c r="F151" s="218" t="s">
        <v>275</v>
      </c>
      <c r="G151" s="40"/>
      <c r="H151" s="40"/>
      <c r="I151" s="219"/>
      <c r="J151" s="40"/>
      <c r="K151" s="40"/>
      <c r="L151" s="44"/>
      <c r="M151" s="220"/>
      <c r="N151" s="221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6" t="s">
        <v>143</v>
      </c>
      <c r="AU151" s="16" t="s">
        <v>91</v>
      </c>
    </row>
    <row r="152" s="12" customFormat="1" ht="25.92" customHeight="1">
      <c r="A152" s="12"/>
      <c r="B152" s="188"/>
      <c r="C152" s="189"/>
      <c r="D152" s="190" t="s">
        <v>80</v>
      </c>
      <c r="E152" s="191" t="s">
        <v>276</v>
      </c>
      <c r="F152" s="191" t="s">
        <v>277</v>
      </c>
      <c r="G152" s="189"/>
      <c r="H152" s="189"/>
      <c r="I152" s="192"/>
      <c r="J152" s="193">
        <f>BK152</f>
        <v>0</v>
      </c>
      <c r="K152" s="189"/>
      <c r="L152" s="194"/>
      <c r="M152" s="195"/>
      <c r="N152" s="196"/>
      <c r="O152" s="196"/>
      <c r="P152" s="197">
        <f>P153+P157+P161</f>
        <v>0</v>
      </c>
      <c r="Q152" s="196"/>
      <c r="R152" s="197">
        <f>R153+R157+R161</f>
        <v>0</v>
      </c>
      <c r="S152" s="196"/>
      <c r="T152" s="198">
        <f>T153+T157+T161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99" t="s">
        <v>165</v>
      </c>
      <c r="AT152" s="200" t="s">
        <v>80</v>
      </c>
      <c r="AU152" s="200" t="s">
        <v>81</v>
      </c>
      <c r="AY152" s="199" t="s">
        <v>134</v>
      </c>
      <c r="BK152" s="201">
        <f>BK153+BK157+BK161</f>
        <v>0</v>
      </c>
    </row>
    <row r="153" s="12" customFormat="1" ht="22.8" customHeight="1">
      <c r="A153" s="12"/>
      <c r="B153" s="188"/>
      <c r="C153" s="189"/>
      <c r="D153" s="190" t="s">
        <v>80</v>
      </c>
      <c r="E153" s="202" t="s">
        <v>278</v>
      </c>
      <c r="F153" s="202" t="s">
        <v>279</v>
      </c>
      <c r="G153" s="189"/>
      <c r="H153" s="189"/>
      <c r="I153" s="192"/>
      <c r="J153" s="203">
        <f>BK153</f>
        <v>0</v>
      </c>
      <c r="K153" s="189"/>
      <c r="L153" s="194"/>
      <c r="M153" s="195"/>
      <c r="N153" s="196"/>
      <c r="O153" s="196"/>
      <c r="P153" s="197">
        <f>SUM(P154:P156)</f>
        <v>0</v>
      </c>
      <c r="Q153" s="196"/>
      <c r="R153" s="197">
        <f>SUM(R154:R156)</f>
        <v>0</v>
      </c>
      <c r="S153" s="196"/>
      <c r="T153" s="198">
        <f>SUM(T154:T156)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99" t="s">
        <v>165</v>
      </c>
      <c r="AT153" s="200" t="s">
        <v>80</v>
      </c>
      <c r="AU153" s="200" t="s">
        <v>89</v>
      </c>
      <c r="AY153" s="199" t="s">
        <v>134</v>
      </c>
      <c r="BK153" s="201">
        <f>SUM(BK154:BK156)</f>
        <v>0</v>
      </c>
    </row>
    <row r="154" s="2" customFormat="1" ht="16.5" customHeight="1">
      <c r="A154" s="38"/>
      <c r="B154" s="39"/>
      <c r="C154" s="204" t="s">
        <v>261</v>
      </c>
      <c r="D154" s="204" t="s">
        <v>136</v>
      </c>
      <c r="E154" s="205" t="s">
        <v>281</v>
      </c>
      <c r="F154" s="206" t="s">
        <v>282</v>
      </c>
      <c r="G154" s="207" t="s">
        <v>283</v>
      </c>
      <c r="H154" s="208">
        <v>1</v>
      </c>
      <c r="I154" s="209"/>
      <c r="J154" s="210">
        <f>ROUND(I154*H154,2)</f>
        <v>0</v>
      </c>
      <c r="K154" s="206" t="s">
        <v>140</v>
      </c>
      <c r="L154" s="44"/>
      <c r="M154" s="211" t="s">
        <v>79</v>
      </c>
      <c r="N154" s="212" t="s">
        <v>51</v>
      </c>
      <c r="O154" s="84"/>
      <c r="P154" s="213">
        <f>O154*H154</f>
        <v>0</v>
      </c>
      <c r="Q154" s="213">
        <v>0</v>
      </c>
      <c r="R154" s="213">
        <f>Q154*H154</f>
        <v>0</v>
      </c>
      <c r="S154" s="213">
        <v>0</v>
      </c>
      <c r="T154" s="21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5" t="s">
        <v>284</v>
      </c>
      <c r="AT154" s="215" t="s">
        <v>136</v>
      </c>
      <c r="AU154" s="215" t="s">
        <v>91</v>
      </c>
      <c r="AY154" s="16" t="s">
        <v>134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6" t="s">
        <v>89</v>
      </c>
      <c r="BK154" s="216">
        <f>ROUND(I154*H154,2)</f>
        <v>0</v>
      </c>
      <c r="BL154" s="16" t="s">
        <v>284</v>
      </c>
      <c r="BM154" s="215" t="s">
        <v>395</v>
      </c>
    </row>
    <row r="155" s="2" customFormat="1">
      <c r="A155" s="38"/>
      <c r="B155" s="39"/>
      <c r="C155" s="40"/>
      <c r="D155" s="217" t="s">
        <v>143</v>
      </c>
      <c r="E155" s="40"/>
      <c r="F155" s="218" t="s">
        <v>286</v>
      </c>
      <c r="G155" s="40"/>
      <c r="H155" s="40"/>
      <c r="I155" s="219"/>
      <c r="J155" s="40"/>
      <c r="K155" s="40"/>
      <c r="L155" s="44"/>
      <c r="M155" s="220"/>
      <c r="N155" s="221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6" t="s">
        <v>143</v>
      </c>
      <c r="AU155" s="16" t="s">
        <v>91</v>
      </c>
    </row>
    <row r="156" s="2" customFormat="1">
      <c r="A156" s="38"/>
      <c r="B156" s="39"/>
      <c r="C156" s="40"/>
      <c r="D156" s="224" t="s">
        <v>241</v>
      </c>
      <c r="E156" s="40"/>
      <c r="F156" s="244" t="s">
        <v>287</v>
      </c>
      <c r="G156" s="40"/>
      <c r="H156" s="40"/>
      <c r="I156" s="219"/>
      <c r="J156" s="40"/>
      <c r="K156" s="40"/>
      <c r="L156" s="44"/>
      <c r="M156" s="220"/>
      <c r="N156" s="221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6" t="s">
        <v>241</v>
      </c>
      <c r="AU156" s="16" t="s">
        <v>91</v>
      </c>
    </row>
    <row r="157" s="12" customFormat="1" ht="22.8" customHeight="1">
      <c r="A157" s="12"/>
      <c r="B157" s="188"/>
      <c r="C157" s="189"/>
      <c r="D157" s="190" t="s">
        <v>80</v>
      </c>
      <c r="E157" s="202" t="s">
        <v>288</v>
      </c>
      <c r="F157" s="202" t="s">
        <v>289</v>
      </c>
      <c r="G157" s="189"/>
      <c r="H157" s="189"/>
      <c r="I157" s="192"/>
      <c r="J157" s="203">
        <f>BK157</f>
        <v>0</v>
      </c>
      <c r="K157" s="189"/>
      <c r="L157" s="194"/>
      <c r="M157" s="195"/>
      <c r="N157" s="196"/>
      <c r="O157" s="196"/>
      <c r="P157" s="197">
        <f>SUM(P158:P160)</f>
        <v>0</v>
      </c>
      <c r="Q157" s="196"/>
      <c r="R157" s="197">
        <f>SUM(R158:R160)</f>
        <v>0</v>
      </c>
      <c r="S157" s="196"/>
      <c r="T157" s="198">
        <f>SUM(T158:T160)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99" t="s">
        <v>165</v>
      </c>
      <c r="AT157" s="200" t="s">
        <v>80</v>
      </c>
      <c r="AU157" s="200" t="s">
        <v>89</v>
      </c>
      <c r="AY157" s="199" t="s">
        <v>134</v>
      </c>
      <c r="BK157" s="201">
        <f>SUM(BK158:BK160)</f>
        <v>0</v>
      </c>
    </row>
    <row r="158" s="2" customFormat="1" ht="16.5" customHeight="1">
      <c r="A158" s="38"/>
      <c r="B158" s="39"/>
      <c r="C158" s="204" t="s">
        <v>7</v>
      </c>
      <c r="D158" s="204" t="s">
        <v>136</v>
      </c>
      <c r="E158" s="205" t="s">
        <v>291</v>
      </c>
      <c r="F158" s="206" t="s">
        <v>289</v>
      </c>
      <c r="G158" s="207" t="s">
        <v>283</v>
      </c>
      <c r="H158" s="208">
        <v>1</v>
      </c>
      <c r="I158" s="209"/>
      <c r="J158" s="210">
        <f>ROUND(I158*H158,2)</f>
        <v>0</v>
      </c>
      <c r="K158" s="206" t="s">
        <v>140</v>
      </c>
      <c r="L158" s="44"/>
      <c r="M158" s="211" t="s">
        <v>79</v>
      </c>
      <c r="N158" s="212" t="s">
        <v>51</v>
      </c>
      <c r="O158" s="84"/>
      <c r="P158" s="213">
        <f>O158*H158</f>
        <v>0</v>
      </c>
      <c r="Q158" s="213">
        <v>0</v>
      </c>
      <c r="R158" s="213">
        <f>Q158*H158</f>
        <v>0</v>
      </c>
      <c r="S158" s="213">
        <v>0</v>
      </c>
      <c r="T158" s="21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15" t="s">
        <v>284</v>
      </c>
      <c r="AT158" s="215" t="s">
        <v>136</v>
      </c>
      <c r="AU158" s="215" t="s">
        <v>91</v>
      </c>
      <c r="AY158" s="16" t="s">
        <v>134</v>
      </c>
      <c r="BE158" s="216">
        <f>IF(N158="základní",J158,0)</f>
        <v>0</v>
      </c>
      <c r="BF158" s="216">
        <f>IF(N158="snížená",J158,0)</f>
        <v>0</v>
      </c>
      <c r="BG158" s="216">
        <f>IF(N158="zákl. přenesená",J158,0)</f>
        <v>0</v>
      </c>
      <c r="BH158" s="216">
        <f>IF(N158="sníž. přenesená",J158,0)</f>
        <v>0</v>
      </c>
      <c r="BI158" s="216">
        <f>IF(N158="nulová",J158,0)</f>
        <v>0</v>
      </c>
      <c r="BJ158" s="16" t="s">
        <v>89</v>
      </c>
      <c r="BK158" s="216">
        <f>ROUND(I158*H158,2)</f>
        <v>0</v>
      </c>
      <c r="BL158" s="16" t="s">
        <v>284</v>
      </c>
      <c r="BM158" s="215" t="s">
        <v>396</v>
      </c>
    </row>
    <row r="159" s="2" customFormat="1">
      <c r="A159" s="38"/>
      <c r="B159" s="39"/>
      <c r="C159" s="40"/>
      <c r="D159" s="217" t="s">
        <v>143</v>
      </c>
      <c r="E159" s="40"/>
      <c r="F159" s="218" t="s">
        <v>293</v>
      </c>
      <c r="G159" s="40"/>
      <c r="H159" s="40"/>
      <c r="I159" s="219"/>
      <c r="J159" s="40"/>
      <c r="K159" s="40"/>
      <c r="L159" s="44"/>
      <c r="M159" s="220"/>
      <c r="N159" s="221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6" t="s">
        <v>143</v>
      </c>
      <c r="AU159" s="16" t="s">
        <v>91</v>
      </c>
    </row>
    <row r="160" s="2" customFormat="1">
      <c r="A160" s="38"/>
      <c r="B160" s="39"/>
      <c r="C160" s="40"/>
      <c r="D160" s="224" t="s">
        <v>241</v>
      </c>
      <c r="E160" s="40"/>
      <c r="F160" s="244" t="s">
        <v>294</v>
      </c>
      <c r="G160" s="40"/>
      <c r="H160" s="40"/>
      <c r="I160" s="219"/>
      <c r="J160" s="40"/>
      <c r="K160" s="40"/>
      <c r="L160" s="44"/>
      <c r="M160" s="220"/>
      <c r="N160" s="221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6" t="s">
        <v>241</v>
      </c>
      <c r="AU160" s="16" t="s">
        <v>91</v>
      </c>
    </row>
    <row r="161" s="12" customFormat="1" ht="22.8" customHeight="1">
      <c r="A161" s="12"/>
      <c r="B161" s="188"/>
      <c r="C161" s="189"/>
      <c r="D161" s="190" t="s">
        <v>80</v>
      </c>
      <c r="E161" s="202" t="s">
        <v>295</v>
      </c>
      <c r="F161" s="202" t="s">
        <v>296</v>
      </c>
      <c r="G161" s="189"/>
      <c r="H161" s="189"/>
      <c r="I161" s="192"/>
      <c r="J161" s="203">
        <f>BK161</f>
        <v>0</v>
      </c>
      <c r="K161" s="189"/>
      <c r="L161" s="194"/>
      <c r="M161" s="195"/>
      <c r="N161" s="196"/>
      <c r="O161" s="196"/>
      <c r="P161" s="197">
        <f>SUM(P162:P164)</f>
        <v>0</v>
      </c>
      <c r="Q161" s="196"/>
      <c r="R161" s="197">
        <f>SUM(R162:R164)</f>
        <v>0</v>
      </c>
      <c r="S161" s="196"/>
      <c r="T161" s="198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99" t="s">
        <v>165</v>
      </c>
      <c r="AT161" s="200" t="s">
        <v>80</v>
      </c>
      <c r="AU161" s="200" t="s">
        <v>89</v>
      </c>
      <c r="AY161" s="199" t="s">
        <v>134</v>
      </c>
      <c r="BK161" s="201">
        <f>SUM(BK162:BK164)</f>
        <v>0</v>
      </c>
    </row>
    <row r="162" s="2" customFormat="1" ht="16.5" customHeight="1">
      <c r="A162" s="38"/>
      <c r="B162" s="39"/>
      <c r="C162" s="204" t="s">
        <v>271</v>
      </c>
      <c r="D162" s="204" t="s">
        <v>136</v>
      </c>
      <c r="E162" s="205" t="s">
        <v>298</v>
      </c>
      <c r="F162" s="206" t="s">
        <v>299</v>
      </c>
      <c r="G162" s="207" t="s">
        <v>283</v>
      </c>
      <c r="H162" s="208">
        <v>1</v>
      </c>
      <c r="I162" s="209"/>
      <c r="J162" s="210">
        <f>ROUND(I162*H162,2)</f>
        <v>0</v>
      </c>
      <c r="K162" s="206" t="s">
        <v>140</v>
      </c>
      <c r="L162" s="44"/>
      <c r="M162" s="211" t="s">
        <v>79</v>
      </c>
      <c r="N162" s="212" t="s">
        <v>51</v>
      </c>
      <c r="O162" s="84"/>
      <c r="P162" s="213">
        <f>O162*H162</f>
        <v>0</v>
      </c>
      <c r="Q162" s="213">
        <v>0</v>
      </c>
      <c r="R162" s="213">
        <f>Q162*H162</f>
        <v>0</v>
      </c>
      <c r="S162" s="213">
        <v>0</v>
      </c>
      <c r="T162" s="21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15" t="s">
        <v>284</v>
      </c>
      <c r="AT162" s="215" t="s">
        <v>136</v>
      </c>
      <c r="AU162" s="215" t="s">
        <v>91</v>
      </c>
      <c r="AY162" s="16" t="s">
        <v>134</v>
      </c>
      <c r="BE162" s="216">
        <f>IF(N162="základní",J162,0)</f>
        <v>0</v>
      </c>
      <c r="BF162" s="216">
        <f>IF(N162="snížená",J162,0)</f>
        <v>0</v>
      </c>
      <c r="BG162" s="216">
        <f>IF(N162="zákl. přenesená",J162,0)</f>
        <v>0</v>
      </c>
      <c r="BH162" s="216">
        <f>IF(N162="sníž. přenesená",J162,0)</f>
        <v>0</v>
      </c>
      <c r="BI162" s="216">
        <f>IF(N162="nulová",J162,0)</f>
        <v>0</v>
      </c>
      <c r="BJ162" s="16" t="s">
        <v>89</v>
      </c>
      <c r="BK162" s="216">
        <f>ROUND(I162*H162,2)</f>
        <v>0</v>
      </c>
      <c r="BL162" s="16" t="s">
        <v>284</v>
      </c>
      <c r="BM162" s="215" t="s">
        <v>397</v>
      </c>
    </row>
    <row r="163" s="2" customFormat="1">
      <c r="A163" s="38"/>
      <c r="B163" s="39"/>
      <c r="C163" s="40"/>
      <c r="D163" s="217" t="s">
        <v>143</v>
      </c>
      <c r="E163" s="40"/>
      <c r="F163" s="218" t="s">
        <v>301</v>
      </c>
      <c r="G163" s="40"/>
      <c r="H163" s="40"/>
      <c r="I163" s="219"/>
      <c r="J163" s="40"/>
      <c r="K163" s="40"/>
      <c r="L163" s="44"/>
      <c r="M163" s="220"/>
      <c r="N163" s="221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6" t="s">
        <v>143</v>
      </c>
      <c r="AU163" s="16" t="s">
        <v>91</v>
      </c>
    </row>
    <row r="164" s="2" customFormat="1">
      <c r="A164" s="38"/>
      <c r="B164" s="39"/>
      <c r="C164" s="40"/>
      <c r="D164" s="224" t="s">
        <v>241</v>
      </c>
      <c r="E164" s="40"/>
      <c r="F164" s="244" t="s">
        <v>302</v>
      </c>
      <c r="G164" s="40"/>
      <c r="H164" s="40"/>
      <c r="I164" s="219"/>
      <c r="J164" s="40"/>
      <c r="K164" s="40"/>
      <c r="L164" s="44"/>
      <c r="M164" s="245"/>
      <c r="N164" s="246"/>
      <c r="O164" s="247"/>
      <c r="P164" s="247"/>
      <c r="Q164" s="247"/>
      <c r="R164" s="247"/>
      <c r="S164" s="247"/>
      <c r="T164" s="24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6" t="s">
        <v>241</v>
      </c>
      <c r="AU164" s="16" t="s">
        <v>91</v>
      </c>
    </row>
    <row r="165" s="2" customFormat="1" ht="6.96" customHeight="1">
      <c r="A165" s="38"/>
      <c r="B165" s="59"/>
      <c r="C165" s="60"/>
      <c r="D165" s="60"/>
      <c r="E165" s="60"/>
      <c r="F165" s="60"/>
      <c r="G165" s="60"/>
      <c r="H165" s="60"/>
      <c r="I165" s="60"/>
      <c r="J165" s="60"/>
      <c r="K165" s="60"/>
      <c r="L165" s="44"/>
      <c r="M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</row>
  </sheetData>
  <sheetProtection sheet="1" autoFilter="0" formatColumns="0" formatRows="0" objects="1" scenarios="1" spinCount="100000" saltValue="FX75Euqa7XheTYfQs1UmG4HFOviUPs665Qgwz3pQNWMr8UF8sazkNURuDTccAsERe84jDoN47VKnU46QjlWFnA==" hashValue="DtvRgfQOmyB6QhU9YLxajT/7Mrw1ORCv4ylHbcx9k41eWxs0Uwmu/3qIYMu1pT5T3g7NFEuvOoUZW+oR4PPm3w==" algorithmName="SHA-512" password="CC35"/>
  <autoFilter ref="C89:K164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3_01/132212131"/>
    <hyperlink ref="F97" r:id="rId2" display="https://podminky.urs.cz/item/CS_URS_2023_01/162751115"/>
    <hyperlink ref="F100" r:id="rId3" display="https://podminky.urs.cz/item/CS_URS_2023_01/171201231"/>
    <hyperlink ref="F103" r:id="rId4" display="https://podminky.urs.cz/item/CS_URS_2023_01/181951112"/>
    <hyperlink ref="F107" r:id="rId5" display="https://podminky.urs.cz/item/CS_URS_2023_01/564861111"/>
    <hyperlink ref="F110" r:id="rId6" display="https://podminky.urs.cz/item/CS_URS_2023_01/596211113"/>
    <hyperlink ref="F116" r:id="rId7" display="https://podminky.urs.cz/item/CS_URS_2023_01/916331112"/>
    <hyperlink ref="F121" r:id="rId8" display="https://podminky.urs.cz/item/CS_URS_2023_01/916991121"/>
    <hyperlink ref="F125" r:id="rId9" display="https://podminky.urs.cz/item/CS_URS_2023_01/113107222"/>
    <hyperlink ref="F128" r:id="rId10" display="https://podminky.urs.cz/item/CS_URS_2023_01/113107243"/>
    <hyperlink ref="F132" r:id="rId11" display="https://podminky.urs.cz/item/CS_URS_2023_01/997221551"/>
    <hyperlink ref="F135" r:id="rId12" display="https://podminky.urs.cz/item/CS_URS_2023_01/997221559"/>
    <hyperlink ref="F139" r:id="rId13" display="https://podminky.urs.cz/item/CS_URS_2023_01/997221561"/>
    <hyperlink ref="F142" r:id="rId14" display="https://podminky.urs.cz/item/CS_URS_2023_01/997221569"/>
    <hyperlink ref="F146" r:id="rId15" display="https://podminky.urs.cz/item/CS_URS_2023_01/997221873"/>
    <hyperlink ref="F148" r:id="rId16" display="https://podminky.urs.cz/item/CS_URS_2023_01/997221875"/>
    <hyperlink ref="F151" r:id="rId17" display="https://podminky.urs.cz/item/CS_URS_2023_01/998223011"/>
    <hyperlink ref="F155" r:id="rId18" display="https://podminky.urs.cz/item/CS_URS_2023_01/012203000"/>
    <hyperlink ref="F159" r:id="rId19" display="https://podminky.urs.cz/item/CS_URS_2023_01/030001000"/>
    <hyperlink ref="F163" r:id="rId20" display="https://podminky.urs.cz/item/CS_URS_2023_01/062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100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9"/>
      <c r="AT3" s="16" t="s">
        <v>91</v>
      </c>
    </row>
    <row r="4" s="1" customFormat="1" ht="24.96" customHeight="1">
      <c r="B4" s="19"/>
      <c r="D4" s="130" t="s">
        <v>101</v>
      </c>
      <c r="L4" s="19"/>
      <c r="M4" s="131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2" t="s">
        <v>16</v>
      </c>
      <c r="L6" s="19"/>
    </row>
    <row r="7" s="1" customFormat="1" ht="16.5" customHeight="1">
      <c r="B7" s="19"/>
      <c r="E7" s="133" t="str">
        <f>'Rekapitulace stavby'!K6</f>
        <v>Hřbitov Novosedlice - oprava cest 1.etapa</v>
      </c>
      <c r="F7" s="132"/>
      <c r="G7" s="132"/>
      <c r="H7" s="132"/>
      <c r="L7" s="19"/>
    </row>
    <row r="8" s="2" customFormat="1" ht="12" customHeight="1">
      <c r="A8" s="38"/>
      <c r="B8" s="44"/>
      <c r="C8" s="38"/>
      <c r="D8" s="132" t="s">
        <v>102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398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79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22</v>
      </c>
      <c r="E12" s="38"/>
      <c r="F12" s="136" t="s">
        <v>23</v>
      </c>
      <c r="G12" s="38"/>
      <c r="H12" s="38"/>
      <c r="I12" s="132" t="s">
        <v>24</v>
      </c>
      <c r="J12" s="137" t="str">
        <f>'Rekapitulace stavby'!AN8</f>
        <v>14. 1. 2022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30</v>
      </c>
      <c r="E14" s="38"/>
      <c r="F14" s="38"/>
      <c r="G14" s="38"/>
      <c r="H14" s="38"/>
      <c r="I14" s="132" t="s">
        <v>31</v>
      </c>
      <c r="J14" s="136" t="s">
        <v>32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33</v>
      </c>
      <c r="F15" s="38"/>
      <c r="G15" s="38"/>
      <c r="H15" s="38"/>
      <c r="I15" s="132" t="s">
        <v>34</v>
      </c>
      <c r="J15" s="136" t="s">
        <v>35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36</v>
      </c>
      <c r="E17" s="38"/>
      <c r="F17" s="38"/>
      <c r="G17" s="38"/>
      <c r="H17" s="38"/>
      <c r="I17" s="132" t="s">
        <v>31</v>
      </c>
      <c r="J17" s="32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2" t="str">
        <f>'Rekapitulace stavby'!E14</f>
        <v>Vyplň údaj</v>
      </c>
      <c r="F18" s="136"/>
      <c r="G18" s="136"/>
      <c r="H18" s="136"/>
      <c r="I18" s="132" t="s">
        <v>34</v>
      </c>
      <c r="J18" s="32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38</v>
      </c>
      <c r="E20" s="38"/>
      <c r="F20" s="38"/>
      <c r="G20" s="38"/>
      <c r="H20" s="38"/>
      <c r="I20" s="132" t="s">
        <v>31</v>
      </c>
      <c r="J20" s="136" t="s">
        <v>32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33</v>
      </c>
      <c r="F21" s="38"/>
      <c r="G21" s="38"/>
      <c r="H21" s="38"/>
      <c r="I21" s="132" t="s">
        <v>34</v>
      </c>
      <c r="J21" s="136" t="s">
        <v>35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40</v>
      </c>
      <c r="E23" s="38"/>
      <c r="F23" s="38"/>
      <c r="G23" s="38"/>
      <c r="H23" s="38"/>
      <c r="I23" s="132" t="s">
        <v>31</v>
      </c>
      <c r="J23" s="136" t="s">
        <v>41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42</v>
      </c>
      <c r="F24" s="38"/>
      <c r="G24" s="38"/>
      <c r="H24" s="38"/>
      <c r="I24" s="132" t="s">
        <v>34</v>
      </c>
      <c r="J24" s="136" t="s">
        <v>43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44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79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46</v>
      </c>
      <c r="E30" s="38"/>
      <c r="F30" s="38"/>
      <c r="G30" s="38"/>
      <c r="H30" s="38"/>
      <c r="I30" s="38"/>
      <c r="J30" s="144">
        <f>ROUND(J86,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48</v>
      </c>
      <c r="G32" s="38"/>
      <c r="H32" s="38"/>
      <c r="I32" s="145" t="s">
        <v>47</v>
      </c>
      <c r="J32" s="145" t="s">
        <v>49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50</v>
      </c>
      <c r="E33" s="132" t="s">
        <v>51</v>
      </c>
      <c r="F33" s="147">
        <f>ROUND((SUM(BE86:BE107)),  2)</f>
        <v>0</v>
      </c>
      <c r="G33" s="38"/>
      <c r="H33" s="38"/>
      <c r="I33" s="148">
        <v>0.20999999999999999</v>
      </c>
      <c r="J33" s="147">
        <f>ROUND(((SUM(BE86:BE107))*I33),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52</v>
      </c>
      <c r="F34" s="147">
        <f>ROUND((SUM(BF86:BF107)),  2)</f>
        <v>0</v>
      </c>
      <c r="G34" s="38"/>
      <c r="H34" s="38"/>
      <c r="I34" s="148">
        <v>0.14999999999999999</v>
      </c>
      <c r="J34" s="147">
        <f>ROUND(((SUM(BF86:BF107))*I34),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53</v>
      </c>
      <c r="F35" s="147">
        <f>ROUND((SUM(BG86:BG107)),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54</v>
      </c>
      <c r="F36" s="147">
        <f>ROUND((SUM(BH86:BH107)),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55</v>
      </c>
      <c r="F37" s="147">
        <f>ROUND((SUM(BI86:BI107)),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56</v>
      </c>
      <c r="E39" s="151"/>
      <c r="F39" s="151"/>
      <c r="G39" s="152" t="s">
        <v>57</v>
      </c>
      <c r="H39" s="153" t="s">
        <v>58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2" t="s">
        <v>104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1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Hřbitov Novosedlice - oprava cest 1.etapa</v>
      </c>
      <c r="F48" s="31"/>
      <c r="G48" s="31"/>
      <c r="H48" s="31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1" t="s">
        <v>102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SO105 - Fáze č.5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1" t="s">
        <v>22</v>
      </c>
      <c r="D52" s="40"/>
      <c r="E52" s="40"/>
      <c r="F52" s="26" t="str">
        <f>F12</f>
        <v>Novosedlice, okr.Teplice</v>
      </c>
      <c r="G52" s="40"/>
      <c r="H52" s="40"/>
      <c r="I52" s="31" t="s">
        <v>24</v>
      </c>
      <c r="J52" s="72" t="str">
        <f>IF(J12="","",J12)</f>
        <v>14. 1. 2022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1" t="s">
        <v>30</v>
      </c>
      <c r="D54" s="40"/>
      <c r="E54" s="40"/>
      <c r="F54" s="26" t="str">
        <f>E15</f>
        <v>PS projekty s.r.o., Revoluční 5, Teplice</v>
      </c>
      <c r="G54" s="40"/>
      <c r="H54" s="40"/>
      <c r="I54" s="31" t="s">
        <v>38</v>
      </c>
      <c r="J54" s="36" t="str">
        <f>E21</f>
        <v>PS projekty s.r.o., Revoluční 5, Teplice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40.05" customHeight="1">
      <c r="A55" s="38"/>
      <c r="B55" s="39"/>
      <c r="C55" s="31" t="s">
        <v>36</v>
      </c>
      <c r="D55" s="40"/>
      <c r="E55" s="40"/>
      <c r="F55" s="26" t="str">
        <f>IF(E18="","",E18)</f>
        <v>Vyplň údaj</v>
      </c>
      <c r="G55" s="40"/>
      <c r="H55" s="40"/>
      <c r="I55" s="31" t="s">
        <v>40</v>
      </c>
      <c r="J55" s="36" t="str">
        <f>E24</f>
        <v>STAVINVEST KMS s.r.o., Studentská 285/22, Bílina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105</v>
      </c>
      <c r="D57" s="162"/>
      <c r="E57" s="162"/>
      <c r="F57" s="162"/>
      <c r="G57" s="162"/>
      <c r="H57" s="162"/>
      <c r="I57" s="162"/>
      <c r="J57" s="163" t="s">
        <v>106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78</v>
      </c>
      <c r="D59" s="40"/>
      <c r="E59" s="40"/>
      <c r="F59" s="40"/>
      <c r="G59" s="40"/>
      <c r="H59" s="40"/>
      <c r="I59" s="40"/>
      <c r="J59" s="102">
        <f>J86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6" t="s">
        <v>107</v>
      </c>
    </row>
    <row r="60" s="9" customFormat="1" ht="24.96" customHeight="1">
      <c r="A60" s="9"/>
      <c r="B60" s="165"/>
      <c r="C60" s="166"/>
      <c r="D60" s="167" t="s">
        <v>108</v>
      </c>
      <c r="E60" s="168"/>
      <c r="F60" s="168"/>
      <c r="G60" s="168"/>
      <c r="H60" s="168"/>
      <c r="I60" s="168"/>
      <c r="J60" s="169">
        <f>J87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399</v>
      </c>
      <c r="E61" s="174"/>
      <c r="F61" s="174"/>
      <c r="G61" s="174"/>
      <c r="H61" s="174"/>
      <c r="I61" s="174"/>
      <c r="J61" s="175">
        <f>J88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114</v>
      </c>
      <c r="E62" s="174"/>
      <c r="F62" s="174"/>
      <c r="G62" s="174"/>
      <c r="H62" s="174"/>
      <c r="I62" s="174"/>
      <c r="J62" s="175">
        <f>J92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5"/>
      <c r="C63" s="166"/>
      <c r="D63" s="167" t="s">
        <v>115</v>
      </c>
      <c r="E63" s="168"/>
      <c r="F63" s="168"/>
      <c r="G63" s="168"/>
      <c r="H63" s="168"/>
      <c r="I63" s="168"/>
      <c r="J63" s="169">
        <f>J95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1"/>
      <c r="C64" s="172"/>
      <c r="D64" s="173" t="s">
        <v>116</v>
      </c>
      <c r="E64" s="174"/>
      <c r="F64" s="174"/>
      <c r="G64" s="174"/>
      <c r="H64" s="174"/>
      <c r="I64" s="174"/>
      <c r="J64" s="175">
        <f>J96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117</v>
      </c>
      <c r="E65" s="174"/>
      <c r="F65" s="174"/>
      <c r="G65" s="174"/>
      <c r="H65" s="174"/>
      <c r="I65" s="174"/>
      <c r="J65" s="175">
        <f>J100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118</v>
      </c>
      <c r="E66" s="174"/>
      <c r="F66" s="174"/>
      <c r="G66" s="174"/>
      <c r="H66" s="174"/>
      <c r="I66" s="174"/>
      <c r="J66" s="175">
        <f>J104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8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13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6.96" customHeight="1">
      <c r="A68" s="38"/>
      <c r="B68" s="59"/>
      <c r="C68" s="60"/>
      <c r="D68" s="60"/>
      <c r="E68" s="60"/>
      <c r="F68" s="60"/>
      <c r="G68" s="60"/>
      <c r="H68" s="60"/>
      <c r="I68" s="60"/>
      <c r="J68" s="60"/>
      <c r="K68" s="60"/>
      <c r="L68" s="13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72" s="2" customFormat="1" ht="6.96" customHeight="1">
      <c r="A72" s="38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24.96" customHeight="1">
      <c r="A73" s="38"/>
      <c r="B73" s="39"/>
      <c r="C73" s="22" t="s">
        <v>119</v>
      </c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1" t="s">
        <v>16</v>
      </c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6.5" customHeight="1">
      <c r="A76" s="38"/>
      <c r="B76" s="39"/>
      <c r="C76" s="40"/>
      <c r="D76" s="40"/>
      <c r="E76" s="160" t="str">
        <f>E7</f>
        <v>Hřbitov Novosedlice - oprava cest 1.etapa</v>
      </c>
      <c r="F76" s="31"/>
      <c r="G76" s="31"/>
      <c r="H76" s="31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1" t="s">
        <v>102</v>
      </c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E9</f>
        <v>SO105 - Fáze č.5</v>
      </c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1" t="s">
        <v>22</v>
      </c>
      <c r="D80" s="40"/>
      <c r="E80" s="40"/>
      <c r="F80" s="26" t="str">
        <f>F12</f>
        <v>Novosedlice, okr.Teplice</v>
      </c>
      <c r="G80" s="40"/>
      <c r="H80" s="40"/>
      <c r="I80" s="31" t="s">
        <v>24</v>
      </c>
      <c r="J80" s="72" t="str">
        <f>IF(J12="","",J12)</f>
        <v>14. 1. 2022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5.65" customHeight="1">
      <c r="A82" s="38"/>
      <c r="B82" s="39"/>
      <c r="C82" s="31" t="s">
        <v>30</v>
      </c>
      <c r="D82" s="40"/>
      <c r="E82" s="40"/>
      <c r="F82" s="26" t="str">
        <f>E15</f>
        <v>PS projekty s.r.o., Revoluční 5, Teplice</v>
      </c>
      <c r="G82" s="40"/>
      <c r="H82" s="40"/>
      <c r="I82" s="31" t="s">
        <v>38</v>
      </c>
      <c r="J82" s="36" t="str">
        <f>E21</f>
        <v>PS projekty s.r.o., Revoluční 5, Teplice</v>
      </c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40.05" customHeight="1">
      <c r="A83" s="38"/>
      <c r="B83" s="39"/>
      <c r="C83" s="31" t="s">
        <v>36</v>
      </c>
      <c r="D83" s="40"/>
      <c r="E83" s="40"/>
      <c r="F83" s="26" t="str">
        <f>IF(E18="","",E18)</f>
        <v>Vyplň údaj</v>
      </c>
      <c r="G83" s="40"/>
      <c r="H83" s="40"/>
      <c r="I83" s="31" t="s">
        <v>40</v>
      </c>
      <c r="J83" s="36" t="str">
        <f>E24</f>
        <v>STAVINVEST KMS s.r.o., Studentská 285/22, Bílina</v>
      </c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77"/>
      <c r="B85" s="178"/>
      <c r="C85" s="179" t="s">
        <v>120</v>
      </c>
      <c r="D85" s="180" t="s">
        <v>65</v>
      </c>
      <c r="E85" s="180" t="s">
        <v>61</v>
      </c>
      <c r="F85" s="180" t="s">
        <v>62</v>
      </c>
      <c r="G85" s="180" t="s">
        <v>121</v>
      </c>
      <c r="H85" s="180" t="s">
        <v>122</v>
      </c>
      <c r="I85" s="180" t="s">
        <v>123</v>
      </c>
      <c r="J85" s="180" t="s">
        <v>106</v>
      </c>
      <c r="K85" s="181" t="s">
        <v>124</v>
      </c>
      <c r="L85" s="182"/>
      <c r="M85" s="92" t="s">
        <v>79</v>
      </c>
      <c r="N85" s="93" t="s">
        <v>50</v>
      </c>
      <c r="O85" s="93" t="s">
        <v>125</v>
      </c>
      <c r="P85" s="93" t="s">
        <v>126</v>
      </c>
      <c r="Q85" s="93" t="s">
        <v>127</v>
      </c>
      <c r="R85" s="93" t="s">
        <v>128</v>
      </c>
      <c r="S85" s="93" t="s">
        <v>129</v>
      </c>
      <c r="T85" s="94" t="s">
        <v>130</v>
      </c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</row>
    <row r="86" s="2" customFormat="1" ht="22.8" customHeight="1">
      <c r="A86" s="38"/>
      <c r="B86" s="39"/>
      <c r="C86" s="99" t="s">
        <v>131</v>
      </c>
      <c r="D86" s="40"/>
      <c r="E86" s="40"/>
      <c r="F86" s="40"/>
      <c r="G86" s="40"/>
      <c r="H86" s="40"/>
      <c r="I86" s="40"/>
      <c r="J86" s="183">
        <f>BK86</f>
        <v>0</v>
      </c>
      <c r="K86" s="40"/>
      <c r="L86" s="44"/>
      <c r="M86" s="95"/>
      <c r="N86" s="184"/>
      <c r="O86" s="96"/>
      <c r="P86" s="185">
        <f>P87+P95</f>
        <v>0</v>
      </c>
      <c r="Q86" s="96"/>
      <c r="R86" s="185">
        <f>R87+R95</f>
        <v>34.902999999999999</v>
      </c>
      <c r="S86" s="96"/>
      <c r="T86" s="186">
        <f>T87+T95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6" t="s">
        <v>80</v>
      </c>
      <c r="AU86" s="16" t="s">
        <v>107</v>
      </c>
      <c r="BK86" s="187">
        <f>BK87+BK95</f>
        <v>0</v>
      </c>
    </row>
    <row r="87" s="12" customFormat="1" ht="25.92" customHeight="1">
      <c r="A87" s="12"/>
      <c r="B87" s="188"/>
      <c r="C87" s="189"/>
      <c r="D87" s="190" t="s">
        <v>80</v>
      </c>
      <c r="E87" s="191" t="s">
        <v>132</v>
      </c>
      <c r="F87" s="191" t="s">
        <v>133</v>
      </c>
      <c r="G87" s="189"/>
      <c r="H87" s="189"/>
      <c r="I87" s="192"/>
      <c r="J87" s="193">
        <f>BK87</f>
        <v>0</v>
      </c>
      <c r="K87" s="189"/>
      <c r="L87" s="194"/>
      <c r="M87" s="195"/>
      <c r="N87" s="196"/>
      <c r="O87" s="196"/>
      <c r="P87" s="197">
        <f>P88+P92</f>
        <v>0</v>
      </c>
      <c r="Q87" s="196"/>
      <c r="R87" s="197">
        <f>R88+R92</f>
        <v>34.902999999999999</v>
      </c>
      <c r="S87" s="196"/>
      <c r="T87" s="198">
        <f>T88+T92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9" t="s">
        <v>89</v>
      </c>
      <c r="AT87" s="200" t="s">
        <v>80</v>
      </c>
      <c r="AU87" s="200" t="s">
        <v>81</v>
      </c>
      <c r="AY87" s="199" t="s">
        <v>134</v>
      </c>
      <c r="BK87" s="201">
        <f>BK88+BK92</f>
        <v>0</v>
      </c>
    </row>
    <row r="88" s="12" customFormat="1" ht="22.8" customHeight="1">
      <c r="A88" s="12"/>
      <c r="B88" s="188"/>
      <c r="C88" s="189"/>
      <c r="D88" s="190" t="s">
        <v>80</v>
      </c>
      <c r="E88" s="202" t="s">
        <v>172</v>
      </c>
      <c r="F88" s="202" t="s">
        <v>400</v>
      </c>
      <c r="G88" s="189"/>
      <c r="H88" s="189"/>
      <c r="I88" s="192"/>
      <c r="J88" s="203">
        <f>BK88</f>
        <v>0</v>
      </c>
      <c r="K88" s="189"/>
      <c r="L88" s="194"/>
      <c r="M88" s="195"/>
      <c r="N88" s="196"/>
      <c r="O88" s="196"/>
      <c r="P88" s="197">
        <f>SUM(P89:P91)</f>
        <v>0</v>
      </c>
      <c r="Q88" s="196"/>
      <c r="R88" s="197">
        <f>SUM(R89:R91)</f>
        <v>34.902999999999999</v>
      </c>
      <c r="S88" s="196"/>
      <c r="T88" s="198">
        <f>SUM(T89:T91)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9" t="s">
        <v>89</v>
      </c>
      <c r="AT88" s="200" t="s">
        <v>80</v>
      </c>
      <c r="AU88" s="200" t="s">
        <v>89</v>
      </c>
      <c r="AY88" s="199" t="s">
        <v>134</v>
      </c>
      <c r="BK88" s="201">
        <f>SUM(BK89:BK91)</f>
        <v>0</v>
      </c>
    </row>
    <row r="89" s="2" customFormat="1" ht="16.5" customHeight="1">
      <c r="A89" s="38"/>
      <c r="B89" s="39"/>
      <c r="C89" s="204" t="s">
        <v>89</v>
      </c>
      <c r="D89" s="204" t="s">
        <v>136</v>
      </c>
      <c r="E89" s="205" t="s">
        <v>401</v>
      </c>
      <c r="F89" s="206" t="s">
        <v>402</v>
      </c>
      <c r="G89" s="207" t="s">
        <v>161</v>
      </c>
      <c r="H89" s="208">
        <v>190</v>
      </c>
      <c r="I89" s="209"/>
      <c r="J89" s="210">
        <f>ROUND(I89*H89,2)</f>
        <v>0</v>
      </c>
      <c r="K89" s="206" t="s">
        <v>140</v>
      </c>
      <c r="L89" s="44"/>
      <c r="M89" s="211" t="s">
        <v>79</v>
      </c>
      <c r="N89" s="212" t="s">
        <v>51</v>
      </c>
      <c r="O89" s="84"/>
      <c r="P89" s="213">
        <f>O89*H89</f>
        <v>0</v>
      </c>
      <c r="Q89" s="213">
        <v>0.1837</v>
      </c>
      <c r="R89" s="213">
        <f>Q89*H89</f>
        <v>34.902999999999999</v>
      </c>
      <c r="S89" s="213">
        <v>0</v>
      </c>
      <c r="T89" s="214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15" t="s">
        <v>141</v>
      </c>
      <c r="AT89" s="215" t="s">
        <v>136</v>
      </c>
      <c r="AU89" s="215" t="s">
        <v>91</v>
      </c>
      <c r="AY89" s="16" t="s">
        <v>134</v>
      </c>
      <c r="BE89" s="216">
        <f>IF(N89="základní",J89,0)</f>
        <v>0</v>
      </c>
      <c r="BF89" s="216">
        <f>IF(N89="snížená",J89,0)</f>
        <v>0</v>
      </c>
      <c r="BG89" s="216">
        <f>IF(N89="zákl. přenesená",J89,0)</f>
        <v>0</v>
      </c>
      <c r="BH89" s="216">
        <f>IF(N89="sníž. přenesená",J89,0)</f>
        <v>0</v>
      </c>
      <c r="BI89" s="216">
        <f>IF(N89="nulová",J89,0)</f>
        <v>0</v>
      </c>
      <c r="BJ89" s="16" t="s">
        <v>89</v>
      </c>
      <c r="BK89" s="216">
        <f>ROUND(I89*H89,2)</f>
        <v>0</v>
      </c>
      <c r="BL89" s="16" t="s">
        <v>141</v>
      </c>
      <c r="BM89" s="215" t="s">
        <v>403</v>
      </c>
    </row>
    <row r="90" s="2" customFormat="1">
      <c r="A90" s="38"/>
      <c r="B90" s="39"/>
      <c r="C90" s="40"/>
      <c r="D90" s="217" t="s">
        <v>143</v>
      </c>
      <c r="E90" s="40"/>
      <c r="F90" s="218" t="s">
        <v>404</v>
      </c>
      <c r="G90" s="40"/>
      <c r="H90" s="40"/>
      <c r="I90" s="219"/>
      <c r="J90" s="40"/>
      <c r="K90" s="40"/>
      <c r="L90" s="44"/>
      <c r="M90" s="220"/>
      <c r="N90" s="221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6" t="s">
        <v>143</v>
      </c>
      <c r="AU90" s="16" t="s">
        <v>91</v>
      </c>
    </row>
    <row r="91" s="13" customFormat="1">
      <c r="A91" s="13"/>
      <c r="B91" s="222"/>
      <c r="C91" s="223"/>
      <c r="D91" s="224" t="s">
        <v>145</v>
      </c>
      <c r="E91" s="225" t="s">
        <v>79</v>
      </c>
      <c r="F91" s="226" t="s">
        <v>405</v>
      </c>
      <c r="G91" s="223"/>
      <c r="H91" s="227">
        <v>190</v>
      </c>
      <c r="I91" s="228"/>
      <c r="J91" s="223"/>
      <c r="K91" s="223"/>
      <c r="L91" s="229"/>
      <c r="M91" s="230"/>
      <c r="N91" s="231"/>
      <c r="O91" s="231"/>
      <c r="P91" s="231"/>
      <c r="Q91" s="231"/>
      <c r="R91" s="231"/>
      <c r="S91" s="231"/>
      <c r="T91" s="23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3" t="s">
        <v>145</v>
      </c>
      <c r="AU91" s="233" t="s">
        <v>91</v>
      </c>
      <c r="AV91" s="13" t="s">
        <v>91</v>
      </c>
      <c r="AW91" s="13" t="s">
        <v>39</v>
      </c>
      <c r="AX91" s="13" t="s">
        <v>81</v>
      </c>
      <c r="AY91" s="233" t="s">
        <v>134</v>
      </c>
    </row>
    <row r="92" s="12" customFormat="1" ht="22.8" customHeight="1">
      <c r="A92" s="12"/>
      <c r="B92" s="188"/>
      <c r="C92" s="189"/>
      <c r="D92" s="190" t="s">
        <v>80</v>
      </c>
      <c r="E92" s="202" t="s">
        <v>269</v>
      </c>
      <c r="F92" s="202" t="s">
        <v>270</v>
      </c>
      <c r="G92" s="189"/>
      <c r="H92" s="189"/>
      <c r="I92" s="192"/>
      <c r="J92" s="203">
        <f>BK92</f>
        <v>0</v>
      </c>
      <c r="K92" s="189"/>
      <c r="L92" s="194"/>
      <c r="M92" s="195"/>
      <c r="N92" s="196"/>
      <c r="O92" s="196"/>
      <c r="P92" s="197">
        <f>SUM(P93:P94)</f>
        <v>0</v>
      </c>
      <c r="Q92" s="196"/>
      <c r="R92" s="197">
        <f>SUM(R93:R94)</f>
        <v>0</v>
      </c>
      <c r="S92" s="196"/>
      <c r="T92" s="198">
        <f>SUM(T93:T94)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9" t="s">
        <v>89</v>
      </c>
      <c r="AT92" s="200" t="s">
        <v>80</v>
      </c>
      <c r="AU92" s="200" t="s">
        <v>89</v>
      </c>
      <c r="AY92" s="199" t="s">
        <v>134</v>
      </c>
      <c r="BK92" s="201">
        <f>SUM(BK93:BK94)</f>
        <v>0</v>
      </c>
    </row>
    <row r="93" s="2" customFormat="1" ht="24.15" customHeight="1">
      <c r="A93" s="38"/>
      <c r="B93" s="39"/>
      <c r="C93" s="204" t="s">
        <v>91</v>
      </c>
      <c r="D93" s="204" t="s">
        <v>136</v>
      </c>
      <c r="E93" s="205" t="s">
        <v>272</v>
      </c>
      <c r="F93" s="206" t="s">
        <v>273</v>
      </c>
      <c r="G93" s="207" t="s">
        <v>155</v>
      </c>
      <c r="H93" s="208">
        <v>34.902999999999999</v>
      </c>
      <c r="I93" s="209"/>
      <c r="J93" s="210">
        <f>ROUND(I93*H93,2)</f>
        <v>0</v>
      </c>
      <c r="K93" s="206" t="s">
        <v>140</v>
      </c>
      <c r="L93" s="44"/>
      <c r="M93" s="211" t="s">
        <v>79</v>
      </c>
      <c r="N93" s="212" t="s">
        <v>51</v>
      </c>
      <c r="O93" s="84"/>
      <c r="P93" s="213">
        <f>O93*H93</f>
        <v>0</v>
      </c>
      <c r="Q93" s="213">
        <v>0</v>
      </c>
      <c r="R93" s="213">
        <f>Q93*H93</f>
        <v>0</v>
      </c>
      <c r="S93" s="213">
        <v>0</v>
      </c>
      <c r="T93" s="214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5" t="s">
        <v>141</v>
      </c>
      <c r="AT93" s="215" t="s">
        <v>136</v>
      </c>
      <c r="AU93" s="215" t="s">
        <v>91</v>
      </c>
      <c r="AY93" s="16" t="s">
        <v>134</v>
      </c>
      <c r="BE93" s="216">
        <f>IF(N93="základní",J93,0)</f>
        <v>0</v>
      </c>
      <c r="BF93" s="216">
        <f>IF(N93="snížená",J93,0)</f>
        <v>0</v>
      </c>
      <c r="BG93" s="216">
        <f>IF(N93="zákl. přenesená",J93,0)</f>
        <v>0</v>
      </c>
      <c r="BH93" s="216">
        <f>IF(N93="sníž. přenesená",J93,0)</f>
        <v>0</v>
      </c>
      <c r="BI93" s="216">
        <f>IF(N93="nulová",J93,0)</f>
        <v>0</v>
      </c>
      <c r="BJ93" s="16" t="s">
        <v>89</v>
      </c>
      <c r="BK93" s="216">
        <f>ROUND(I93*H93,2)</f>
        <v>0</v>
      </c>
      <c r="BL93" s="16" t="s">
        <v>141</v>
      </c>
      <c r="BM93" s="215" t="s">
        <v>406</v>
      </c>
    </row>
    <row r="94" s="2" customFormat="1">
      <c r="A94" s="38"/>
      <c r="B94" s="39"/>
      <c r="C94" s="40"/>
      <c r="D94" s="217" t="s">
        <v>143</v>
      </c>
      <c r="E94" s="40"/>
      <c r="F94" s="218" t="s">
        <v>275</v>
      </c>
      <c r="G94" s="40"/>
      <c r="H94" s="40"/>
      <c r="I94" s="219"/>
      <c r="J94" s="40"/>
      <c r="K94" s="40"/>
      <c r="L94" s="44"/>
      <c r="M94" s="220"/>
      <c r="N94" s="221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6" t="s">
        <v>143</v>
      </c>
      <c r="AU94" s="16" t="s">
        <v>91</v>
      </c>
    </row>
    <row r="95" s="12" customFormat="1" ht="25.92" customHeight="1">
      <c r="A95" s="12"/>
      <c r="B95" s="188"/>
      <c r="C95" s="189"/>
      <c r="D95" s="190" t="s">
        <v>80</v>
      </c>
      <c r="E95" s="191" t="s">
        <v>276</v>
      </c>
      <c r="F95" s="191" t="s">
        <v>277</v>
      </c>
      <c r="G95" s="189"/>
      <c r="H95" s="189"/>
      <c r="I95" s="192"/>
      <c r="J95" s="193">
        <f>BK95</f>
        <v>0</v>
      </c>
      <c r="K95" s="189"/>
      <c r="L95" s="194"/>
      <c r="M95" s="195"/>
      <c r="N95" s="196"/>
      <c r="O95" s="196"/>
      <c r="P95" s="197">
        <f>P96+P100+P104</f>
        <v>0</v>
      </c>
      <c r="Q95" s="196"/>
      <c r="R95" s="197">
        <f>R96+R100+R104</f>
        <v>0</v>
      </c>
      <c r="S95" s="196"/>
      <c r="T95" s="198">
        <f>T96+T100+T104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9" t="s">
        <v>165</v>
      </c>
      <c r="AT95" s="200" t="s">
        <v>80</v>
      </c>
      <c r="AU95" s="200" t="s">
        <v>81</v>
      </c>
      <c r="AY95" s="199" t="s">
        <v>134</v>
      </c>
      <c r="BK95" s="201">
        <f>BK96+BK100+BK104</f>
        <v>0</v>
      </c>
    </row>
    <row r="96" s="12" customFormat="1" ht="22.8" customHeight="1">
      <c r="A96" s="12"/>
      <c r="B96" s="188"/>
      <c r="C96" s="189"/>
      <c r="D96" s="190" t="s">
        <v>80</v>
      </c>
      <c r="E96" s="202" t="s">
        <v>278</v>
      </c>
      <c r="F96" s="202" t="s">
        <v>279</v>
      </c>
      <c r="G96" s="189"/>
      <c r="H96" s="189"/>
      <c r="I96" s="192"/>
      <c r="J96" s="203">
        <f>BK96</f>
        <v>0</v>
      </c>
      <c r="K96" s="189"/>
      <c r="L96" s="194"/>
      <c r="M96" s="195"/>
      <c r="N96" s="196"/>
      <c r="O96" s="196"/>
      <c r="P96" s="197">
        <f>SUM(P97:P99)</f>
        <v>0</v>
      </c>
      <c r="Q96" s="196"/>
      <c r="R96" s="197">
        <f>SUM(R97:R99)</f>
        <v>0</v>
      </c>
      <c r="S96" s="196"/>
      <c r="T96" s="198">
        <f>SUM(T97:T99)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9" t="s">
        <v>165</v>
      </c>
      <c r="AT96" s="200" t="s">
        <v>80</v>
      </c>
      <c r="AU96" s="200" t="s">
        <v>89</v>
      </c>
      <c r="AY96" s="199" t="s">
        <v>134</v>
      </c>
      <c r="BK96" s="201">
        <f>SUM(BK97:BK99)</f>
        <v>0</v>
      </c>
    </row>
    <row r="97" s="2" customFormat="1" ht="16.5" customHeight="1">
      <c r="A97" s="38"/>
      <c r="B97" s="39"/>
      <c r="C97" s="204" t="s">
        <v>152</v>
      </c>
      <c r="D97" s="204" t="s">
        <v>136</v>
      </c>
      <c r="E97" s="205" t="s">
        <v>281</v>
      </c>
      <c r="F97" s="206" t="s">
        <v>282</v>
      </c>
      <c r="G97" s="207" t="s">
        <v>283</v>
      </c>
      <c r="H97" s="208">
        <v>1</v>
      </c>
      <c r="I97" s="209"/>
      <c r="J97" s="210">
        <f>ROUND(I97*H97,2)</f>
        <v>0</v>
      </c>
      <c r="K97" s="206" t="s">
        <v>140</v>
      </c>
      <c r="L97" s="44"/>
      <c r="M97" s="211" t="s">
        <v>79</v>
      </c>
      <c r="N97" s="212" t="s">
        <v>51</v>
      </c>
      <c r="O97" s="84"/>
      <c r="P97" s="213">
        <f>O97*H97</f>
        <v>0</v>
      </c>
      <c r="Q97" s="213">
        <v>0</v>
      </c>
      <c r="R97" s="213">
        <f>Q97*H97</f>
        <v>0</v>
      </c>
      <c r="S97" s="213">
        <v>0</v>
      </c>
      <c r="T97" s="214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5" t="s">
        <v>284</v>
      </c>
      <c r="AT97" s="215" t="s">
        <v>136</v>
      </c>
      <c r="AU97" s="215" t="s">
        <v>91</v>
      </c>
      <c r="AY97" s="16" t="s">
        <v>134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6" t="s">
        <v>89</v>
      </c>
      <c r="BK97" s="216">
        <f>ROUND(I97*H97,2)</f>
        <v>0</v>
      </c>
      <c r="BL97" s="16" t="s">
        <v>284</v>
      </c>
      <c r="BM97" s="215" t="s">
        <v>407</v>
      </c>
    </row>
    <row r="98" s="2" customFormat="1">
      <c r="A98" s="38"/>
      <c r="B98" s="39"/>
      <c r="C98" s="40"/>
      <c r="D98" s="217" t="s">
        <v>143</v>
      </c>
      <c r="E98" s="40"/>
      <c r="F98" s="218" t="s">
        <v>286</v>
      </c>
      <c r="G98" s="40"/>
      <c r="H98" s="40"/>
      <c r="I98" s="219"/>
      <c r="J98" s="40"/>
      <c r="K98" s="40"/>
      <c r="L98" s="44"/>
      <c r="M98" s="220"/>
      <c r="N98" s="221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6" t="s">
        <v>143</v>
      </c>
      <c r="AU98" s="16" t="s">
        <v>91</v>
      </c>
    </row>
    <row r="99" s="2" customFormat="1">
      <c r="A99" s="38"/>
      <c r="B99" s="39"/>
      <c r="C99" s="40"/>
      <c r="D99" s="224" t="s">
        <v>241</v>
      </c>
      <c r="E99" s="40"/>
      <c r="F99" s="244" t="s">
        <v>287</v>
      </c>
      <c r="G99" s="40"/>
      <c r="H99" s="40"/>
      <c r="I99" s="219"/>
      <c r="J99" s="40"/>
      <c r="K99" s="40"/>
      <c r="L99" s="44"/>
      <c r="M99" s="220"/>
      <c r="N99" s="221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6" t="s">
        <v>241</v>
      </c>
      <c r="AU99" s="16" t="s">
        <v>91</v>
      </c>
    </row>
    <row r="100" s="12" customFormat="1" ht="22.8" customHeight="1">
      <c r="A100" s="12"/>
      <c r="B100" s="188"/>
      <c r="C100" s="189"/>
      <c r="D100" s="190" t="s">
        <v>80</v>
      </c>
      <c r="E100" s="202" t="s">
        <v>288</v>
      </c>
      <c r="F100" s="202" t="s">
        <v>289</v>
      </c>
      <c r="G100" s="189"/>
      <c r="H100" s="189"/>
      <c r="I100" s="192"/>
      <c r="J100" s="203">
        <f>BK100</f>
        <v>0</v>
      </c>
      <c r="K100" s="189"/>
      <c r="L100" s="194"/>
      <c r="M100" s="195"/>
      <c r="N100" s="196"/>
      <c r="O100" s="196"/>
      <c r="P100" s="197">
        <f>SUM(P101:P103)</f>
        <v>0</v>
      </c>
      <c r="Q100" s="196"/>
      <c r="R100" s="197">
        <f>SUM(R101:R103)</f>
        <v>0</v>
      </c>
      <c r="S100" s="196"/>
      <c r="T100" s="198">
        <f>SUM(T101:T103)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99" t="s">
        <v>165</v>
      </c>
      <c r="AT100" s="200" t="s">
        <v>80</v>
      </c>
      <c r="AU100" s="200" t="s">
        <v>89</v>
      </c>
      <c r="AY100" s="199" t="s">
        <v>134</v>
      </c>
      <c r="BK100" s="201">
        <f>SUM(BK101:BK103)</f>
        <v>0</v>
      </c>
    </row>
    <row r="101" s="2" customFormat="1" ht="16.5" customHeight="1">
      <c r="A101" s="38"/>
      <c r="B101" s="39"/>
      <c r="C101" s="204" t="s">
        <v>141</v>
      </c>
      <c r="D101" s="204" t="s">
        <v>136</v>
      </c>
      <c r="E101" s="205" t="s">
        <v>291</v>
      </c>
      <c r="F101" s="206" t="s">
        <v>289</v>
      </c>
      <c r="G101" s="207" t="s">
        <v>283</v>
      </c>
      <c r="H101" s="208">
        <v>1</v>
      </c>
      <c r="I101" s="209"/>
      <c r="J101" s="210">
        <f>ROUND(I101*H101,2)</f>
        <v>0</v>
      </c>
      <c r="K101" s="206" t="s">
        <v>140</v>
      </c>
      <c r="L101" s="44"/>
      <c r="M101" s="211" t="s">
        <v>79</v>
      </c>
      <c r="N101" s="212" t="s">
        <v>51</v>
      </c>
      <c r="O101" s="84"/>
      <c r="P101" s="213">
        <f>O101*H101</f>
        <v>0</v>
      </c>
      <c r="Q101" s="213">
        <v>0</v>
      </c>
      <c r="R101" s="213">
        <f>Q101*H101</f>
        <v>0</v>
      </c>
      <c r="S101" s="213">
        <v>0</v>
      </c>
      <c r="T101" s="214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15" t="s">
        <v>284</v>
      </c>
      <c r="AT101" s="215" t="s">
        <v>136</v>
      </c>
      <c r="AU101" s="215" t="s">
        <v>91</v>
      </c>
      <c r="AY101" s="16" t="s">
        <v>134</v>
      </c>
      <c r="BE101" s="216">
        <f>IF(N101="základní",J101,0)</f>
        <v>0</v>
      </c>
      <c r="BF101" s="216">
        <f>IF(N101="snížená",J101,0)</f>
        <v>0</v>
      </c>
      <c r="BG101" s="216">
        <f>IF(N101="zákl. přenesená",J101,0)</f>
        <v>0</v>
      </c>
      <c r="BH101" s="216">
        <f>IF(N101="sníž. přenesená",J101,0)</f>
        <v>0</v>
      </c>
      <c r="BI101" s="216">
        <f>IF(N101="nulová",J101,0)</f>
        <v>0</v>
      </c>
      <c r="BJ101" s="16" t="s">
        <v>89</v>
      </c>
      <c r="BK101" s="216">
        <f>ROUND(I101*H101,2)</f>
        <v>0</v>
      </c>
      <c r="BL101" s="16" t="s">
        <v>284</v>
      </c>
      <c r="BM101" s="215" t="s">
        <v>408</v>
      </c>
    </row>
    <row r="102" s="2" customFormat="1">
      <c r="A102" s="38"/>
      <c r="B102" s="39"/>
      <c r="C102" s="40"/>
      <c r="D102" s="217" t="s">
        <v>143</v>
      </c>
      <c r="E102" s="40"/>
      <c r="F102" s="218" t="s">
        <v>293</v>
      </c>
      <c r="G102" s="40"/>
      <c r="H102" s="40"/>
      <c r="I102" s="219"/>
      <c r="J102" s="40"/>
      <c r="K102" s="40"/>
      <c r="L102" s="44"/>
      <c r="M102" s="220"/>
      <c r="N102" s="221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6" t="s">
        <v>143</v>
      </c>
      <c r="AU102" s="16" t="s">
        <v>91</v>
      </c>
    </row>
    <row r="103" s="2" customFormat="1">
      <c r="A103" s="38"/>
      <c r="B103" s="39"/>
      <c r="C103" s="40"/>
      <c r="D103" s="224" t="s">
        <v>241</v>
      </c>
      <c r="E103" s="40"/>
      <c r="F103" s="244" t="s">
        <v>294</v>
      </c>
      <c r="G103" s="40"/>
      <c r="H103" s="40"/>
      <c r="I103" s="219"/>
      <c r="J103" s="40"/>
      <c r="K103" s="40"/>
      <c r="L103" s="44"/>
      <c r="M103" s="220"/>
      <c r="N103" s="221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6" t="s">
        <v>241</v>
      </c>
      <c r="AU103" s="16" t="s">
        <v>91</v>
      </c>
    </row>
    <row r="104" s="12" customFormat="1" ht="22.8" customHeight="1">
      <c r="A104" s="12"/>
      <c r="B104" s="188"/>
      <c r="C104" s="189"/>
      <c r="D104" s="190" t="s">
        <v>80</v>
      </c>
      <c r="E104" s="202" t="s">
        <v>295</v>
      </c>
      <c r="F104" s="202" t="s">
        <v>296</v>
      </c>
      <c r="G104" s="189"/>
      <c r="H104" s="189"/>
      <c r="I104" s="192"/>
      <c r="J104" s="203">
        <f>BK104</f>
        <v>0</v>
      </c>
      <c r="K104" s="189"/>
      <c r="L104" s="194"/>
      <c r="M104" s="195"/>
      <c r="N104" s="196"/>
      <c r="O104" s="196"/>
      <c r="P104" s="197">
        <f>SUM(P105:P107)</f>
        <v>0</v>
      </c>
      <c r="Q104" s="196"/>
      <c r="R104" s="197">
        <f>SUM(R105:R107)</f>
        <v>0</v>
      </c>
      <c r="S104" s="196"/>
      <c r="T104" s="198">
        <f>SUM(T105:T107)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99" t="s">
        <v>165</v>
      </c>
      <c r="AT104" s="200" t="s">
        <v>80</v>
      </c>
      <c r="AU104" s="200" t="s">
        <v>89</v>
      </c>
      <c r="AY104" s="199" t="s">
        <v>134</v>
      </c>
      <c r="BK104" s="201">
        <f>SUM(BK105:BK107)</f>
        <v>0</v>
      </c>
    </row>
    <row r="105" s="2" customFormat="1" ht="16.5" customHeight="1">
      <c r="A105" s="38"/>
      <c r="B105" s="39"/>
      <c r="C105" s="204" t="s">
        <v>165</v>
      </c>
      <c r="D105" s="204" t="s">
        <v>136</v>
      </c>
      <c r="E105" s="205" t="s">
        <v>298</v>
      </c>
      <c r="F105" s="206" t="s">
        <v>299</v>
      </c>
      <c r="G105" s="207" t="s">
        <v>283</v>
      </c>
      <c r="H105" s="208">
        <v>1</v>
      </c>
      <c r="I105" s="209"/>
      <c r="J105" s="210">
        <f>ROUND(I105*H105,2)</f>
        <v>0</v>
      </c>
      <c r="K105" s="206" t="s">
        <v>140</v>
      </c>
      <c r="L105" s="44"/>
      <c r="M105" s="211" t="s">
        <v>79</v>
      </c>
      <c r="N105" s="212" t="s">
        <v>51</v>
      </c>
      <c r="O105" s="84"/>
      <c r="P105" s="213">
        <f>O105*H105</f>
        <v>0</v>
      </c>
      <c r="Q105" s="213">
        <v>0</v>
      </c>
      <c r="R105" s="213">
        <f>Q105*H105</f>
        <v>0</v>
      </c>
      <c r="S105" s="213">
        <v>0</v>
      </c>
      <c r="T105" s="214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5" t="s">
        <v>284</v>
      </c>
      <c r="AT105" s="215" t="s">
        <v>136</v>
      </c>
      <c r="AU105" s="215" t="s">
        <v>91</v>
      </c>
      <c r="AY105" s="16" t="s">
        <v>134</v>
      </c>
      <c r="BE105" s="216">
        <f>IF(N105="základní",J105,0)</f>
        <v>0</v>
      </c>
      <c r="BF105" s="216">
        <f>IF(N105="snížená",J105,0)</f>
        <v>0</v>
      </c>
      <c r="BG105" s="216">
        <f>IF(N105="zákl. přenesená",J105,0)</f>
        <v>0</v>
      </c>
      <c r="BH105" s="216">
        <f>IF(N105="sníž. přenesená",J105,0)</f>
        <v>0</v>
      </c>
      <c r="BI105" s="216">
        <f>IF(N105="nulová",J105,0)</f>
        <v>0</v>
      </c>
      <c r="BJ105" s="16" t="s">
        <v>89</v>
      </c>
      <c r="BK105" s="216">
        <f>ROUND(I105*H105,2)</f>
        <v>0</v>
      </c>
      <c r="BL105" s="16" t="s">
        <v>284</v>
      </c>
      <c r="BM105" s="215" t="s">
        <v>409</v>
      </c>
    </row>
    <row r="106" s="2" customFormat="1">
      <c r="A106" s="38"/>
      <c r="B106" s="39"/>
      <c r="C106" s="40"/>
      <c r="D106" s="217" t="s">
        <v>143</v>
      </c>
      <c r="E106" s="40"/>
      <c r="F106" s="218" t="s">
        <v>301</v>
      </c>
      <c r="G106" s="40"/>
      <c r="H106" s="40"/>
      <c r="I106" s="219"/>
      <c r="J106" s="40"/>
      <c r="K106" s="40"/>
      <c r="L106" s="44"/>
      <c r="M106" s="220"/>
      <c r="N106" s="221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6" t="s">
        <v>143</v>
      </c>
      <c r="AU106" s="16" t="s">
        <v>91</v>
      </c>
    </row>
    <row r="107" s="2" customFormat="1">
      <c r="A107" s="38"/>
      <c r="B107" s="39"/>
      <c r="C107" s="40"/>
      <c r="D107" s="224" t="s">
        <v>241</v>
      </c>
      <c r="E107" s="40"/>
      <c r="F107" s="244" t="s">
        <v>302</v>
      </c>
      <c r="G107" s="40"/>
      <c r="H107" s="40"/>
      <c r="I107" s="219"/>
      <c r="J107" s="40"/>
      <c r="K107" s="40"/>
      <c r="L107" s="44"/>
      <c r="M107" s="245"/>
      <c r="N107" s="246"/>
      <c r="O107" s="247"/>
      <c r="P107" s="247"/>
      <c r="Q107" s="247"/>
      <c r="R107" s="247"/>
      <c r="S107" s="247"/>
      <c r="T107" s="24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6" t="s">
        <v>241</v>
      </c>
      <c r="AU107" s="16" t="s">
        <v>91</v>
      </c>
    </row>
    <row r="108" s="2" customFormat="1" ht="6.96" customHeight="1">
      <c r="A108" s="38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44"/>
      <c r="M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</sheetData>
  <sheetProtection sheet="1" autoFilter="0" formatColumns="0" formatRows="0" objects="1" scenarios="1" spinCount="100000" saltValue="Uol16A1t0QycrXU/s297dbIa62Q6o8YItdPJjvuN1oKd77AnsUMbhVj1mSLSX29NBaFLgBd2Njte6FAO1QwmzQ==" hashValue="Be0Xd6AtLzB3w2qWMZLLtRL21TVPG5AcI4WRs44x0IM9eMlTOrTkizOOf903ibbZldPYXBI9vm86owuU8jBJOw==" algorithmName="SHA-512" password="CC35"/>
  <autoFilter ref="C85:K107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3_01/637121111"/>
    <hyperlink ref="F94" r:id="rId2" display="https://podminky.urs.cz/item/CS_URS_2023_01/998223011"/>
    <hyperlink ref="F98" r:id="rId3" display="https://podminky.urs.cz/item/CS_URS_2023_01/012203000"/>
    <hyperlink ref="F102" r:id="rId4" display="https://podminky.urs.cz/item/CS_URS_2023_01/030001000"/>
    <hyperlink ref="F106" r:id="rId5" display="https://podminky.urs.cz/item/CS_URS_2023_01/062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49" customWidth="1"/>
    <col min="2" max="2" width="1.667969" style="249" customWidth="1"/>
    <col min="3" max="4" width="5" style="249" customWidth="1"/>
    <col min="5" max="5" width="11.66016" style="249" customWidth="1"/>
    <col min="6" max="6" width="9.160156" style="249" customWidth="1"/>
    <col min="7" max="7" width="5" style="249" customWidth="1"/>
    <col min="8" max="8" width="77.83203" style="249" customWidth="1"/>
    <col min="9" max="10" width="20" style="249" customWidth="1"/>
    <col min="11" max="11" width="1.667969" style="249" customWidth="1"/>
  </cols>
  <sheetData>
    <row r="1" s="1" customFormat="1" ht="37.5" customHeight="1"/>
    <row r="2" s="1" customFormat="1" ht="7.5" customHeight="1">
      <c r="B2" s="250"/>
      <c r="C2" s="251"/>
      <c r="D2" s="251"/>
      <c r="E2" s="251"/>
      <c r="F2" s="251"/>
      <c r="G2" s="251"/>
      <c r="H2" s="251"/>
      <c r="I2" s="251"/>
      <c r="J2" s="251"/>
      <c r="K2" s="252"/>
    </row>
    <row r="3" s="14" customFormat="1" ht="45" customHeight="1">
      <c r="B3" s="253"/>
      <c r="C3" s="254" t="s">
        <v>410</v>
      </c>
      <c r="D3" s="254"/>
      <c r="E3" s="254"/>
      <c r="F3" s="254"/>
      <c r="G3" s="254"/>
      <c r="H3" s="254"/>
      <c r="I3" s="254"/>
      <c r="J3" s="254"/>
      <c r="K3" s="255"/>
    </row>
    <row r="4" s="1" customFormat="1" ht="25.5" customHeight="1">
      <c r="B4" s="256"/>
      <c r="C4" s="257" t="s">
        <v>411</v>
      </c>
      <c r="D4" s="257"/>
      <c r="E4" s="257"/>
      <c r="F4" s="257"/>
      <c r="G4" s="257"/>
      <c r="H4" s="257"/>
      <c r="I4" s="257"/>
      <c r="J4" s="257"/>
      <c r="K4" s="258"/>
    </row>
    <row r="5" s="1" customFormat="1" ht="5.25" customHeight="1">
      <c r="B5" s="256"/>
      <c r="C5" s="259"/>
      <c r="D5" s="259"/>
      <c r="E5" s="259"/>
      <c r="F5" s="259"/>
      <c r="G5" s="259"/>
      <c r="H5" s="259"/>
      <c r="I5" s="259"/>
      <c r="J5" s="259"/>
      <c r="K5" s="258"/>
    </row>
    <row r="6" s="1" customFormat="1" ht="15" customHeight="1">
      <c r="B6" s="256"/>
      <c r="C6" s="260" t="s">
        <v>412</v>
      </c>
      <c r="D6" s="260"/>
      <c r="E6" s="260"/>
      <c r="F6" s="260"/>
      <c r="G6" s="260"/>
      <c r="H6" s="260"/>
      <c r="I6" s="260"/>
      <c r="J6" s="260"/>
      <c r="K6" s="258"/>
    </row>
    <row r="7" s="1" customFormat="1" ht="15" customHeight="1">
      <c r="B7" s="261"/>
      <c r="C7" s="260" t="s">
        <v>413</v>
      </c>
      <c r="D7" s="260"/>
      <c r="E7" s="260"/>
      <c r="F7" s="260"/>
      <c r="G7" s="260"/>
      <c r="H7" s="260"/>
      <c r="I7" s="260"/>
      <c r="J7" s="260"/>
      <c r="K7" s="258"/>
    </row>
    <row r="8" s="1" customFormat="1" ht="12.75" customHeight="1">
      <c r="B8" s="261"/>
      <c r="C8" s="260"/>
      <c r="D8" s="260"/>
      <c r="E8" s="260"/>
      <c r="F8" s="260"/>
      <c r="G8" s="260"/>
      <c r="H8" s="260"/>
      <c r="I8" s="260"/>
      <c r="J8" s="260"/>
      <c r="K8" s="258"/>
    </row>
    <row r="9" s="1" customFormat="1" ht="15" customHeight="1">
      <c r="B9" s="261"/>
      <c r="C9" s="260" t="s">
        <v>414</v>
      </c>
      <c r="D9" s="260"/>
      <c r="E9" s="260"/>
      <c r="F9" s="260"/>
      <c r="G9" s="260"/>
      <c r="H9" s="260"/>
      <c r="I9" s="260"/>
      <c r="J9" s="260"/>
      <c r="K9" s="258"/>
    </row>
    <row r="10" s="1" customFormat="1" ht="15" customHeight="1">
      <c r="B10" s="261"/>
      <c r="C10" s="260"/>
      <c r="D10" s="260" t="s">
        <v>415</v>
      </c>
      <c r="E10" s="260"/>
      <c r="F10" s="260"/>
      <c r="G10" s="260"/>
      <c r="H10" s="260"/>
      <c r="I10" s="260"/>
      <c r="J10" s="260"/>
      <c r="K10" s="258"/>
    </row>
    <row r="11" s="1" customFormat="1" ht="15" customHeight="1">
      <c r="B11" s="261"/>
      <c r="C11" s="262"/>
      <c r="D11" s="260" t="s">
        <v>416</v>
      </c>
      <c r="E11" s="260"/>
      <c r="F11" s="260"/>
      <c r="G11" s="260"/>
      <c r="H11" s="260"/>
      <c r="I11" s="260"/>
      <c r="J11" s="260"/>
      <c r="K11" s="258"/>
    </row>
    <row r="12" s="1" customFormat="1" ht="15" customHeight="1">
      <c r="B12" s="261"/>
      <c r="C12" s="262"/>
      <c r="D12" s="260"/>
      <c r="E12" s="260"/>
      <c r="F12" s="260"/>
      <c r="G12" s="260"/>
      <c r="H12" s="260"/>
      <c r="I12" s="260"/>
      <c r="J12" s="260"/>
      <c r="K12" s="258"/>
    </row>
    <row r="13" s="1" customFormat="1" ht="15" customHeight="1">
      <c r="B13" s="261"/>
      <c r="C13" s="262"/>
      <c r="D13" s="263" t="s">
        <v>417</v>
      </c>
      <c r="E13" s="260"/>
      <c r="F13" s="260"/>
      <c r="G13" s="260"/>
      <c r="H13" s="260"/>
      <c r="I13" s="260"/>
      <c r="J13" s="260"/>
      <c r="K13" s="258"/>
    </row>
    <row r="14" s="1" customFormat="1" ht="12.75" customHeight="1">
      <c r="B14" s="261"/>
      <c r="C14" s="262"/>
      <c r="D14" s="262"/>
      <c r="E14" s="262"/>
      <c r="F14" s="262"/>
      <c r="G14" s="262"/>
      <c r="H14" s="262"/>
      <c r="I14" s="262"/>
      <c r="J14" s="262"/>
      <c r="K14" s="258"/>
    </row>
    <row r="15" s="1" customFormat="1" ht="15" customHeight="1">
      <c r="B15" s="261"/>
      <c r="C15" s="262"/>
      <c r="D15" s="260" t="s">
        <v>418</v>
      </c>
      <c r="E15" s="260"/>
      <c r="F15" s="260"/>
      <c r="G15" s="260"/>
      <c r="H15" s="260"/>
      <c r="I15" s="260"/>
      <c r="J15" s="260"/>
      <c r="K15" s="258"/>
    </row>
    <row r="16" s="1" customFormat="1" ht="15" customHeight="1">
      <c r="B16" s="261"/>
      <c r="C16" s="262"/>
      <c r="D16" s="260" t="s">
        <v>419</v>
      </c>
      <c r="E16" s="260"/>
      <c r="F16" s="260"/>
      <c r="G16" s="260"/>
      <c r="H16" s="260"/>
      <c r="I16" s="260"/>
      <c r="J16" s="260"/>
      <c r="K16" s="258"/>
    </row>
    <row r="17" s="1" customFormat="1" ht="15" customHeight="1">
      <c r="B17" s="261"/>
      <c r="C17" s="262"/>
      <c r="D17" s="260" t="s">
        <v>420</v>
      </c>
      <c r="E17" s="260"/>
      <c r="F17" s="260"/>
      <c r="G17" s="260"/>
      <c r="H17" s="260"/>
      <c r="I17" s="260"/>
      <c r="J17" s="260"/>
      <c r="K17" s="258"/>
    </row>
    <row r="18" s="1" customFormat="1" ht="15" customHeight="1">
      <c r="B18" s="261"/>
      <c r="C18" s="262"/>
      <c r="D18" s="262"/>
      <c r="E18" s="264" t="s">
        <v>88</v>
      </c>
      <c r="F18" s="260" t="s">
        <v>421</v>
      </c>
      <c r="G18" s="260"/>
      <c r="H18" s="260"/>
      <c r="I18" s="260"/>
      <c r="J18" s="260"/>
      <c r="K18" s="258"/>
    </row>
    <row r="19" s="1" customFormat="1" ht="15" customHeight="1">
      <c r="B19" s="261"/>
      <c r="C19" s="262"/>
      <c r="D19" s="262"/>
      <c r="E19" s="264" t="s">
        <v>422</v>
      </c>
      <c r="F19" s="260" t="s">
        <v>423</v>
      </c>
      <c r="G19" s="260"/>
      <c r="H19" s="260"/>
      <c r="I19" s="260"/>
      <c r="J19" s="260"/>
      <c r="K19" s="258"/>
    </row>
    <row r="20" s="1" customFormat="1" ht="15" customHeight="1">
      <c r="B20" s="261"/>
      <c r="C20" s="262"/>
      <c r="D20" s="262"/>
      <c r="E20" s="264" t="s">
        <v>424</v>
      </c>
      <c r="F20" s="260" t="s">
        <v>425</v>
      </c>
      <c r="G20" s="260"/>
      <c r="H20" s="260"/>
      <c r="I20" s="260"/>
      <c r="J20" s="260"/>
      <c r="K20" s="258"/>
    </row>
    <row r="21" s="1" customFormat="1" ht="15" customHeight="1">
      <c r="B21" s="261"/>
      <c r="C21" s="262"/>
      <c r="D21" s="262"/>
      <c r="E21" s="264" t="s">
        <v>426</v>
      </c>
      <c r="F21" s="260" t="s">
        <v>427</v>
      </c>
      <c r="G21" s="260"/>
      <c r="H21" s="260"/>
      <c r="I21" s="260"/>
      <c r="J21" s="260"/>
      <c r="K21" s="258"/>
    </row>
    <row r="22" s="1" customFormat="1" ht="15" customHeight="1">
      <c r="B22" s="261"/>
      <c r="C22" s="262"/>
      <c r="D22" s="262"/>
      <c r="E22" s="264" t="s">
        <v>428</v>
      </c>
      <c r="F22" s="260" t="s">
        <v>429</v>
      </c>
      <c r="G22" s="260"/>
      <c r="H22" s="260"/>
      <c r="I22" s="260"/>
      <c r="J22" s="260"/>
      <c r="K22" s="258"/>
    </row>
    <row r="23" s="1" customFormat="1" ht="15" customHeight="1">
      <c r="B23" s="261"/>
      <c r="C23" s="262"/>
      <c r="D23" s="262"/>
      <c r="E23" s="264" t="s">
        <v>430</v>
      </c>
      <c r="F23" s="260" t="s">
        <v>431</v>
      </c>
      <c r="G23" s="260"/>
      <c r="H23" s="260"/>
      <c r="I23" s="260"/>
      <c r="J23" s="260"/>
      <c r="K23" s="258"/>
    </row>
    <row r="24" s="1" customFormat="1" ht="12.75" customHeight="1">
      <c r="B24" s="261"/>
      <c r="C24" s="262"/>
      <c r="D24" s="262"/>
      <c r="E24" s="262"/>
      <c r="F24" s="262"/>
      <c r="G24" s="262"/>
      <c r="H24" s="262"/>
      <c r="I24" s="262"/>
      <c r="J24" s="262"/>
      <c r="K24" s="258"/>
    </row>
    <row r="25" s="1" customFormat="1" ht="15" customHeight="1">
      <c r="B25" s="261"/>
      <c r="C25" s="260" t="s">
        <v>432</v>
      </c>
      <c r="D25" s="260"/>
      <c r="E25" s="260"/>
      <c r="F25" s="260"/>
      <c r="G25" s="260"/>
      <c r="H25" s="260"/>
      <c r="I25" s="260"/>
      <c r="J25" s="260"/>
      <c r="K25" s="258"/>
    </row>
    <row r="26" s="1" customFormat="1" ht="15" customHeight="1">
      <c r="B26" s="261"/>
      <c r="C26" s="260" t="s">
        <v>433</v>
      </c>
      <c r="D26" s="260"/>
      <c r="E26" s="260"/>
      <c r="F26" s="260"/>
      <c r="G26" s="260"/>
      <c r="H26" s="260"/>
      <c r="I26" s="260"/>
      <c r="J26" s="260"/>
      <c r="K26" s="258"/>
    </row>
    <row r="27" s="1" customFormat="1" ht="15" customHeight="1">
      <c r="B27" s="261"/>
      <c r="C27" s="260"/>
      <c r="D27" s="260" t="s">
        <v>434</v>
      </c>
      <c r="E27" s="260"/>
      <c r="F27" s="260"/>
      <c r="G27" s="260"/>
      <c r="H27" s="260"/>
      <c r="I27" s="260"/>
      <c r="J27" s="260"/>
      <c r="K27" s="258"/>
    </row>
    <row r="28" s="1" customFormat="1" ht="15" customHeight="1">
      <c r="B28" s="261"/>
      <c r="C28" s="262"/>
      <c r="D28" s="260" t="s">
        <v>435</v>
      </c>
      <c r="E28" s="260"/>
      <c r="F28" s="260"/>
      <c r="G28" s="260"/>
      <c r="H28" s="260"/>
      <c r="I28" s="260"/>
      <c r="J28" s="260"/>
      <c r="K28" s="258"/>
    </row>
    <row r="29" s="1" customFormat="1" ht="12.75" customHeight="1">
      <c r="B29" s="261"/>
      <c r="C29" s="262"/>
      <c r="D29" s="262"/>
      <c r="E29" s="262"/>
      <c r="F29" s="262"/>
      <c r="G29" s="262"/>
      <c r="H29" s="262"/>
      <c r="I29" s="262"/>
      <c r="J29" s="262"/>
      <c r="K29" s="258"/>
    </row>
    <row r="30" s="1" customFormat="1" ht="15" customHeight="1">
      <c r="B30" s="261"/>
      <c r="C30" s="262"/>
      <c r="D30" s="260" t="s">
        <v>436</v>
      </c>
      <c r="E30" s="260"/>
      <c r="F30" s="260"/>
      <c r="G30" s="260"/>
      <c r="H30" s="260"/>
      <c r="I30" s="260"/>
      <c r="J30" s="260"/>
      <c r="K30" s="258"/>
    </row>
    <row r="31" s="1" customFormat="1" ht="15" customHeight="1">
      <c r="B31" s="261"/>
      <c r="C31" s="262"/>
      <c r="D31" s="260" t="s">
        <v>437</v>
      </c>
      <c r="E31" s="260"/>
      <c r="F31" s="260"/>
      <c r="G31" s="260"/>
      <c r="H31" s="260"/>
      <c r="I31" s="260"/>
      <c r="J31" s="260"/>
      <c r="K31" s="258"/>
    </row>
    <row r="32" s="1" customFormat="1" ht="12.75" customHeight="1">
      <c r="B32" s="261"/>
      <c r="C32" s="262"/>
      <c r="D32" s="262"/>
      <c r="E32" s="262"/>
      <c r="F32" s="262"/>
      <c r="G32" s="262"/>
      <c r="H32" s="262"/>
      <c r="I32" s="262"/>
      <c r="J32" s="262"/>
      <c r="K32" s="258"/>
    </row>
    <row r="33" s="1" customFormat="1" ht="15" customHeight="1">
      <c r="B33" s="261"/>
      <c r="C33" s="262"/>
      <c r="D33" s="260" t="s">
        <v>438</v>
      </c>
      <c r="E33" s="260"/>
      <c r="F33" s="260"/>
      <c r="G33" s="260"/>
      <c r="H33" s="260"/>
      <c r="I33" s="260"/>
      <c r="J33" s="260"/>
      <c r="K33" s="258"/>
    </row>
    <row r="34" s="1" customFormat="1" ht="15" customHeight="1">
      <c r="B34" s="261"/>
      <c r="C34" s="262"/>
      <c r="D34" s="260" t="s">
        <v>439</v>
      </c>
      <c r="E34" s="260"/>
      <c r="F34" s="260"/>
      <c r="G34" s="260"/>
      <c r="H34" s="260"/>
      <c r="I34" s="260"/>
      <c r="J34" s="260"/>
      <c r="K34" s="258"/>
    </row>
    <row r="35" s="1" customFormat="1" ht="15" customHeight="1">
      <c r="B35" s="261"/>
      <c r="C35" s="262"/>
      <c r="D35" s="260" t="s">
        <v>440</v>
      </c>
      <c r="E35" s="260"/>
      <c r="F35" s="260"/>
      <c r="G35" s="260"/>
      <c r="H35" s="260"/>
      <c r="I35" s="260"/>
      <c r="J35" s="260"/>
      <c r="K35" s="258"/>
    </row>
    <row r="36" s="1" customFormat="1" ht="15" customHeight="1">
      <c r="B36" s="261"/>
      <c r="C36" s="262"/>
      <c r="D36" s="260"/>
      <c r="E36" s="263" t="s">
        <v>120</v>
      </c>
      <c r="F36" s="260"/>
      <c r="G36" s="260" t="s">
        <v>441</v>
      </c>
      <c r="H36" s="260"/>
      <c r="I36" s="260"/>
      <c r="J36" s="260"/>
      <c r="K36" s="258"/>
    </row>
    <row r="37" s="1" customFormat="1" ht="30.75" customHeight="1">
      <c r="B37" s="261"/>
      <c r="C37" s="262"/>
      <c r="D37" s="260"/>
      <c r="E37" s="263" t="s">
        <v>442</v>
      </c>
      <c r="F37" s="260"/>
      <c r="G37" s="260" t="s">
        <v>443</v>
      </c>
      <c r="H37" s="260"/>
      <c r="I37" s="260"/>
      <c r="J37" s="260"/>
      <c r="K37" s="258"/>
    </row>
    <row r="38" s="1" customFormat="1" ht="15" customHeight="1">
      <c r="B38" s="261"/>
      <c r="C38" s="262"/>
      <c r="D38" s="260"/>
      <c r="E38" s="263" t="s">
        <v>61</v>
      </c>
      <c r="F38" s="260"/>
      <c r="G38" s="260" t="s">
        <v>444</v>
      </c>
      <c r="H38" s="260"/>
      <c r="I38" s="260"/>
      <c r="J38" s="260"/>
      <c r="K38" s="258"/>
    </row>
    <row r="39" s="1" customFormat="1" ht="15" customHeight="1">
      <c r="B39" s="261"/>
      <c r="C39" s="262"/>
      <c r="D39" s="260"/>
      <c r="E39" s="263" t="s">
        <v>62</v>
      </c>
      <c r="F39" s="260"/>
      <c r="G39" s="260" t="s">
        <v>445</v>
      </c>
      <c r="H39" s="260"/>
      <c r="I39" s="260"/>
      <c r="J39" s="260"/>
      <c r="K39" s="258"/>
    </row>
    <row r="40" s="1" customFormat="1" ht="15" customHeight="1">
      <c r="B40" s="261"/>
      <c r="C40" s="262"/>
      <c r="D40" s="260"/>
      <c r="E40" s="263" t="s">
        <v>121</v>
      </c>
      <c r="F40" s="260"/>
      <c r="G40" s="260" t="s">
        <v>446</v>
      </c>
      <c r="H40" s="260"/>
      <c r="I40" s="260"/>
      <c r="J40" s="260"/>
      <c r="K40" s="258"/>
    </row>
    <row r="41" s="1" customFormat="1" ht="15" customHeight="1">
      <c r="B41" s="261"/>
      <c r="C41" s="262"/>
      <c r="D41" s="260"/>
      <c r="E41" s="263" t="s">
        <v>122</v>
      </c>
      <c r="F41" s="260"/>
      <c r="G41" s="260" t="s">
        <v>447</v>
      </c>
      <c r="H41" s="260"/>
      <c r="I41" s="260"/>
      <c r="J41" s="260"/>
      <c r="K41" s="258"/>
    </row>
    <row r="42" s="1" customFormat="1" ht="15" customHeight="1">
      <c r="B42" s="261"/>
      <c r="C42" s="262"/>
      <c r="D42" s="260"/>
      <c r="E42" s="263" t="s">
        <v>448</v>
      </c>
      <c r="F42" s="260"/>
      <c r="G42" s="260" t="s">
        <v>449</v>
      </c>
      <c r="H42" s="260"/>
      <c r="I42" s="260"/>
      <c r="J42" s="260"/>
      <c r="K42" s="258"/>
    </row>
    <row r="43" s="1" customFormat="1" ht="15" customHeight="1">
      <c r="B43" s="261"/>
      <c r="C43" s="262"/>
      <c r="D43" s="260"/>
      <c r="E43" s="263"/>
      <c r="F43" s="260"/>
      <c r="G43" s="260" t="s">
        <v>450</v>
      </c>
      <c r="H43" s="260"/>
      <c r="I43" s="260"/>
      <c r="J43" s="260"/>
      <c r="K43" s="258"/>
    </row>
    <row r="44" s="1" customFormat="1" ht="15" customHeight="1">
      <c r="B44" s="261"/>
      <c r="C44" s="262"/>
      <c r="D44" s="260"/>
      <c r="E44" s="263" t="s">
        <v>451</v>
      </c>
      <c r="F44" s="260"/>
      <c r="G44" s="260" t="s">
        <v>452</v>
      </c>
      <c r="H44" s="260"/>
      <c r="I44" s="260"/>
      <c r="J44" s="260"/>
      <c r="K44" s="258"/>
    </row>
    <row r="45" s="1" customFormat="1" ht="15" customHeight="1">
      <c r="B45" s="261"/>
      <c r="C45" s="262"/>
      <c r="D45" s="260"/>
      <c r="E45" s="263" t="s">
        <v>124</v>
      </c>
      <c r="F45" s="260"/>
      <c r="G45" s="260" t="s">
        <v>453</v>
      </c>
      <c r="H45" s="260"/>
      <c r="I45" s="260"/>
      <c r="J45" s="260"/>
      <c r="K45" s="258"/>
    </row>
    <row r="46" s="1" customFormat="1" ht="12.75" customHeight="1">
      <c r="B46" s="261"/>
      <c r="C46" s="262"/>
      <c r="D46" s="260"/>
      <c r="E46" s="260"/>
      <c r="F46" s="260"/>
      <c r="G46" s="260"/>
      <c r="H46" s="260"/>
      <c r="I46" s="260"/>
      <c r="J46" s="260"/>
      <c r="K46" s="258"/>
    </row>
    <row r="47" s="1" customFormat="1" ht="15" customHeight="1">
      <c r="B47" s="261"/>
      <c r="C47" s="262"/>
      <c r="D47" s="260" t="s">
        <v>454</v>
      </c>
      <c r="E47" s="260"/>
      <c r="F47" s="260"/>
      <c r="G47" s="260"/>
      <c r="H47" s="260"/>
      <c r="I47" s="260"/>
      <c r="J47" s="260"/>
      <c r="K47" s="258"/>
    </row>
    <row r="48" s="1" customFormat="1" ht="15" customHeight="1">
      <c r="B48" s="261"/>
      <c r="C48" s="262"/>
      <c r="D48" s="262"/>
      <c r="E48" s="260" t="s">
        <v>455</v>
      </c>
      <c r="F48" s="260"/>
      <c r="G48" s="260"/>
      <c r="H48" s="260"/>
      <c r="I48" s="260"/>
      <c r="J48" s="260"/>
      <c r="K48" s="258"/>
    </row>
    <row r="49" s="1" customFormat="1" ht="15" customHeight="1">
      <c r="B49" s="261"/>
      <c r="C49" s="262"/>
      <c r="D49" s="262"/>
      <c r="E49" s="260" t="s">
        <v>456</v>
      </c>
      <c r="F49" s="260"/>
      <c r="G49" s="260"/>
      <c r="H49" s="260"/>
      <c r="I49" s="260"/>
      <c r="J49" s="260"/>
      <c r="K49" s="258"/>
    </row>
    <row r="50" s="1" customFormat="1" ht="15" customHeight="1">
      <c r="B50" s="261"/>
      <c r="C50" s="262"/>
      <c r="D50" s="262"/>
      <c r="E50" s="260" t="s">
        <v>457</v>
      </c>
      <c r="F50" s="260"/>
      <c r="G50" s="260"/>
      <c r="H50" s="260"/>
      <c r="I50" s="260"/>
      <c r="J50" s="260"/>
      <c r="K50" s="258"/>
    </row>
    <row r="51" s="1" customFormat="1" ht="15" customHeight="1">
      <c r="B51" s="261"/>
      <c r="C51" s="262"/>
      <c r="D51" s="260" t="s">
        <v>458</v>
      </c>
      <c r="E51" s="260"/>
      <c r="F51" s="260"/>
      <c r="G51" s="260"/>
      <c r="H51" s="260"/>
      <c r="I51" s="260"/>
      <c r="J51" s="260"/>
      <c r="K51" s="258"/>
    </row>
    <row r="52" s="1" customFormat="1" ht="25.5" customHeight="1">
      <c r="B52" s="256"/>
      <c r="C52" s="257" t="s">
        <v>459</v>
      </c>
      <c r="D52" s="257"/>
      <c r="E52" s="257"/>
      <c r="F52" s="257"/>
      <c r="G52" s="257"/>
      <c r="H52" s="257"/>
      <c r="I52" s="257"/>
      <c r="J52" s="257"/>
      <c r="K52" s="258"/>
    </row>
    <row r="53" s="1" customFormat="1" ht="5.25" customHeight="1">
      <c r="B53" s="256"/>
      <c r="C53" s="259"/>
      <c r="D53" s="259"/>
      <c r="E53" s="259"/>
      <c r="F53" s="259"/>
      <c r="G53" s="259"/>
      <c r="H53" s="259"/>
      <c r="I53" s="259"/>
      <c r="J53" s="259"/>
      <c r="K53" s="258"/>
    </row>
    <row r="54" s="1" customFormat="1" ht="15" customHeight="1">
      <c r="B54" s="256"/>
      <c r="C54" s="260" t="s">
        <v>460</v>
      </c>
      <c r="D54" s="260"/>
      <c r="E54" s="260"/>
      <c r="F54" s="260"/>
      <c r="G54" s="260"/>
      <c r="H54" s="260"/>
      <c r="I54" s="260"/>
      <c r="J54" s="260"/>
      <c r="K54" s="258"/>
    </row>
    <row r="55" s="1" customFormat="1" ht="15" customHeight="1">
      <c r="B55" s="256"/>
      <c r="C55" s="260" t="s">
        <v>461</v>
      </c>
      <c r="D55" s="260"/>
      <c r="E55" s="260"/>
      <c r="F55" s="260"/>
      <c r="G55" s="260"/>
      <c r="H55" s="260"/>
      <c r="I55" s="260"/>
      <c r="J55" s="260"/>
      <c r="K55" s="258"/>
    </row>
    <row r="56" s="1" customFormat="1" ht="12.75" customHeight="1">
      <c r="B56" s="256"/>
      <c r="C56" s="260"/>
      <c r="D56" s="260"/>
      <c r="E56" s="260"/>
      <c r="F56" s="260"/>
      <c r="G56" s="260"/>
      <c r="H56" s="260"/>
      <c r="I56" s="260"/>
      <c r="J56" s="260"/>
      <c r="K56" s="258"/>
    </row>
    <row r="57" s="1" customFormat="1" ht="15" customHeight="1">
      <c r="B57" s="256"/>
      <c r="C57" s="260" t="s">
        <v>462</v>
      </c>
      <c r="D57" s="260"/>
      <c r="E57" s="260"/>
      <c r="F57" s="260"/>
      <c r="G57" s="260"/>
      <c r="H57" s="260"/>
      <c r="I57" s="260"/>
      <c r="J57" s="260"/>
      <c r="K57" s="258"/>
    </row>
    <row r="58" s="1" customFormat="1" ht="15" customHeight="1">
      <c r="B58" s="256"/>
      <c r="C58" s="262"/>
      <c r="D58" s="260" t="s">
        <v>463</v>
      </c>
      <c r="E58" s="260"/>
      <c r="F58" s="260"/>
      <c r="G58" s="260"/>
      <c r="H58" s="260"/>
      <c r="I58" s="260"/>
      <c r="J58" s="260"/>
      <c r="K58" s="258"/>
    </row>
    <row r="59" s="1" customFormat="1" ht="15" customHeight="1">
      <c r="B59" s="256"/>
      <c r="C59" s="262"/>
      <c r="D59" s="260" t="s">
        <v>464</v>
      </c>
      <c r="E59" s="260"/>
      <c r="F59" s="260"/>
      <c r="G59" s="260"/>
      <c r="H59" s="260"/>
      <c r="I59" s="260"/>
      <c r="J59" s="260"/>
      <c r="K59" s="258"/>
    </row>
    <row r="60" s="1" customFormat="1" ht="15" customHeight="1">
      <c r="B60" s="256"/>
      <c r="C60" s="262"/>
      <c r="D60" s="260" t="s">
        <v>465</v>
      </c>
      <c r="E60" s="260"/>
      <c r="F60" s="260"/>
      <c r="G60" s="260"/>
      <c r="H60" s="260"/>
      <c r="I60" s="260"/>
      <c r="J60" s="260"/>
      <c r="K60" s="258"/>
    </row>
    <row r="61" s="1" customFormat="1" ht="15" customHeight="1">
      <c r="B61" s="256"/>
      <c r="C61" s="262"/>
      <c r="D61" s="260" t="s">
        <v>466</v>
      </c>
      <c r="E61" s="260"/>
      <c r="F61" s="260"/>
      <c r="G61" s="260"/>
      <c r="H61" s="260"/>
      <c r="I61" s="260"/>
      <c r="J61" s="260"/>
      <c r="K61" s="258"/>
    </row>
    <row r="62" s="1" customFormat="1" ht="15" customHeight="1">
      <c r="B62" s="256"/>
      <c r="C62" s="262"/>
      <c r="D62" s="265" t="s">
        <v>467</v>
      </c>
      <c r="E62" s="265"/>
      <c r="F62" s="265"/>
      <c r="G62" s="265"/>
      <c r="H62" s="265"/>
      <c r="I62" s="265"/>
      <c r="J62" s="265"/>
      <c r="K62" s="258"/>
    </row>
    <row r="63" s="1" customFormat="1" ht="15" customHeight="1">
      <c r="B63" s="256"/>
      <c r="C63" s="262"/>
      <c r="D63" s="260" t="s">
        <v>468</v>
      </c>
      <c r="E63" s="260"/>
      <c r="F63" s="260"/>
      <c r="G63" s="260"/>
      <c r="H63" s="260"/>
      <c r="I63" s="260"/>
      <c r="J63" s="260"/>
      <c r="K63" s="258"/>
    </row>
    <row r="64" s="1" customFormat="1" ht="12.75" customHeight="1">
      <c r="B64" s="256"/>
      <c r="C64" s="262"/>
      <c r="D64" s="262"/>
      <c r="E64" s="266"/>
      <c r="F64" s="262"/>
      <c r="G64" s="262"/>
      <c r="H64" s="262"/>
      <c r="I64" s="262"/>
      <c r="J64" s="262"/>
      <c r="K64" s="258"/>
    </row>
    <row r="65" s="1" customFormat="1" ht="15" customHeight="1">
      <c r="B65" s="256"/>
      <c r="C65" s="262"/>
      <c r="D65" s="260" t="s">
        <v>469</v>
      </c>
      <c r="E65" s="260"/>
      <c r="F65" s="260"/>
      <c r="G65" s="260"/>
      <c r="H65" s="260"/>
      <c r="I65" s="260"/>
      <c r="J65" s="260"/>
      <c r="K65" s="258"/>
    </row>
    <row r="66" s="1" customFormat="1" ht="15" customHeight="1">
      <c r="B66" s="256"/>
      <c r="C66" s="262"/>
      <c r="D66" s="265" t="s">
        <v>470</v>
      </c>
      <c r="E66" s="265"/>
      <c r="F66" s="265"/>
      <c r="G66" s="265"/>
      <c r="H66" s="265"/>
      <c r="I66" s="265"/>
      <c r="J66" s="265"/>
      <c r="K66" s="258"/>
    </row>
    <row r="67" s="1" customFormat="1" ht="15" customHeight="1">
      <c r="B67" s="256"/>
      <c r="C67" s="262"/>
      <c r="D67" s="260" t="s">
        <v>471</v>
      </c>
      <c r="E67" s="260"/>
      <c r="F67" s="260"/>
      <c r="G67" s="260"/>
      <c r="H67" s="260"/>
      <c r="I67" s="260"/>
      <c r="J67" s="260"/>
      <c r="K67" s="258"/>
    </row>
    <row r="68" s="1" customFormat="1" ht="15" customHeight="1">
      <c r="B68" s="256"/>
      <c r="C68" s="262"/>
      <c r="D68" s="260" t="s">
        <v>472</v>
      </c>
      <c r="E68" s="260"/>
      <c r="F68" s="260"/>
      <c r="G68" s="260"/>
      <c r="H68" s="260"/>
      <c r="I68" s="260"/>
      <c r="J68" s="260"/>
      <c r="K68" s="258"/>
    </row>
    <row r="69" s="1" customFormat="1" ht="15" customHeight="1">
      <c r="B69" s="256"/>
      <c r="C69" s="262"/>
      <c r="D69" s="260" t="s">
        <v>473</v>
      </c>
      <c r="E69" s="260"/>
      <c r="F69" s="260"/>
      <c r="G69" s="260"/>
      <c r="H69" s="260"/>
      <c r="I69" s="260"/>
      <c r="J69" s="260"/>
      <c r="K69" s="258"/>
    </row>
    <row r="70" s="1" customFormat="1" ht="15" customHeight="1">
      <c r="B70" s="256"/>
      <c r="C70" s="262"/>
      <c r="D70" s="260" t="s">
        <v>474</v>
      </c>
      <c r="E70" s="260"/>
      <c r="F70" s="260"/>
      <c r="G70" s="260"/>
      <c r="H70" s="260"/>
      <c r="I70" s="260"/>
      <c r="J70" s="260"/>
      <c r="K70" s="258"/>
    </row>
    <row r="71" s="1" customFormat="1" ht="12.75" customHeight="1">
      <c r="B71" s="267"/>
      <c r="C71" s="268"/>
      <c r="D71" s="268"/>
      <c r="E71" s="268"/>
      <c r="F71" s="268"/>
      <c r="G71" s="268"/>
      <c r="H71" s="268"/>
      <c r="I71" s="268"/>
      <c r="J71" s="268"/>
      <c r="K71" s="269"/>
    </row>
    <row r="72" s="1" customFormat="1" ht="18.75" customHeight="1">
      <c r="B72" s="270"/>
      <c r="C72" s="270"/>
      <c r="D72" s="270"/>
      <c r="E72" s="270"/>
      <c r="F72" s="270"/>
      <c r="G72" s="270"/>
      <c r="H72" s="270"/>
      <c r="I72" s="270"/>
      <c r="J72" s="270"/>
      <c r="K72" s="271"/>
    </row>
    <row r="73" s="1" customFormat="1" ht="18.75" customHeight="1">
      <c r="B73" s="271"/>
      <c r="C73" s="271"/>
      <c r="D73" s="271"/>
      <c r="E73" s="271"/>
      <c r="F73" s="271"/>
      <c r="G73" s="271"/>
      <c r="H73" s="271"/>
      <c r="I73" s="271"/>
      <c r="J73" s="271"/>
      <c r="K73" s="271"/>
    </row>
    <row r="74" s="1" customFormat="1" ht="7.5" customHeight="1">
      <c r="B74" s="272"/>
      <c r="C74" s="273"/>
      <c r="D74" s="273"/>
      <c r="E74" s="273"/>
      <c r="F74" s="273"/>
      <c r="G74" s="273"/>
      <c r="H74" s="273"/>
      <c r="I74" s="273"/>
      <c r="J74" s="273"/>
      <c r="K74" s="274"/>
    </row>
    <row r="75" s="1" customFormat="1" ht="45" customHeight="1">
      <c r="B75" s="275"/>
      <c r="C75" s="276" t="s">
        <v>475</v>
      </c>
      <c r="D75" s="276"/>
      <c r="E75" s="276"/>
      <c r="F75" s="276"/>
      <c r="G75" s="276"/>
      <c r="H75" s="276"/>
      <c r="I75" s="276"/>
      <c r="J75" s="276"/>
      <c r="K75" s="277"/>
    </row>
    <row r="76" s="1" customFormat="1" ht="17.25" customHeight="1">
      <c r="B76" s="275"/>
      <c r="C76" s="278" t="s">
        <v>476</v>
      </c>
      <c r="D76" s="278"/>
      <c r="E76" s="278"/>
      <c r="F76" s="278" t="s">
        <v>477</v>
      </c>
      <c r="G76" s="279"/>
      <c r="H76" s="278" t="s">
        <v>62</v>
      </c>
      <c r="I76" s="278" t="s">
        <v>65</v>
      </c>
      <c r="J76" s="278" t="s">
        <v>478</v>
      </c>
      <c r="K76" s="277"/>
    </row>
    <row r="77" s="1" customFormat="1" ht="17.25" customHeight="1">
      <c r="B77" s="275"/>
      <c r="C77" s="280" t="s">
        <v>479</v>
      </c>
      <c r="D77" s="280"/>
      <c r="E77" s="280"/>
      <c r="F77" s="281" t="s">
        <v>480</v>
      </c>
      <c r="G77" s="282"/>
      <c r="H77" s="280"/>
      <c r="I77" s="280"/>
      <c r="J77" s="280" t="s">
        <v>481</v>
      </c>
      <c r="K77" s="277"/>
    </row>
    <row r="78" s="1" customFormat="1" ht="5.25" customHeight="1">
      <c r="B78" s="275"/>
      <c r="C78" s="283"/>
      <c r="D78" s="283"/>
      <c r="E78" s="283"/>
      <c r="F78" s="283"/>
      <c r="G78" s="284"/>
      <c r="H78" s="283"/>
      <c r="I78" s="283"/>
      <c r="J78" s="283"/>
      <c r="K78" s="277"/>
    </row>
    <row r="79" s="1" customFormat="1" ht="15" customHeight="1">
      <c r="B79" s="275"/>
      <c r="C79" s="263" t="s">
        <v>61</v>
      </c>
      <c r="D79" s="285"/>
      <c r="E79" s="285"/>
      <c r="F79" s="286" t="s">
        <v>482</v>
      </c>
      <c r="G79" s="287"/>
      <c r="H79" s="263" t="s">
        <v>483</v>
      </c>
      <c r="I79" s="263" t="s">
        <v>484</v>
      </c>
      <c r="J79" s="263">
        <v>20</v>
      </c>
      <c r="K79" s="277"/>
    </row>
    <row r="80" s="1" customFormat="1" ht="15" customHeight="1">
      <c r="B80" s="275"/>
      <c r="C80" s="263" t="s">
        <v>485</v>
      </c>
      <c r="D80" s="263"/>
      <c r="E80" s="263"/>
      <c r="F80" s="286" t="s">
        <v>482</v>
      </c>
      <c r="G80" s="287"/>
      <c r="H80" s="263" t="s">
        <v>486</v>
      </c>
      <c r="I80" s="263" t="s">
        <v>484</v>
      </c>
      <c r="J80" s="263">
        <v>120</v>
      </c>
      <c r="K80" s="277"/>
    </row>
    <row r="81" s="1" customFormat="1" ht="15" customHeight="1">
      <c r="B81" s="288"/>
      <c r="C81" s="263" t="s">
        <v>487</v>
      </c>
      <c r="D81" s="263"/>
      <c r="E81" s="263"/>
      <c r="F81" s="286" t="s">
        <v>488</v>
      </c>
      <c r="G81" s="287"/>
      <c r="H81" s="263" t="s">
        <v>489</v>
      </c>
      <c r="I81" s="263" t="s">
        <v>484</v>
      </c>
      <c r="J81" s="263">
        <v>50</v>
      </c>
      <c r="K81" s="277"/>
    </row>
    <row r="82" s="1" customFormat="1" ht="15" customHeight="1">
      <c r="B82" s="288"/>
      <c r="C82" s="263" t="s">
        <v>490</v>
      </c>
      <c r="D82" s="263"/>
      <c r="E82" s="263"/>
      <c r="F82" s="286" t="s">
        <v>482</v>
      </c>
      <c r="G82" s="287"/>
      <c r="H82" s="263" t="s">
        <v>491</v>
      </c>
      <c r="I82" s="263" t="s">
        <v>492</v>
      </c>
      <c r="J82" s="263"/>
      <c r="K82" s="277"/>
    </row>
    <row r="83" s="1" customFormat="1" ht="15" customHeight="1">
      <c r="B83" s="288"/>
      <c r="C83" s="289" t="s">
        <v>493</v>
      </c>
      <c r="D83" s="289"/>
      <c r="E83" s="289"/>
      <c r="F83" s="290" t="s">
        <v>488</v>
      </c>
      <c r="G83" s="289"/>
      <c r="H83" s="289" t="s">
        <v>494</v>
      </c>
      <c r="I83" s="289" t="s">
        <v>484</v>
      </c>
      <c r="J83" s="289">
        <v>15</v>
      </c>
      <c r="K83" s="277"/>
    </row>
    <row r="84" s="1" customFormat="1" ht="15" customHeight="1">
      <c r="B84" s="288"/>
      <c r="C84" s="289" t="s">
        <v>495</v>
      </c>
      <c r="D84" s="289"/>
      <c r="E84" s="289"/>
      <c r="F84" s="290" t="s">
        <v>488</v>
      </c>
      <c r="G84" s="289"/>
      <c r="H84" s="289" t="s">
        <v>496</v>
      </c>
      <c r="I84" s="289" t="s">
        <v>484</v>
      </c>
      <c r="J84" s="289">
        <v>15</v>
      </c>
      <c r="K84" s="277"/>
    </row>
    <row r="85" s="1" customFormat="1" ht="15" customHeight="1">
      <c r="B85" s="288"/>
      <c r="C85" s="289" t="s">
        <v>497</v>
      </c>
      <c r="D85" s="289"/>
      <c r="E85" s="289"/>
      <c r="F85" s="290" t="s">
        <v>488</v>
      </c>
      <c r="G85" s="289"/>
      <c r="H85" s="289" t="s">
        <v>498</v>
      </c>
      <c r="I85" s="289" t="s">
        <v>484</v>
      </c>
      <c r="J85" s="289">
        <v>20</v>
      </c>
      <c r="K85" s="277"/>
    </row>
    <row r="86" s="1" customFormat="1" ht="15" customHeight="1">
      <c r="B86" s="288"/>
      <c r="C86" s="289" t="s">
        <v>499</v>
      </c>
      <c r="D86" s="289"/>
      <c r="E86" s="289"/>
      <c r="F86" s="290" t="s">
        <v>488</v>
      </c>
      <c r="G86" s="289"/>
      <c r="H86" s="289" t="s">
        <v>500</v>
      </c>
      <c r="I86" s="289" t="s">
        <v>484</v>
      </c>
      <c r="J86" s="289">
        <v>20</v>
      </c>
      <c r="K86" s="277"/>
    </row>
    <row r="87" s="1" customFormat="1" ht="15" customHeight="1">
      <c r="B87" s="288"/>
      <c r="C87" s="263" t="s">
        <v>501</v>
      </c>
      <c r="D87" s="263"/>
      <c r="E87" s="263"/>
      <c r="F87" s="286" t="s">
        <v>488</v>
      </c>
      <c r="G87" s="287"/>
      <c r="H87" s="263" t="s">
        <v>502</v>
      </c>
      <c r="I87" s="263" t="s">
        <v>484</v>
      </c>
      <c r="J87" s="263">
        <v>50</v>
      </c>
      <c r="K87" s="277"/>
    </row>
    <row r="88" s="1" customFormat="1" ht="15" customHeight="1">
      <c r="B88" s="288"/>
      <c r="C88" s="263" t="s">
        <v>503</v>
      </c>
      <c r="D88" s="263"/>
      <c r="E88" s="263"/>
      <c r="F88" s="286" t="s">
        <v>488</v>
      </c>
      <c r="G88" s="287"/>
      <c r="H88" s="263" t="s">
        <v>504</v>
      </c>
      <c r="I88" s="263" t="s">
        <v>484</v>
      </c>
      <c r="J88" s="263">
        <v>20</v>
      </c>
      <c r="K88" s="277"/>
    </row>
    <row r="89" s="1" customFormat="1" ht="15" customHeight="1">
      <c r="B89" s="288"/>
      <c r="C89" s="263" t="s">
        <v>505</v>
      </c>
      <c r="D89" s="263"/>
      <c r="E89" s="263"/>
      <c r="F89" s="286" t="s">
        <v>488</v>
      </c>
      <c r="G89" s="287"/>
      <c r="H89" s="263" t="s">
        <v>506</v>
      </c>
      <c r="I89" s="263" t="s">
        <v>484</v>
      </c>
      <c r="J89" s="263">
        <v>20</v>
      </c>
      <c r="K89" s="277"/>
    </row>
    <row r="90" s="1" customFormat="1" ht="15" customHeight="1">
      <c r="B90" s="288"/>
      <c r="C90" s="263" t="s">
        <v>507</v>
      </c>
      <c r="D90" s="263"/>
      <c r="E90" s="263"/>
      <c r="F90" s="286" t="s">
        <v>488</v>
      </c>
      <c r="G90" s="287"/>
      <c r="H90" s="263" t="s">
        <v>508</v>
      </c>
      <c r="I90" s="263" t="s">
        <v>484</v>
      </c>
      <c r="J90" s="263">
        <v>50</v>
      </c>
      <c r="K90" s="277"/>
    </row>
    <row r="91" s="1" customFormat="1" ht="15" customHeight="1">
      <c r="B91" s="288"/>
      <c r="C91" s="263" t="s">
        <v>509</v>
      </c>
      <c r="D91" s="263"/>
      <c r="E91" s="263"/>
      <c r="F91" s="286" t="s">
        <v>488</v>
      </c>
      <c r="G91" s="287"/>
      <c r="H91" s="263" t="s">
        <v>509</v>
      </c>
      <c r="I91" s="263" t="s">
        <v>484</v>
      </c>
      <c r="J91" s="263">
        <v>50</v>
      </c>
      <c r="K91" s="277"/>
    </row>
    <row r="92" s="1" customFormat="1" ht="15" customHeight="1">
      <c r="B92" s="288"/>
      <c r="C92" s="263" t="s">
        <v>510</v>
      </c>
      <c r="D92" s="263"/>
      <c r="E92" s="263"/>
      <c r="F92" s="286" t="s">
        <v>488</v>
      </c>
      <c r="G92" s="287"/>
      <c r="H92" s="263" t="s">
        <v>511</v>
      </c>
      <c r="I92" s="263" t="s">
        <v>484</v>
      </c>
      <c r="J92" s="263">
        <v>255</v>
      </c>
      <c r="K92" s="277"/>
    </row>
    <row r="93" s="1" customFormat="1" ht="15" customHeight="1">
      <c r="B93" s="288"/>
      <c r="C93" s="263" t="s">
        <v>512</v>
      </c>
      <c r="D93" s="263"/>
      <c r="E93" s="263"/>
      <c r="F93" s="286" t="s">
        <v>482</v>
      </c>
      <c r="G93" s="287"/>
      <c r="H93" s="263" t="s">
        <v>513</v>
      </c>
      <c r="I93" s="263" t="s">
        <v>514</v>
      </c>
      <c r="J93" s="263"/>
      <c r="K93" s="277"/>
    </row>
    <row r="94" s="1" customFormat="1" ht="15" customHeight="1">
      <c r="B94" s="288"/>
      <c r="C94" s="263" t="s">
        <v>515</v>
      </c>
      <c r="D94" s="263"/>
      <c r="E94" s="263"/>
      <c r="F94" s="286" t="s">
        <v>482</v>
      </c>
      <c r="G94" s="287"/>
      <c r="H94" s="263" t="s">
        <v>516</v>
      </c>
      <c r="I94" s="263" t="s">
        <v>517</v>
      </c>
      <c r="J94" s="263"/>
      <c r="K94" s="277"/>
    </row>
    <row r="95" s="1" customFormat="1" ht="15" customHeight="1">
      <c r="B95" s="288"/>
      <c r="C95" s="263" t="s">
        <v>518</v>
      </c>
      <c r="D95" s="263"/>
      <c r="E95" s="263"/>
      <c r="F95" s="286" t="s">
        <v>482</v>
      </c>
      <c r="G95" s="287"/>
      <c r="H95" s="263" t="s">
        <v>518</v>
      </c>
      <c r="I95" s="263" t="s">
        <v>517</v>
      </c>
      <c r="J95" s="263"/>
      <c r="K95" s="277"/>
    </row>
    <row r="96" s="1" customFormat="1" ht="15" customHeight="1">
      <c r="B96" s="288"/>
      <c r="C96" s="263" t="s">
        <v>46</v>
      </c>
      <c r="D96" s="263"/>
      <c r="E96" s="263"/>
      <c r="F96" s="286" t="s">
        <v>482</v>
      </c>
      <c r="G96" s="287"/>
      <c r="H96" s="263" t="s">
        <v>519</v>
      </c>
      <c r="I96" s="263" t="s">
        <v>517</v>
      </c>
      <c r="J96" s="263"/>
      <c r="K96" s="277"/>
    </row>
    <row r="97" s="1" customFormat="1" ht="15" customHeight="1">
      <c r="B97" s="288"/>
      <c r="C97" s="263" t="s">
        <v>56</v>
      </c>
      <c r="D97" s="263"/>
      <c r="E97" s="263"/>
      <c r="F97" s="286" t="s">
        <v>482</v>
      </c>
      <c r="G97" s="287"/>
      <c r="H97" s="263" t="s">
        <v>520</v>
      </c>
      <c r="I97" s="263" t="s">
        <v>517</v>
      </c>
      <c r="J97" s="263"/>
      <c r="K97" s="277"/>
    </row>
    <row r="98" s="1" customFormat="1" ht="15" customHeight="1">
      <c r="B98" s="291"/>
      <c r="C98" s="292"/>
      <c r="D98" s="292"/>
      <c r="E98" s="292"/>
      <c r="F98" s="292"/>
      <c r="G98" s="292"/>
      <c r="H98" s="292"/>
      <c r="I98" s="292"/>
      <c r="J98" s="292"/>
      <c r="K98" s="293"/>
    </row>
    <row r="99" s="1" customFormat="1" ht="18.75" customHeight="1">
      <c r="B99" s="294"/>
      <c r="C99" s="295"/>
      <c r="D99" s="295"/>
      <c r="E99" s="295"/>
      <c r="F99" s="295"/>
      <c r="G99" s="295"/>
      <c r="H99" s="295"/>
      <c r="I99" s="295"/>
      <c r="J99" s="295"/>
      <c r="K99" s="294"/>
    </row>
    <row r="100" s="1" customFormat="1" ht="18.75" customHeight="1"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</row>
    <row r="101" s="1" customFormat="1" ht="7.5" customHeight="1">
      <c r="B101" s="272"/>
      <c r="C101" s="273"/>
      <c r="D101" s="273"/>
      <c r="E101" s="273"/>
      <c r="F101" s="273"/>
      <c r="G101" s="273"/>
      <c r="H101" s="273"/>
      <c r="I101" s="273"/>
      <c r="J101" s="273"/>
      <c r="K101" s="274"/>
    </row>
    <row r="102" s="1" customFormat="1" ht="45" customHeight="1">
      <c r="B102" s="275"/>
      <c r="C102" s="276" t="s">
        <v>521</v>
      </c>
      <c r="D102" s="276"/>
      <c r="E102" s="276"/>
      <c r="F102" s="276"/>
      <c r="G102" s="276"/>
      <c r="H102" s="276"/>
      <c r="I102" s="276"/>
      <c r="J102" s="276"/>
      <c r="K102" s="277"/>
    </row>
    <row r="103" s="1" customFormat="1" ht="17.25" customHeight="1">
      <c r="B103" s="275"/>
      <c r="C103" s="278" t="s">
        <v>476</v>
      </c>
      <c r="D103" s="278"/>
      <c r="E103" s="278"/>
      <c r="F103" s="278" t="s">
        <v>477</v>
      </c>
      <c r="G103" s="279"/>
      <c r="H103" s="278" t="s">
        <v>62</v>
      </c>
      <c r="I103" s="278" t="s">
        <v>65</v>
      </c>
      <c r="J103" s="278" t="s">
        <v>478</v>
      </c>
      <c r="K103" s="277"/>
    </row>
    <row r="104" s="1" customFormat="1" ht="17.25" customHeight="1">
      <c r="B104" s="275"/>
      <c r="C104" s="280" t="s">
        <v>479</v>
      </c>
      <c r="D104" s="280"/>
      <c r="E104" s="280"/>
      <c r="F104" s="281" t="s">
        <v>480</v>
      </c>
      <c r="G104" s="282"/>
      <c r="H104" s="280"/>
      <c r="I104" s="280"/>
      <c r="J104" s="280" t="s">
        <v>481</v>
      </c>
      <c r="K104" s="277"/>
    </row>
    <row r="105" s="1" customFormat="1" ht="5.25" customHeight="1">
      <c r="B105" s="275"/>
      <c r="C105" s="278"/>
      <c r="D105" s="278"/>
      <c r="E105" s="278"/>
      <c r="F105" s="278"/>
      <c r="G105" s="296"/>
      <c r="H105" s="278"/>
      <c r="I105" s="278"/>
      <c r="J105" s="278"/>
      <c r="K105" s="277"/>
    </row>
    <row r="106" s="1" customFormat="1" ht="15" customHeight="1">
      <c r="B106" s="275"/>
      <c r="C106" s="263" t="s">
        <v>61</v>
      </c>
      <c r="D106" s="285"/>
      <c r="E106" s="285"/>
      <c r="F106" s="286" t="s">
        <v>482</v>
      </c>
      <c r="G106" s="263"/>
      <c r="H106" s="263" t="s">
        <v>522</v>
      </c>
      <c r="I106" s="263" t="s">
        <v>484</v>
      </c>
      <c r="J106" s="263">
        <v>20</v>
      </c>
      <c r="K106" s="277"/>
    </row>
    <row r="107" s="1" customFormat="1" ht="15" customHeight="1">
      <c r="B107" s="275"/>
      <c r="C107" s="263" t="s">
        <v>485</v>
      </c>
      <c r="D107" s="263"/>
      <c r="E107" s="263"/>
      <c r="F107" s="286" t="s">
        <v>482</v>
      </c>
      <c r="G107" s="263"/>
      <c r="H107" s="263" t="s">
        <v>522</v>
      </c>
      <c r="I107" s="263" t="s">
        <v>484</v>
      </c>
      <c r="J107" s="263">
        <v>120</v>
      </c>
      <c r="K107" s="277"/>
    </row>
    <row r="108" s="1" customFormat="1" ht="15" customHeight="1">
      <c r="B108" s="288"/>
      <c r="C108" s="263" t="s">
        <v>487</v>
      </c>
      <c r="D108" s="263"/>
      <c r="E108" s="263"/>
      <c r="F108" s="286" t="s">
        <v>488</v>
      </c>
      <c r="G108" s="263"/>
      <c r="H108" s="263" t="s">
        <v>522</v>
      </c>
      <c r="I108" s="263" t="s">
        <v>484</v>
      </c>
      <c r="J108" s="263">
        <v>50</v>
      </c>
      <c r="K108" s="277"/>
    </row>
    <row r="109" s="1" customFormat="1" ht="15" customHeight="1">
      <c r="B109" s="288"/>
      <c r="C109" s="263" t="s">
        <v>490</v>
      </c>
      <c r="D109" s="263"/>
      <c r="E109" s="263"/>
      <c r="F109" s="286" t="s">
        <v>482</v>
      </c>
      <c r="G109" s="263"/>
      <c r="H109" s="263" t="s">
        <v>522</v>
      </c>
      <c r="I109" s="263" t="s">
        <v>492</v>
      </c>
      <c r="J109" s="263"/>
      <c r="K109" s="277"/>
    </row>
    <row r="110" s="1" customFormat="1" ht="15" customHeight="1">
      <c r="B110" s="288"/>
      <c r="C110" s="263" t="s">
        <v>501</v>
      </c>
      <c r="D110" s="263"/>
      <c r="E110" s="263"/>
      <c r="F110" s="286" t="s">
        <v>488</v>
      </c>
      <c r="G110" s="263"/>
      <c r="H110" s="263" t="s">
        <v>522</v>
      </c>
      <c r="I110" s="263" t="s">
        <v>484</v>
      </c>
      <c r="J110" s="263">
        <v>50</v>
      </c>
      <c r="K110" s="277"/>
    </row>
    <row r="111" s="1" customFormat="1" ht="15" customHeight="1">
      <c r="B111" s="288"/>
      <c r="C111" s="263" t="s">
        <v>509</v>
      </c>
      <c r="D111" s="263"/>
      <c r="E111" s="263"/>
      <c r="F111" s="286" t="s">
        <v>488</v>
      </c>
      <c r="G111" s="263"/>
      <c r="H111" s="263" t="s">
        <v>522</v>
      </c>
      <c r="I111" s="263" t="s">
        <v>484</v>
      </c>
      <c r="J111" s="263">
        <v>50</v>
      </c>
      <c r="K111" s="277"/>
    </row>
    <row r="112" s="1" customFormat="1" ht="15" customHeight="1">
      <c r="B112" s="288"/>
      <c r="C112" s="263" t="s">
        <v>507</v>
      </c>
      <c r="D112" s="263"/>
      <c r="E112" s="263"/>
      <c r="F112" s="286" t="s">
        <v>488</v>
      </c>
      <c r="G112" s="263"/>
      <c r="H112" s="263" t="s">
        <v>522</v>
      </c>
      <c r="I112" s="263" t="s">
        <v>484</v>
      </c>
      <c r="J112" s="263">
        <v>50</v>
      </c>
      <c r="K112" s="277"/>
    </row>
    <row r="113" s="1" customFormat="1" ht="15" customHeight="1">
      <c r="B113" s="288"/>
      <c r="C113" s="263" t="s">
        <v>61</v>
      </c>
      <c r="D113" s="263"/>
      <c r="E113" s="263"/>
      <c r="F113" s="286" t="s">
        <v>482</v>
      </c>
      <c r="G113" s="263"/>
      <c r="H113" s="263" t="s">
        <v>523</v>
      </c>
      <c r="I113" s="263" t="s">
        <v>484</v>
      </c>
      <c r="J113" s="263">
        <v>20</v>
      </c>
      <c r="K113" s="277"/>
    </row>
    <row r="114" s="1" customFormat="1" ht="15" customHeight="1">
      <c r="B114" s="288"/>
      <c r="C114" s="263" t="s">
        <v>524</v>
      </c>
      <c r="D114" s="263"/>
      <c r="E114" s="263"/>
      <c r="F114" s="286" t="s">
        <v>482</v>
      </c>
      <c r="G114" s="263"/>
      <c r="H114" s="263" t="s">
        <v>525</v>
      </c>
      <c r="I114" s="263" t="s">
        <v>484</v>
      </c>
      <c r="J114" s="263">
        <v>120</v>
      </c>
      <c r="K114" s="277"/>
    </row>
    <row r="115" s="1" customFormat="1" ht="15" customHeight="1">
      <c r="B115" s="288"/>
      <c r="C115" s="263" t="s">
        <v>46</v>
      </c>
      <c r="D115" s="263"/>
      <c r="E115" s="263"/>
      <c r="F115" s="286" t="s">
        <v>482</v>
      </c>
      <c r="G115" s="263"/>
      <c r="H115" s="263" t="s">
        <v>526</v>
      </c>
      <c r="I115" s="263" t="s">
        <v>517</v>
      </c>
      <c r="J115" s="263"/>
      <c r="K115" s="277"/>
    </row>
    <row r="116" s="1" customFormat="1" ht="15" customHeight="1">
      <c r="B116" s="288"/>
      <c r="C116" s="263" t="s">
        <v>56</v>
      </c>
      <c r="D116" s="263"/>
      <c r="E116" s="263"/>
      <c r="F116" s="286" t="s">
        <v>482</v>
      </c>
      <c r="G116" s="263"/>
      <c r="H116" s="263" t="s">
        <v>527</v>
      </c>
      <c r="I116" s="263" t="s">
        <v>517</v>
      </c>
      <c r="J116" s="263"/>
      <c r="K116" s="277"/>
    </row>
    <row r="117" s="1" customFormat="1" ht="15" customHeight="1">
      <c r="B117" s="288"/>
      <c r="C117" s="263" t="s">
        <v>65</v>
      </c>
      <c r="D117" s="263"/>
      <c r="E117" s="263"/>
      <c r="F117" s="286" t="s">
        <v>482</v>
      </c>
      <c r="G117" s="263"/>
      <c r="H117" s="263" t="s">
        <v>528</v>
      </c>
      <c r="I117" s="263" t="s">
        <v>529</v>
      </c>
      <c r="J117" s="263"/>
      <c r="K117" s="277"/>
    </row>
    <row r="118" s="1" customFormat="1" ht="15" customHeight="1">
      <c r="B118" s="291"/>
      <c r="C118" s="297"/>
      <c r="D118" s="297"/>
      <c r="E118" s="297"/>
      <c r="F118" s="297"/>
      <c r="G118" s="297"/>
      <c r="H118" s="297"/>
      <c r="I118" s="297"/>
      <c r="J118" s="297"/>
      <c r="K118" s="293"/>
    </row>
    <row r="119" s="1" customFormat="1" ht="18.75" customHeight="1">
      <c r="B119" s="298"/>
      <c r="C119" s="299"/>
      <c r="D119" s="299"/>
      <c r="E119" s="299"/>
      <c r="F119" s="300"/>
      <c r="G119" s="299"/>
      <c r="H119" s="299"/>
      <c r="I119" s="299"/>
      <c r="J119" s="299"/>
      <c r="K119" s="298"/>
    </row>
    <row r="120" s="1" customFormat="1" ht="18.75" customHeight="1"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</row>
    <row r="121" s="1" customFormat="1" ht="7.5" customHeight="1">
      <c r="B121" s="301"/>
      <c r="C121" s="302"/>
      <c r="D121" s="302"/>
      <c r="E121" s="302"/>
      <c r="F121" s="302"/>
      <c r="G121" s="302"/>
      <c r="H121" s="302"/>
      <c r="I121" s="302"/>
      <c r="J121" s="302"/>
      <c r="K121" s="303"/>
    </row>
    <row r="122" s="1" customFormat="1" ht="45" customHeight="1">
      <c r="B122" s="304"/>
      <c r="C122" s="254" t="s">
        <v>530</v>
      </c>
      <c r="D122" s="254"/>
      <c r="E122" s="254"/>
      <c r="F122" s="254"/>
      <c r="G122" s="254"/>
      <c r="H122" s="254"/>
      <c r="I122" s="254"/>
      <c r="J122" s="254"/>
      <c r="K122" s="305"/>
    </row>
    <row r="123" s="1" customFormat="1" ht="17.25" customHeight="1">
      <c r="B123" s="306"/>
      <c r="C123" s="278" t="s">
        <v>476</v>
      </c>
      <c r="D123" s="278"/>
      <c r="E123" s="278"/>
      <c r="F123" s="278" t="s">
        <v>477</v>
      </c>
      <c r="G123" s="279"/>
      <c r="H123" s="278" t="s">
        <v>62</v>
      </c>
      <c r="I123" s="278" t="s">
        <v>65</v>
      </c>
      <c r="J123" s="278" t="s">
        <v>478</v>
      </c>
      <c r="K123" s="307"/>
    </row>
    <row r="124" s="1" customFormat="1" ht="17.25" customHeight="1">
      <c r="B124" s="306"/>
      <c r="C124" s="280" t="s">
        <v>479</v>
      </c>
      <c r="D124" s="280"/>
      <c r="E124" s="280"/>
      <c r="F124" s="281" t="s">
        <v>480</v>
      </c>
      <c r="G124" s="282"/>
      <c r="H124" s="280"/>
      <c r="I124" s="280"/>
      <c r="J124" s="280" t="s">
        <v>481</v>
      </c>
      <c r="K124" s="307"/>
    </row>
    <row r="125" s="1" customFormat="1" ht="5.25" customHeight="1">
      <c r="B125" s="308"/>
      <c r="C125" s="283"/>
      <c r="D125" s="283"/>
      <c r="E125" s="283"/>
      <c r="F125" s="283"/>
      <c r="G125" s="309"/>
      <c r="H125" s="283"/>
      <c r="I125" s="283"/>
      <c r="J125" s="283"/>
      <c r="K125" s="310"/>
    </row>
    <row r="126" s="1" customFormat="1" ht="15" customHeight="1">
      <c r="B126" s="308"/>
      <c r="C126" s="263" t="s">
        <v>485</v>
      </c>
      <c r="D126" s="285"/>
      <c r="E126" s="285"/>
      <c r="F126" s="286" t="s">
        <v>482</v>
      </c>
      <c r="G126" s="263"/>
      <c r="H126" s="263" t="s">
        <v>522</v>
      </c>
      <c r="I126" s="263" t="s">
        <v>484</v>
      </c>
      <c r="J126" s="263">
        <v>120</v>
      </c>
      <c r="K126" s="311"/>
    </row>
    <row r="127" s="1" customFormat="1" ht="15" customHeight="1">
      <c r="B127" s="308"/>
      <c r="C127" s="263" t="s">
        <v>531</v>
      </c>
      <c r="D127" s="263"/>
      <c r="E127" s="263"/>
      <c r="F127" s="286" t="s">
        <v>482</v>
      </c>
      <c r="G127" s="263"/>
      <c r="H127" s="263" t="s">
        <v>532</v>
      </c>
      <c r="I127" s="263" t="s">
        <v>484</v>
      </c>
      <c r="J127" s="263" t="s">
        <v>533</v>
      </c>
      <c r="K127" s="311"/>
    </row>
    <row r="128" s="1" customFormat="1" ht="15" customHeight="1">
      <c r="B128" s="308"/>
      <c r="C128" s="263" t="s">
        <v>430</v>
      </c>
      <c r="D128" s="263"/>
      <c r="E128" s="263"/>
      <c r="F128" s="286" t="s">
        <v>482</v>
      </c>
      <c r="G128" s="263"/>
      <c r="H128" s="263" t="s">
        <v>534</v>
      </c>
      <c r="I128" s="263" t="s">
        <v>484</v>
      </c>
      <c r="J128" s="263" t="s">
        <v>533</v>
      </c>
      <c r="K128" s="311"/>
    </row>
    <row r="129" s="1" customFormat="1" ht="15" customHeight="1">
      <c r="B129" s="308"/>
      <c r="C129" s="263" t="s">
        <v>493</v>
      </c>
      <c r="D129" s="263"/>
      <c r="E129" s="263"/>
      <c r="F129" s="286" t="s">
        <v>488</v>
      </c>
      <c r="G129" s="263"/>
      <c r="H129" s="263" t="s">
        <v>494</v>
      </c>
      <c r="I129" s="263" t="s">
        <v>484</v>
      </c>
      <c r="J129" s="263">
        <v>15</v>
      </c>
      <c r="K129" s="311"/>
    </row>
    <row r="130" s="1" customFormat="1" ht="15" customHeight="1">
      <c r="B130" s="308"/>
      <c r="C130" s="289" t="s">
        <v>495</v>
      </c>
      <c r="D130" s="289"/>
      <c r="E130" s="289"/>
      <c r="F130" s="290" t="s">
        <v>488</v>
      </c>
      <c r="G130" s="289"/>
      <c r="H130" s="289" t="s">
        <v>496</v>
      </c>
      <c r="I130" s="289" t="s">
        <v>484</v>
      </c>
      <c r="J130" s="289">
        <v>15</v>
      </c>
      <c r="K130" s="311"/>
    </row>
    <row r="131" s="1" customFormat="1" ht="15" customHeight="1">
      <c r="B131" s="308"/>
      <c r="C131" s="289" t="s">
        <v>497</v>
      </c>
      <c r="D131" s="289"/>
      <c r="E131" s="289"/>
      <c r="F131" s="290" t="s">
        <v>488</v>
      </c>
      <c r="G131" s="289"/>
      <c r="H131" s="289" t="s">
        <v>498</v>
      </c>
      <c r="I131" s="289" t="s">
        <v>484</v>
      </c>
      <c r="J131" s="289">
        <v>20</v>
      </c>
      <c r="K131" s="311"/>
    </row>
    <row r="132" s="1" customFormat="1" ht="15" customHeight="1">
      <c r="B132" s="308"/>
      <c r="C132" s="289" t="s">
        <v>499</v>
      </c>
      <c r="D132" s="289"/>
      <c r="E132" s="289"/>
      <c r="F132" s="290" t="s">
        <v>488</v>
      </c>
      <c r="G132" s="289"/>
      <c r="H132" s="289" t="s">
        <v>500</v>
      </c>
      <c r="I132" s="289" t="s">
        <v>484</v>
      </c>
      <c r="J132" s="289">
        <v>20</v>
      </c>
      <c r="K132" s="311"/>
    </row>
    <row r="133" s="1" customFormat="1" ht="15" customHeight="1">
      <c r="B133" s="308"/>
      <c r="C133" s="263" t="s">
        <v>487</v>
      </c>
      <c r="D133" s="263"/>
      <c r="E133" s="263"/>
      <c r="F133" s="286" t="s">
        <v>488</v>
      </c>
      <c r="G133" s="263"/>
      <c r="H133" s="263" t="s">
        <v>522</v>
      </c>
      <c r="I133" s="263" t="s">
        <v>484</v>
      </c>
      <c r="J133" s="263">
        <v>50</v>
      </c>
      <c r="K133" s="311"/>
    </row>
    <row r="134" s="1" customFormat="1" ht="15" customHeight="1">
      <c r="B134" s="308"/>
      <c r="C134" s="263" t="s">
        <v>501</v>
      </c>
      <c r="D134" s="263"/>
      <c r="E134" s="263"/>
      <c r="F134" s="286" t="s">
        <v>488</v>
      </c>
      <c r="G134" s="263"/>
      <c r="H134" s="263" t="s">
        <v>522</v>
      </c>
      <c r="I134" s="263" t="s">
        <v>484</v>
      </c>
      <c r="J134" s="263">
        <v>50</v>
      </c>
      <c r="K134" s="311"/>
    </row>
    <row r="135" s="1" customFormat="1" ht="15" customHeight="1">
      <c r="B135" s="308"/>
      <c r="C135" s="263" t="s">
        <v>507</v>
      </c>
      <c r="D135" s="263"/>
      <c r="E135" s="263"/>
      <c r="F135" s="286" t="s">
        <v>488</v>
      </c>
      <c r="G135" s="263"/>
      <c r="H135" s="263" t="s">
        <v>522</v>
      </c>
      <c r="I135" s="263" t="s">
        <v>484</v>
      </c>
      <c r="J135" s="263">
        <v>50</v>
      </c>
      <c r="K135" s="311"/>
    </row>
    <row r="136" s="1" customFormat="1" ht="15" customHeight="1">
      <c r="B136" s="308"/>
      <c r="C136" s="263" t="s">
        <v>509</v>
      </c>
      <c r="D136" s="263"/>
      <c r="E136" s="263"/>
      <c r="F136" s="286" t="s">
        <v>488</v>
      </c>
      <c r="G136" s="263"/>
      <c r="H136" s="263" t="s">
        <v>522</v>
      </c>
      <c r="I136" s="263" t="s">
        <v>484</v>
      </c>
      <c r="J136" s="263">
        <v>50</v>
      </c>
      <c r="K136" s="311"/>
    </row>
    <row r="137" s="1" customFormat="1" ht="15" customHeight="1">
      <c r="B137" s="308"/>
      <c r="C137" s="263" t="s">
        <v>510</v>
      </c>
      <c r="D137" s="263"/>
      <c r="E137" s="263"/>
      <c r="F137" s="286" t="s">
        <v>488</v>
      </c>
      <c r="G137" s="263"/>
      <c r="H137" s="263" t="s">
        <v>535</v>
      </c>
      <c r="I137" s="263" t="s">
        <v>484</v>
      </c>
      <c r="J137" s="263">
        <v>255</v>
      </c>
      <c r="K137" s="311"/>
    </row>
    <row r="138" s="1" customFormat="1" ht="15" customHeight="1">
      <c r="B138" s="308"/>
      <c r="C138" s="263" t="s">
        <v>512</v>
      </c>
      <c r="D138" s="263"/>
      <c r="E138" s="263"/>
      <c r="F138" s="286" t="s">
        <v>482</v>
      </c>
      <c r="G138" s="263"/>
      <c r="H138" s="263" t="s">
        <v>536</v>
      </c>
      <c r="I138" s="263" t="s">
        <v>514</v>
      </c>
      <c r="J138" s="263"/>
      <c r="K138" s="311"/>
    </row>
    <row r="139" s="1" customFormat="1" ht="15" customHeight="1">
      <c r="B139" s="308"/>
      <c r="C139" s="263" t="s">
        <v>515</v>
      </c>
      <c r="D139" s="263"/>
      <c r="E139" s="263"/>
      <c r="F139" s="286" t="s">
        <v>482</v>
      </c>
      <c r="G139" s="263"/>
      <c r="H139" s="263" t="s">
        <v>537</v>
      </c>
      <c r="I139" s="263" t="s">
        <v>517</v>
      </c>
      <c r="J139" s="263"/>
      <c r="K139" s="311"/>
    </row>
    <row r="140" s="1" customFormat="1" ht="15" customHeight="1">
      <c r="B140" s="308"/>
      <c r="C140" s="263" t="s">
        <v>518</v>
      </c>
      <c r="D140" s="263"/>
      <c r="E140" s="263"/>
      <c r="F140" s="286" t="s">
        <v>482</v>
      </c>
      <c r="G140" s="263"/>
      <c r="H140" s="263" t="s">
        <v>518</v>
      </c>
      <c r="I140" s="263" t="s">
        <v>517</v>
      </c>
      <c r="J140" s="263"/>
      <c r="K140" s="311"/>
    </row>
    <row r="141" s="1" customFormat="1" ht="15" customHeight="1">
      <c r="B141" s="308"/>
      <c r="C141" s="263" t="s">
        <v>46</v>
      </c>
      <c r="D141" s="263"/>
      <c r="E141" s="263"/>
      <c r="F141" s="286" t="s">
        <v>482</v>
      </c>
      <c r="G141" s="263"/>
      <c r="H141" s="263" t="s">
        <v>538</v>
      </c>
      <c r="I141" s="263" t="s">
        <v>517</v>
      </c>
      <c r="J141" s="263"/>
      <c r="K141" s="311"/>
    </row>
    <row r="142" s="1" customFormat="1" ht="15" customHeight="1">
      <c r="B142" s="308"/>
      <c r="C142" s="263" t="s">
        <v>539</v>
      </c>
      <c r="D142" s="263"/>
      <c r="E142" s="263"/>
      <c r="F142" s="286" t="s">
        <v>482</v>
      </c>
      <c r="G142" s="263"/>
      <c r="H142" s="263" t="s">
        <v>540</v>
      </c>
      <c r="I142" s="263" t="s">
        <v>517</v>
      </c>
      <c r="J142" s="263"/>
      <c r="K142" s="311"/>
    </row>
    <row r="143" s="1" customFormat="1" ht="15" customHeight="1">
      <c r="B143" s="312"/>
      <c r="C143" s="313"/>
      <c r="D143" s="313"/>
      <c r="E143" s="313"/>
      <c r="F143" s="313"/>
      <c r="G143" s="313"/>
      <c r="H143" s="313"/>
      <c r="I143" s="313"/>
      <c r="J143" s="313"/>
      <c r="K143" s="314"/>
    </row>
    <row r="144" s="1" customFormat="1" ht="18.75" customHeight="1">
      <c r="B144" s="299"/>
      <c r="C144" s="299"/>
      <c r="D144" s="299"/>
      <c r="E144" s="299"/>
      <c r="F144" s="300"/>
      <c r="G144" s="299"/>
      <c r="H144" s="299"/>
      <c r="I144" s="299"/>
      <c r="J144" s="299"/>
      <c r="K144" s="299"/>
    </row>
    <row r="145" s="1" customFormat="1" ht="18.75" customHeight="1">
      <c r="B145" s="271"/>
      <c r="C145" s="271"/>
      <c r="D145" s="271"/>
      <c r="E145" s="271"/>
      <c r="F145" s="271"/>
      <c r="G145" s="271"/>
      <c r="H145" s="271"/>
      <c r="I145" s="271"/>
      <c r="J145" s="271"/>
      <c r="K145" s="271"/>
    </row>
    <row r="146" s="1" customFormat="1" ht="7.5" customHeight="1">
      <c r="B146" s="272"/>
      <c r="C146" s="273"/>
      <c r="D146" s="273"/>
      <c r="E146" s="273"/>
      <c r="F146" s="273"/>
      <c r="G146" s="273"/>
      <c r="H146" s="273"/>
      <c r="I146" s="273"/>
      <c r="J146" s="273"/>
      <c r="K146" s="274"/>
    </row>
    <row r="147" s="1" customFormat="1" ht="45" customHeight="1">
      <c r="B147" s="275"/>
      <c r="C147" s="276" t="s">
        <v>541</v>
      </c>
      <c r="D147" s="276"/>
      <c r="E147" s="276"/>
      <c r="F147" s="276"/>
      <c r="G147" s="276"/>
      <c r="H147" s="276"/>
      <c r="I147" s="276"/>
      <c r="J147" s="276"/>
      <c r="K147" s="277"/>
    </row>
    <row r="148" s="1" customFormat="1" ht="17.25" customHeight="1">
      <c r="B148" s="275"/>
      <c r="C148" s="278" t="s">
        <v>476</v>
      </c>
      <c r="D148" s="278"/>
      <c r="E148" s="278"/>
      <c r="F148" s="278" t="s">
        <v>477</v>
      </c>
      <c r="G148" s="279"/>
      <c r="H148" s="278" t="s">
        <v>62</v>
      </c>
      <c r="I148" s="278" t="s">
        <v>65</v>
      </c>
      <c r="J148" s="278" t="s">
        <v>478</v>
      </c>
      <c r="K148" s="277"/>
    </row>
    <row r="149" s="1" customFormat="1" ht="17.25" customHeight="1">
      <c r="B149" s="275"/>
      <c r="C149" s="280" t="s">
        <v>479</v>
      </c>
      <c r="D149" s="280"/>
      <c r="E149" s="280"/>
      <c r="F149" s="281" t="s">
        <v>480</v>
      </c>
      <c r="G149" s="282"/>
      <c r="H149" s="280"/>
      <c r="I149" s="280"/>
      <c r="J149" s="280" t="s">
        <v>481</v>
      </c>
      <c r="K149" s="277"/>
    </row>
    <row r="150" s="1" customFormat="1" ht="5.25" customHeight="1">
      <c r="B150" s="288"/>
      <c r="C150" s="283"/>
      <c r="D150" s="283"/>
      <c r="E150" s="283"/>
      <c r="F150" s="283"/>
      <c r="G150" s="284"/>
      <c r="H150" s="283"/>
      <c r="I150" s="283"/>
      <c r="J150" s="283"/>
      <c r="K150" s="311"/>
    </row>
    <row r="151" s="1" customFormat="1" ht="15" customHeight="1">
      <c r="B151" s="288"/>
      <c r="C151" s="315" t="s">
        <v>485</v>
      </c>
      <c r="D151" s="263"/>
      <c r="E151" s="263"/>
      <c r="F151" s="316" t="s">
        <v>482</v>
      </c>
      <c r="G151" s="263"/>
      <c r="H151" s="315" t="s">
        <v>522</v>
      </c>
      <c r="I151" s="315" t="s">
        <v>484</v>
      </c>
      <c r="J151" s="315">
        <v>120</v>
      </c>
      <c r="K151" s="311"/>
    </row>
    <row r="152" s="1" customFormat="1" ht="15" customHeight="1">
      <c r="B152" s="288"/>
      <c r="C152" s="315" t="s">
        <v>531</v>
      </c>
      <c r="D152" s="263"/>
      <c r="E152" s="263"/>
      <c r="F152" s="316" t="s">
        <v>482</v>
      </c>
      <c r="G152" s="263"/>
      <c r="H152" s="315" t="s">
        <v>542</v>
      </c>
      <c r="I152" s="315" t="s">
        <v>484</v>
      </c>
      <c r="J152" s="315" t="s">
        <v>533</v>
      </c>
      <c r="K152" s="311"/>
    </row>
    <row r="153" s="1" customFormat="1" ht="15" customHeight="1">
      <c r="B153" s="288"/>
      <c r="C153" s="315" t="s">
        <v>430</v>
      </c>
      <c r="D153" s="263"/>
      <c r="E153" s="263"/>
      <c r="F153" s="316" t="s">
        <v>482</v>
      </c>
      <c r="G153" s="263"/>
      <c r="H153" s="315" t="s">
        <v>543</v>
      </c>
      <c r="I153" s="315" t="s">
        <v>484</v>
      </c>
      <c r="J153" s="315" t="s">
        <v>533</v>
      </c>
      <c r="K153" s="311"/>
    </row>
    <row r="154" s="1" customFormat="1" ht="15" customHeight="1">
      <c r="B154" s="288"/>
      <c r="C154" s="315" t="s">
        <v>487</v>
      </c>
      <c r="D154" s="263"/>
      <c r="E154" s="263"/>
      <c r="F154" s="316" t="s">
        <v>488</v>
      </c>
      <c r="G154" s="263"/>
      <c r="H154" s="315" t="s">
        <v>522</v>
      </c>
      <c r="I154" s="315" t="s">
        <v>484</v>
      </c>
      <c r="J154" s="315">
        <v>50</v>
      </c>
      <c r="K154" s="311"/>
    </row>
    <row r="155" s="1" customFormat="1" ht="15" customHeight="1">
      <c r="B155" s="288"/>
      <c r="C155" s="315" t="s">
        <v>490</v>
      </c>
      <c r="D155" s="263"/>
      <c r="E155" s="263"/>
      <c r="F155" s="316" t="s">
        <v>482</v>
      </c>
      <c r="G155" s="263"/>
      <c r="H155" s="315" t="s">
        <v>522</v>
      </c>
      <c r="I155" s="315" t="s">
        <v>492</v>
      </c>
      <c r="J155" s="315"/>
      <c r="K155" s="311"/>
    </row>
    <row r="156" s="1" customFormat="1" ht="15" customHeight="1">
      <c r="B156" s="288"/>
      <c r="C156" s="315" t="s">
        <v>501</v>
      </c>
      <c r="D156" s="263"/>
      <c r="E156" s="263"/>
      <c r="F156" s="316" t="s">
        <v>488</v>
      </c>
      <c r="G156" s="263"/>
      <c r="H156" s="315" t="s">
        <v>522</v>
      </c>
      <c r="I156" s="315" t="s">
        <v>484</v>
      </c>
      <c r="J156" s="315">
        <v>50</v>
      </c>
      <c r="K156" s="311"/>
    </row>
    <row r="157" s="1" customFormat="1" ht="15" customHeight="1">
      <c r="B157" s="288"/>
      <c r="C157" s="315" t="s">
        <v>509</v>
      </c>
      <c r="D157" s="263"/>
      <c r="E157" s="263"/>
      <c r="F157" s="316" t="s">
        <v>488</v>
      </c>
      <c r="G157" s="263"/>
      <c r="H157" s="315" t="s">
        <v>522</v>
      </c>
      <c r="I157" s="315" t="s">
        <v>484</v>
      </c>
      <c r="J157" s="315">
        <v>50</v>
      </c>
      <c r="K157" s="311"/>
    </row>
    <row r="158" s="1" customFormat="1" ht="15" customHeight="1">
      <c r="B158" s="288"/>
      <c r="C158" s="315" t="s">
        <v>507</v>
      </c>
      <c r="D158" s="263"/>
      <c r="E158" s="263"/>
      <c r="F158" s="316" t="s">
        <v>488</v>
      </c>
      <c r="G158" s="263"/>
      <c r="H158" s="315" t="s">
        <v>522</v>
      </c>
      <c r="I158" s="315" t="s">
        <v>484</v>
      </c>
      <c r="J158" s="315">
        <v>50</v>
      </c>
      <c r="K158" s="311"/>
    </row>
    <row r="159" s="1" customFormat="1" ht="15" customHeight="1">
      <c r="B159" s="288"/>
      <c r="C159" s="315" t="s">
        <v>105</v>
      </c>
      <c r="D159" s="263"/>
      <c r="E159" s="263"/>
      <c r="F159" s="316" t="s">
        <v>482</v>
      </c>
      <c r="G159" s="263"/>
      <c r="H159" s="315" t="s">
        <v>544</v>
      </c>
      <c r="I159" s="315" t="s">
        <v>484</v>
      </c>
      <c r="J159" s="315" t="s">
        <v>545</v>
      </c>
      <c r="K159" s="311"/>
    </row>
    <row r="160" s="1" customFormat="1" ht="15" customHeight="1">
      <c r="B160" s="288"/>
      <c r="C160" s="315" t="s">
        <v>546</v>
      </c>
      <c r="D160" s="263"/>
      <c r="E160" s="263"/>
      <c r="F160" s="316" t="s">
        <v>482</v>
      </c>
      <c r="G160" s="263"/>
      <c r="H160" s="315" t="s">
        <v>547</v>
      </c>
      <c r="I160" s="315" t="s">
        <v>517</v>
      </c>
      <c r="J160" s="315"/>
      <c r="K160" s="311"/>
    </row>
    <row r="161" s="1" customFormat="1" ht="15" customHeight="1">
      <c r="B161" s="317"/>
      <c r="C161" s="297"/>
      <c r="D161" s="297"/>
      <c r="E161" s="297"/>
      <c r="F161" s="297"/>
      <c r="G161" s="297"/>
      <c r="H161" s="297"/>
      <c r="I161" s="297"/>
      <c r="J161" s="297"/>
      <c r="K161" s="318"/>
    </row>
    <row r="162" s="1" customFormat="1" ht="18.75" customHeight="1">
      <c r="B162" s="299"/>
      <c r="C162" s="309"/>
      <c r="D162" s="309"/>
      <c r="E162" s="309"/>
      <c r="F162" s="319"/>
      <c r="G162" s="309"/>
      <c r="H162" s="309"/>
      <c r="I162" s="309"/>
      <c r="J162" s="309"/>
      <c r="K162" s="299"/>
    </row>
    <row r="163" s="1" customFormat="1" ht="18.75" customHeight="1">
      <c r="B163" s="271"/>
      <c r="C163" s="271"/>
      <c r="D163" s="271"/>
      <c r="E163" s="271"/>
      <c r="F163" s="271"/>
      <c r="G163" s="271"/>
      <c r="H163" s="271"/>
      <c r="I163" s="271"/>
      <c r="J163" s="271"/>
      <c r="K163" s="271"/>
    </row>
    <row r="164" s="1" customFormat="1" ht="7.5" customHeight="1">
      <c r="B164" s="250"/>
      <c r="C164" s="251"/>
      <c r="D164" s="251"/>
      <c r="E164" s="251"/>
      <c r="F164" s="251"/>
      <c r="G164" s="251"/>
      <c r="H164" s="251"/>
      <c r="I164" s="251"/>
      <c r="J164" s="251"/>
      <c r="K164" s="252"/>
    </row>
    <row r="165" s="1" customFormat="1" ht="45" customHeight="1">
      <c r="B165" s="253"/>
      <c r="C165" s="254" t="s">
        <v>548</v>
      </c>
      <c r="D165" s="254"/>
      <c r="E165" s="254"/>
      <c r="F165" s="254"/>
      <c r="G165" s="254"/>
      <c r="H165" s="254"/>
      <c r="I165" s="254"/>
      <c r="J165" s="254"/>
      <c r="K165" s="255"/>
    </row>
    <row r="166" s="1" customFormat="1" ht="17.25" customHeight="1">
      <c r="B166" s="253"/>
      <c r="C166" s="278" t="s">
        <v>476</v>
      </c>
      <c r="D166" s="278"/>
      <c r="E166" s="278"/>
      <c r="F166" s="278" t="s">
        <v>477</v>
      </c>
      <c r="G166" s="320"/>
      <c r="H166" s="321" t="s">
        <v>62</v>
      </c>
      <c r="I166" s="321" t="s">
        <v>65</v>
      </c>
      <c r="J166" s="278" t="s">
        <v>478</v>
      </c>
      <c r="K166" s="255"/>
    </row>
    <row r="167" s="1" customFormat="1" ht="17.25" customHeight="1">
      <c r="B167" s="256"/>
      <c r="C167" s="280" t="s">
        <v>479</v>
      </c>
      <c r="D167" s="280"/>
      <c r="E167" s="280"/>
      <c r="F167" s="281" t="s">
        <v>480</v>
      </c>
      <c r="G167" s="322"/>
      <c r="H167" s="323"/>
      <c r="I167" s="323"/>
      <c r="J167" s="280" t="s">
        <v>481</v>
      </c>
      <c r="K167" s="258"/>
    </row>
    <row r="168" s="1" customFormat="1" ht="5.25" customHeight="1">
      <c r="B168" s="288"/>
      <c r="C168" s="283"/>
      <c r="D168" s="283"/>
      <c r="E168" s="283"/>
      <c r="F168" s="283"/>
      <c r="G168" s="284"/>
      <c r="H168" s="283"/>
      <c r="I168" s="283"/>
      <c r="J168" s="283"/>
      <c r="K168" s="311"/>
    </row>
    <row r="169" s="1" customFormat="1" ht="15" customHeight="1">
      <c r="B169" s="288"/>
      <c r="C169" s="263" t="s">
        <v>485</v>
      </c>
      <c r="D169" s="263"/>
      <c r="E169" s="263"/>
      <c r="F169" s="286" t="s">
        <v>482</v>
      </c>
      <c r="G169" s="263"/>
      <c r="H169" s="263" t="s">
        <v>522</v>
      </c>
      <c r="I169" s="263" t="s">
        <v>484</v>
      </c>
      <c r="J169" s="263">
        <v>120</v>
      </c>
      <c r="K169" s="311"/>
    </row>
    <row r="170" s="1" customFormat="1" ht="15" customHeight="1">
      <c r="B170" s="288"/>
      <c r="C170" s="263" t="s">
        <v>531</v>
      </c>
      <c r="D170" s="263"/>
      <c r="E170" s="263"/>
      <c r="F170" s="286" t="s">
        <v>482</v>
      </c>
      <c r="G170" s="263"/>
      <c r="H170" s="263" t="s">
        <v>532</v>
      </c>
      <c r="I170" s="263" t="s">
        <v>484</v>
      </c>
      <c r="J170" s="263" t="s">
        <v>533</v>
      </c>
      <c r="K170" s="311"/>
    </row>
    <row r="171" s="1" customFormat="1" ht="15" customHeight="1">
      <c r="B171" s="288"/>
      <c r="C171" s="263" t="s">
        <v>430</v>
      </c>
      <c r="D171" s="263"/>
      <c r="E171" s="263"/>
      <c r="F171" s="286" t="s">
        <v>482</v>
      </c>
      <c r="G171" s="263"/>
      <c r="H171" s="263" t="s">
        <v>549</v>
      </c>
      <c r="I171" s="263" t="s">
        <v>484</v>
      </c>
      <c r="J171" s="263" t="s">
        <v>533</v>
      </c>
      <c r="K171" s="311"/>
    </row>
    <row r="172" s="1" customFormat="1" ht="15" customHeight="1">
      <c r="B172" s="288"/>
      <c r="C172" s="263" t="s">
        <v>487</v>
      </c>
      <c r="D172" s="263"/>
      <c r="E172" s="263"/>
      <c r="F172" s="286" t="s">
        <v>488</v>
      </c>
      <c r="G172" s="263"/>
      <c r="H172" s="263" t="s">
        <v>549</v>
      </c>
      <c r="I172" s="263" t="s">
        <v>484</v>
      </c>
      <c r="J172" s="263">
        <v>50</v>
      </c>
      <c r="K172" s="311"/>
    </row>
    <row r="173" s="1" customFormat="1" ht="15" customHeight="1">
      <c r="B173" s="288"/>
      <c r="C173" s="263" t="s">
        <v>490</v>
      </c>
      <c r="D173" s="263"/>
      <c r="E173" s="263"/>
      <c r="F173" s="286" t="s">
        <v>482</v>
      </c>
      <c r="G173" s="263"/>
      <c r="H173" s="263" t="s">
        <v>549</v>
      </c>
      <c r="I173" s="263" t="s">
        <v>492</v>
      </c>
      <c r="J173" s="263"/>
      <c r="K173" s="311"/>
    </row>
    <row r="174" s="1" customFormat="1" ht="15" customHeight="1">
      <c r="B174" s="288"/>
      <c r="C174" s="263" t="s">
        <v>501</v>
      </c>
      <c r="D174" s="263"/>
      <c r="E174" s="263"/>
      <c r="F174" s="286" t="s">
        <v>488</v>
      </c>
      <c r="G174" s="263"/>
      <c r="H174" s="263" t="s">
        <v>549</v>
      </c>
      <c r="I174" s="263" t="s">
        <v>484</v>
      </c>
      <c r="J174" s="263">
        <v>50</v>
      </c>
      <c r="K174" s="311"/>
    </row>
    <row r="175" s="1" customFormat="1" ht="15" customHeight="1">
      <c r="B175" s="288"/>
      <c r="C175" s="263" t="s">
        <v>509</v>
      </c>
      <c r="D175" s="263"/>
      <c r="E175" s="263"/>
      <c r="F175" s="286" t="s">
        <v>488</v>
      </c>
      <c r="G175" s="263"/>
      <c r="H175" s="263" t="s">
        <v>549</v>
      </c>
      <c r="I175" s="263" t="s">
        <v>484</v>
      </c>
      <c r="J175" s="263">
        <v>50</v>
      </c>
      <c r="K175" s="311"/>
    </row>
    <row r="176" s="1" customFormat="1" ht="15" customHeight="1">
      <c r="B176" s="288"/>
      <c r="C176" s="263" t="s">
        <v>507</v>
      </c>
      <c r="D176" s="263"/>
      <c r="E176" s="263"/>
      <c r="F176" s="286" t="s">
        <v>488</v>
      </c>
      <c r="G176" s="263"/>
      <c r="H176" s="263" t="s">
        <v>549</v>
      </c>
      <c r="I176" s="263" t="s">
        <v>484</v>
      </c>
      <c r="J176" s="263">
        <v>50</v>
      </c>
      <c r="K176" s="311"/>
    </row>
    <row r="177" s="1" customFormat="1" ht="15" customHeight="1">
      <c r="B177" s="288"/>
      <c r="C177" s="263" t="s">
        <v>120</v>
      </c>
      <c r="D177" s="263"/>
      <c r="E177" s="263"/>
      <c r="F177" s="286" t="s">
        <v>482</v>
      </c>
      <c r="G177" s="263"/>
      <c r="H177" s="263" t="s">
        <v>550</v>
      </c>
      <c r="I177" s="263" t="s">
        <v>551</v>
      </c>
      <c r="J177" s="263"/>
      <c r="K177" s="311"/>
    </row>
    <row r="178" s="1" customFormat="1" ht="15" customHeight="1">
      <c r="B178" s="288"/>
      <c r="C178" s="263" t="s">
        <v>65</v>
      </c>
      <c r="D178" s="263"/>
      <c r="E178" s="263"/>
      <c r="F178" s="286" t="s">
        <v>482</v>
      </c>
      <c r="G178" s="263"/>
      <c r="H178" s="263" t="s">
        <v>552</v>
      </c>
      <c r="I178" s="263" t="s">
        <v>553</v>
      </c>
      <c r="J178" s="263">
        <v>1</v>
      </c>
      <c r="K178" s="311"/>
    </row>
    <row r="179" s="1" customFormat="1" ht="15" customHeight="1">
      <c r="B179" s="288"/>
      <c r="C179" s="263" t="s">
        <v>61</v>
      </c>
      <c r="D179" s="263"/>
      <c r="E179" s="263"/>
      <c r="F179" s="286" t="s">
        <v>482</v>
      </c>
      <c r="G179" s="263"/>
      <c r="H179" s="263" t="s">
        <v>554</v>
      </c>
      <c r="I179" s="263" t="s">
        <v>484</v>
      </c>
      <c r="J179" s="263">
        <v>20</v>
      </c>
      <c r="K179" s="311"/>
    </row>
    <row r="180" s="1" customFormat="1" ht="15" customHeight="1">
      <c r="B180" s="288"/>
      <c r="C180" s="263" t="s">
        <v>62</v>
      </c>
      <c r="D180" s="263"/>
      <c r="E180" s="263"/>
      <c r="F180" s="286" t="s">
        <v>482</v>
      </c>
      <c r="G180" s="263"/>
      <c r="H180" s="263" t="s">
        <v>555</v>
      </c>
      <c r="I180" s="263" t="s">
        <v>484</v>
      </c>
      <c r="J180" s="263">
        <v>255</v>
      </c>
      <c r="K180" s="311"/>
    </row>
    <row r="181" s="1" customFormat="1" ht="15" customHeight="1">
      <c r="B181" s="288"/>
      <c r="C181" s="263" t="s">
        <v>121</v>
      </c>
      <c r="D181" s="263"/>
      <c r="E181" s="263"/>
      <c r="F181" s="286" t="s">
        <v>482</v>
      </c>
      <c r="G181" s="263"/>
      <c r="H181" s="263" t="s">
        <v>446</v>
      </c>
      <c r="I181" s="263" t="s">
        <v>484</v>
      </c>
      <c r="J181" s="263">
        <v>10</v>
      </c>
      <c r="K181" s="311"/>
    </row>
    <row r="182" s="1" customFormat="1" ht="15" customHeight="1">
      <c r="B182" s="288"/>
      <c r="C182" s="263" t="s">
        <v>122</v>
      </c>
      <c r="D182" s="263"/>
      <c r="E182" s="263"/>
      <c r="F182" s="286" t="s">
        <v>482</v>
      </c>
      <c r="G182" s="263"/>
      <c r="H182" s="263" t="s">
        <v>556</v>
      </c>
      <c r="I182" s="263" t="s">
        <v>517</v>
      </c>
      <c r="J182" s="263"/>
      <c r="K182" s="311"/>
    </row>
    <row r="183" s="1" customFormat="1" ht="15" customHeight="1">
      <c r="B183" s="288"/>
      <c r="C183" s="263" t="s">
        <v>557</v>
      </c>
      <c r="D183" s="263"/>
      <c r="E183" s="263"/>
      <c r="F183" s="286" t="s">
        <v>482</v>
      </c>
      <c r="G183" s="263"/>
      <c r="H183" s="263" t="s">
        <v>558</v>
      </c>
      <c r="I183" s="263" t="s">
        <v>517</v>
      </c>
      <c r="J183" s="263"/>
      <c r="K183" s="311"/>
    </row>
    <row r="184" s="1" customFormat="1" ht="15" customHeight="1">
      <c r="B184" s="288"/>
      <c r="C184" s="263" t="s">
        <v>546</v>
      </c>
      <c r="D184" s="263"/>
      <c r="E184" s="263"/>
      <c r="F184" s="286" t="s">
        <v>482</v>
      </c>
      <c r="G184" s="263"/>
      <c r="H184" s="263" t="s">
        <v>559</v>
      </c>
      <c r="I184" s="263" t="s">
        <v>517</v>
      </c>
      <c r="J184" s="263"/>
      <c r="K184" s="311"/>
    </row>
    <row r="185" s="1" customFormat="1" ht="15" customHeight="1">
      <c r="B185" s="288"/>
      <c r="C185" s="263" t="s">
        <v>124</v>
      </c>
      <c r="D185" s="263"/>
      <c r="E185" s="263"/>
      <c r="F185" s="286" t="s">
        <v>488</v>
      </c>
      <c r="G185" s="263"/>
      <c r="H185" s="263" t="s">
        <v>560</v>
      </c>
      <c r="I185" s="263" t="s">
        <v>484</v>
      </c>
      <c r="J185" s="263">
        <v>50</v>
      </c>
      <c r="K185" s="311"/>
    </row>
    <row r="186" s="1" customFormat="1" ht="15" customHeight="1">
      <c r="B186" s="288"/>
      <c r="C186" s="263" t="s">
        <v>561</v>
      </c>
      <c r="D186" s="263"/>
      <c r="E186" s="263"/>
      <c r="F186" s="286" t="s">
        <v>488</v>
      </c>
      <c r="G186" s="263"/>
      <c r="H186" s="263" t="s">
        <v>562</v>
      </c>
      <c r="I186" s="263" t="s">
        <v>563</v>
      </c>
      <c r="J186" s="263"/>
      <c r="K186" s="311"/>
    </row>
    <row r="187" s="1" customFormat="1" ht="15" customHeight="1">
      <c r="B187" s="288"/>
      <c r="C187" s="263" t="s">
        <v>564</v>
      </c>
      <c r="D187" s="263"/>
      <c r="E187" s="263"/>
      <c r="F187" s="286" t="s">
        <v>488</v>
      </c>
      <c r="G187" s="263"/>
      <c r="H187" s="263" t="s">
        <v>565</v>
      </c>
      <c r="I187" s="263" t="s">
        <v>563</v>
      </c>
      <c r="J187" s="263"/>
      <c r="K187" s="311"/>
    </row>
    <row r="188" s="1" customFormat="1" ht="15" customHeight="1">
      <c r="B188" s="288"/>
      <c r="C188" s="263" t="s">
        <v>566</v>
      </c>
      <c r="D188" s="263"/>
      <c r="E188" s="263"/>
      <c r="F188" s="286" t="s">
        <v>488</v>
      </c>
      <c r="G188" s="263"/>
      <c r="H188" s="263" t="s">
        <v>567</v>
      </c>
      <c r="I188" s="263" t="s">
        <v>563</v>
      </c>
      <c r="J188" s="263"/>
      <c r="K188" s="311"/>
    </row>
    <row r="189" s="1" customFormat="1" ht="15" customHeight="1">
      <c r="B189" s="288"/>
      <c r="C189" s="324" t="s">
        <v>568</v>
      </c>
      <c r="D189" s="263"/>
      <c r="E189" s="263"/>
      <c r="F189" s="286" t="s">
        <v>488</v>
      </c>
      <c r="G189" s="263"/>
      <c r="H189" s="263" t="s">
        <v>569</v>
      </c>
      <c r="I189" s="263" t="s">
        <v>570</v>
      </c>
      <c r="J189" s="325" t="s">
        <v>571</v>
      </c>
      <c r="K189" s="311"/>
    </row>
    <row r="190" s="1" customFormat="1" ht="15" customHeight="1">
      <c r="B190" s="288"/>
      <c r="C190" s="324" t="s">
        <v>50</v>
      </c>
      <c r="D190" s="263"/>
      <c r="E190" s="263"/>
      <c r="F190" s="286" t="s">
        <v>482</v>
      </c>
      <c r="G190" s="263"/>
      <c r="H190" s="260" t="s">
        <v>572</v>
      </c>
      <c r="I190" s="263" t="s">
        <v>573</v>
      </c>
      <c r="J190" s="263"/>
      <c r="K190" s="311"/>
    </row>
    <row r="191" s="1" customFormat="1" ht="15" customHeight="1">
      <c r="B191" s="288"/>
      <c r="C191" s="324" t="s">
        <v>574</v>
      </c>
      <c r="D191" s="263"/>
      <c r="E191" s="263"/>
      <c r="F191" s="286" t="s">
        <v>482</v>
      </c>
      <c r="G191" s="263"/>
      <c r="H191" s="263" t="s">
        <v>575</v>
      </c>
      <c r="I191" s="263" t="s">
        <v>517</v>
      </c>
      <c r="J191" s="263"/>
      <c r="K191" s="311"/>
    </row>
    <row r="192" s="1" customFormat="1" ht="15" customHeight="1">
      <c r="B192" s="288"/>
      <c r="C192" s="324" t="s">
        <v>576</v>
      </c>
      <c r="D192" s="263"/>
      <c r="E192" s="263"/>
      <c r="F192" s="286" t="s">
        <v>482</v>
      </c>
      <c r="G192" s="263"/>
      <c r="H192" s="263" t="s">
        <v>577</v>
      </c>
      <c r="I192" s="263" t="s">
        <v>517</v>
      </c>
      <c r="J192" s="263"/>
      <c r="K192" s="311"/>
    </row>
    <row r="193" s="1" customFormat="1" ht="15" customHeight="1">
      <c r="B193" s="288"/>
      <c r="C193" s="324" t="s">
        <v>578</v>
      </c>
      <c r="D193" s="263"/>
      <c r="E193" s="263"/>
      <c r="F193" s="286" t="s">
        <v>488</v>
      </c>
      <c r="G193" s="263"/>
      <c r="H193" s="263" t="s">
        <v>579</v>
      </c>
      <c r="I193" s="263" t="s">
        <v>517</v>
      </c>
      <c r="J193" s="263"/>
      <c r="K193" s="311"/>
    </row>
    <row r="194" s="1" customFormat="1" ht="15" customHeight="1">
      <c r="B194" s="317"/>
      <c r="C194" s="326"/>
      <c r="D194" s="297"/>
      <c r="E194" s="297"/>
      <c r="F194" s="297"/>
      <c r="G194" s="297"/>
      <c r="H194" s="297"/>
      <c r="I194" s="297"/>
      <c r="J194" s="297"/>
      <c r="K194" s="318"/>
    </row>
    <row r="195" s="1" customFormat="1" ht="18.75" customHeight="1">
      <c r="B195" s="299"/>
      <c r="C195" s="309"/>
      <c r="D195" s="309"/>
      <c r="E195" s="309"/>
      <c r="F195" s="319"/>
      <c r="G195" s="309"/>
      <c r="H195" s="309"/>
      <c r="I195" s="309"/>
      <c r="J195" s="309"/>
      <c r="K195" s="299"/>
    </row>
    <row r="196" s="1" customFormat="1" ht="18.75" customHeight="1">
      <c r="B196" s="299"/>
      <c r="C196" s="309"/>
      <c r="D196" s="309"/>
      <c r="E196" s="309"/>
      <c r="F196" s="319"/>
      <c r="G196" s="309"/>
      <c r="H196" s="309"/>
      <c r="I196" s="309"/>
      <c r="J196" s="309"/>
      <c r="K196" s="299"/>
    </row>
    <row r="197" s="1" customFormat="1" ht="18.75" customHeight="1">
      <c r="B197" s="271"/>
      <c r="C197" s="271"/>
      <c r="D197" s="271"/>
      <c r="E197" s="271"/>
      <c r="F197" s="271"/>
      <c r="G197" s="271"/>
      <c r="H197" s="271"/>
      <c r="I197" s="271"/>
      <c r="J197" s="271"/>
      <c r="K197" s="271"/>
    </row>
    <row r="198" s="1" customFormat="1" ht="13.5">
      <c r="B198" s="250"/>
      <c r="C198" s="251"/>
      <c r="D198" s="251"/>
      <c r="E198" s="251"/>
      <c r="F198" s="251"/>
      <c r="G198" s="251"/>
      <c r="H198" s="251"/>
      <c r="I198" s="251"/>
      <c r="J198" s="251"/>
      <c r="K198" s="252"/>
    </row>
    <row r="199" s="1" customFormat="1" ht="21">
      <c r="B199" s="253"/>
      <c r="C199" s="254" t="s">
        <v>580</v>
      </c>
      <c r="D199" s="254"/>
      <c r="E199" s="254"/>
      <c r="F199" s="254"/>
      <c r="G199" s="254"/>
      <c r="H199" s="254"/>
      <c r="I199" s="254"/>
      <c r="J199" s="254"/>
      <c r="K199" s="255"/>
    </row>
    <row r="200" s="1" customFormat="1" ht="25.5" customHeight="1">
      <c r="B200" s="253"/>
      <c r="C200" s="327" t="s">
        <v>581</v>
      </c>
      <c r="D200" s="327"/>
      <c r="E200" s="327"/>
      <c r="F200" s="327" t="s">
        <v>582</v>
      </c>
      <c r="G200" s="328"/>
      <c r="H200" s="327" t="s">
        <v>583</v>
      </c>
      <c r="I200" s="327"/>
      <c r="J200" s="327"/>
      <c r="K200" s="255"/>
    </row>
    <row r="201" s="1" customFormat="1" ht="5.25" customHeight="1">
      <c r="B201" s="288"/>
      <c r="C201" s="283"/>
      <c r="D201" s="283"/>
      <c r="E201" s="283"/>
      <c r="F201" s="283"/>
      <c r="G201" s="309"/>
      <c r="H201" s="283"/>
      <c r="I201" s="283"/>
      <c r="J201" s="283"/>
      <c r="K201" s="311"/>
    </row>
    <row r="202" s="1" customFormat="1" ht="15" customHeight="1">
      <c r="B202" s="288"/>
      <c r="C202" s="263" t="s">
        <v>573</v>
      </c>
      <c r="D202" s="263"/>
      <c r="E202" s="263"/>
      <c r="F202" s="286" t="s">
        <v>51</v>
      </c>
      <c r="G202" s="263"/>
      <c r="H202" s="263" t="s">
        <v>584</v>
      </c>
      <c r="I202" s="263"/>
      <c r="J202" s="263"/>
      <c r="K202" s="311"/>
    </row>
    <row r="203" s="1" customFormat="1" ht="15" customHeight="1">
      <c r="B203" s="288"/>
      <c r="C203" s="263"/>
      <c r="D203" s="263"/>
      <c r="E203" s="263"/>
      <c r="F203" s="286" t="s">
        <v>52</v>
      </c>
      <c r="G203" s="263"/>
      <c r="H203" s="263" t="s">
        <v>585</v>
      </c>
      <c r="I203" s="263"/>
      <c r="J203" s="263"/>
      <c r="K203" s="311"/>
    </row>
    <row r="204" s="1" customFormat="1" ht="15" customHeight="1">
      <c r="B204" s="288"/>
      <c r="C204" s="263"/>
      <c r="D204" s="263"/>
      <c r="E204" s="263"/>
      <c r="F204" s="286" t="s">
        <v>55</v>
      </c>
      <c r="G204" s="263"/>
      <c r="H204" s="263" t="s">
        <v>586</v>
      </c>
      <c r="I204" s="263"/>
      <c r="J204" s="263"/>
      <c r="K204" s="311"/>
    </row>
    <row r="205" s="1" customFormat="1" ht="15" customHeight="1">
      <c r="B205" s="288"/>
      <c r="C205" s="263"/>
      <c r="D205" s="263"/>
      <c r="E205" s="263"/>
      <c r="F205" s="286" t="s">
        <v>53</v>
      </c>
      <c r="G205" s="263"/>
      <c r="H205" s="263" t="s">
        <v>587</v>
      </c>
      <c r="I205" s="263"/>
      <c r="J205" s="263"/>
      <c r="K205" s="311"/>
    </row>
    <row r="206" s="1" customFormat="1" ht="15" customHeight="1">
      <c r="B206" s="288"/>
      <c r="C206" s="263"/>
      <c r="D206" s="263"/>
      <c r="E206" s="263"/>
      <c r="F206" s="286" t="s">
        <v>54</v>
      </c>
      <c r="G206" s="263"/>
      <c r="H206" s="263" t="s">
        <v>588</v>
      </c>
      <c r="I206" s="263"/>
      <c r="J206" s="263"/>
      <c r="K206" s="311"/>
    </row>
    <row r="207" s="1" customFormat="1" ht="15" customHeight="1">
      <c r="B207" s="288"/>
      <c r="C207" s="263"/>
      <c r="D207" s="263"/>
      <c r="E207" s="263"/>
      <c r="F207" s="286"/>
      <c r="G207" s="263"/>
      <c r="H207" s="263"/>
      <c r="I207" s="263"/>
      <c r="J207" s="263"/>
      <c r="K207" s="311"/>
    </row>
    <row r="208" s="1" customFormat="1" ht="15" customHeight="1">
      <c r="B208" s="288"/>
      <c r="C208" s="263" t="s">
        <v>529</v>
      </c>
      <c r="D208" s="263"/>
      <c r="E208" s="263"/>
      <c r="F208" s="286" t="s">
        <v>88</v>
      </c>
      <c r="G208" s="263"/>
      <c r="H208" s="263" t="s">
        <v>589</v>
      </c>
      <c r="I208" s="263"/>
      <c r="J208" s="263"/>
      <c r="K208" s="311"/>
    </row>
    <row r="209" s="1" customFormat="1" ht="15" customHeight="1">
      <c r="B209" s="288"/>
      <c r="C209" s="263"/>
      <c r="D209" s="263"/>
      <c r="E209" s="263"/>
      <c r="F209" s="286" t="s">
        <v>424</v>
      </c>
      <c r="G209" s="263"/>
      <c r="H209" s="263" t="s">
        <v>425</v>
      </c>
      <c r="I209" s="263"/>
      <c r="J209" s="263"/>
      <c r="K209" s="311"/>
    </row>
    <row r="210" s="1" customFormat="1" ht="15" customHeight="1">
      <c r="B210" s="288"/>
      <c r="C210" s="263"/>
      <c r="D210" s="263"/>
      <c r="E210" s="263"/>
      <c r="F210" s="286" t="s">
        <v>422</v>
      </c>
      <c r="G210" s="263"/>
      <c r="H210" s="263" t="s">
        <v>590</v>
      </c>
      <c r="I210" s="263"/>
      <c r="J210" s="263"/>
      <c r="K210" s="311"/>
    </row>
    <row r="211" s="1" customFormat="1" ht="15" customHeight="1">
      <c r="B211" s="329"/>
      <c r="C211" s="263"/>
      <c r="D211" s="263"/>
      <c r="E211" s="263"/>
      <c r="F211" s="286" t="s">
        <v>426</v>
      </c>
      <c r="G211" s="324"/>
      <c r="H211" s="315" t="s">
        <v>427</v>
      </c>
      <c r="I211" s="315"/>
      <c r="J211" s="315"/>
      <c r="K211" s="330"/>
    </row>
    <row r="212" s="1" customFormat="1" ht="15" customHeight="1">
      <c r="B212" s="329"/>
      <c r="C212" s="263"/>
      <c r="D212" s="263"/>
      <c r="E212" s="263"/>
      <c r="F212" s="286" t="s">
        <v>428</v>
      </c>
      <c r="G212" s="324"/>
      <c r="H212" s="315" t="s">
        <v>591</v>
      </c>
      <c r="I212" s="315"/>
      <c r="J212" s="315"/>
      <c r="K212" s="330"/>
    </row>
    <row r="213" s="1" customFormat="1" ht="15" customHeight="1">
      <c r="B213" s="329"/>
      <c r="C213" s="263"/>
      <c r="D213" s="263"/>
      <c r="E213" s="263"/>
      <c r="F213" s="286"/>
      <c r="G213" s="324"/>
      <c r="H213" s="315"/>
      <c r="I213" s="315"/>
      <c r="J213" s="315"/>
      <c r="K213" s="330"/>
    </row>
    <row r="214" s="1" customFormat="1" ht="15" customHeight="1">
      <c r="B214" s="329"/>
      <c r="C214" s="263" t="s">
        <v>553</v>
      </c>
      <c r="D214" s="263"/>
      <c r="E214" s="263"/>
      <c r="F214" s="286">
        <v>1</v>
      </c>
      <c r="G214" s="324"/>
      <c r="H214" s="315" t="s">
        <v>592</v>
      </c>
      <c r="I214" s="315"/>
      <c r="J214" s="315"/>
      <c r="K214" s="330"/>
    </row>
    <row r="215" s="1" customFormat="1" ht="15" customHeight="1">
      <c r="B215" s="329"/>
      <c r="C215" s="263"/>
      <c r="D215" s="263"/>
      <c r="E215" s="263"/>
      <c r="F215" s="286">
        <v>2</v>
      </c>
      <c r="G215" s="324"/>
      <c r="H215" s="315" t="s">
        <v>593</v>
      </c>
      <c r="I215" s="315"/>
      <c r="J215" s="315"/>
      <c r="K215" s="330"/>
    </row>
    <row r="216" s="1" customFormat="1" ht="15" customHeight="1">
      <c r="B216" s="329"/>
      <c r="C216" s="263"/>
      <c r="D216" s="263"/>
      <c r="E216" s="263"/>
      <c r="F216" s="286">
        <v>3</v>
      </c>
      <c r="G216" s="324"/>
      <c r="H216" s="315" t="s">
        <v>594</v>
      </c>
      <c r="I216" s="315"/>
      <c r="J216" s="315"/>
      <c r="K216" s="330"/>
    </row>
    <row r="217" s="1" customFormat="1" ht="15" customHeight="1">
      <c r="B217" s="329"/>
      <c r="C217" s="263"/>
      <c r="D217" s="263"/>
      <c r="E217" s="263"/>
      <c r="F217" s="286">
        <v>4</v>
      </c>
      <c r="G217" s="324"/>
      <c r="H217" s="315" t="s">
        <v>595</v>
      </c>
      <c r="I217" s="315"/>
      <c r="J217" s="315"/>
      <c r="K217" s="330"/>
    </row>
    <row r="218" s="1" customFormat="1" ht="12.75" customHeight="1">
      <c r="B218" s="331"/>
      <c r="C218" s="332"/>
      <c r="D218" s="332"/>
      <c r="E218" s="332"/>
      <c r="F218" s="332"/>
      <c r="G218" s="332"/>
      <c r="H218" s="332"/>
      <c r="I218" s="332"/>
      <c r="J218" s="332"/>
      <c r="K218" s="333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Zbyněk Jarolím</dc:creator>
  <cp:lastModifiedBy>Zbyněk Jarolím</cp:lastModifiedBy>
  <dcterms:created xsi:type="dcterms:W3CDTF">2023-03-25T11:48:21Z</dcterms:created>
  <dcterms:modified xsi:type="dcterms:W3CDTF">2023-03-25T11:48:27Z</dcterms:modified>
</cp:coreProperties>
</file>