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2 - Fotovoltaika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'002 - Fotovoltaika'!$C$121:$K$195</definedName>
    <definedName name="_xlnm.Print_Area" localSheetId="1">'002 - Fotovoltaika'!$C$4:$J$76,'002 - Fotovoltaika'!$C$82:$J$103,'002 - Fotovoltaika'!$C$109:$K$195</definedName>
    <definedName name="_xlnm.Print_Titles" localSheetId="1">'002 - Fotovoltaika'!$121:$121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4"/>
  <c r="BH184"/>
  <c r="BG184"/>
  <c r="BF184"/>
  <c r="T184"/>
  <c r="T183"/>
  <c r="R184"/>
  <c r="R183"/>
  <c r="P184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118"/>
  <c r="J20"/>
  <c r="J18"/>
  <c r="E18"/>
  <c r="F119"/>
  <c r="J17"/>
  <c r="J15"/>
  <c r="E15"/>
  <c r="F118"/>
  <c r="J14"/>
  <c r="J12"/>
  <c r="J89"/>
  <c r="E7"/>
  <c r="E85"/>
  <c i="1" r="L90"/>
  <c r="AM90"/>
  <c r="AM89"/>
  <c r="L89"/>
  <c r="AM87"/>
  <c r="L87"/>
  <c r="L85"/>
  <c r="L84"/>
  <c i="2" r="J171"/>
  <c r="BK171"/>
  <c r="BK159"/>
  <c r="BK184"/>
  <c r="BK125"/>
  <c r="J125"/>
  <c r="J153"/>
  <c r="J137"/>
  <c r="BK163"/>
  <c r="BK153"/>
  <c r="BK173"/>
  <c r="BK177"/>
  <c r="J187"/>
  <c r="J155"/>
  <c r="BK157"/>
  <c r="BK141"/>
  <c r="BK192"/>
  <c r="J175"/>
  <c r="J191"/>
  <c r="BK181"/>
  <c r="J149"/>
  <c r="J151"/>
  <c r="J139"/>
  <c r="BK194"/>
  <c r="J192"/>
  <c r="J143"/>
  <c r="BK161"/>
  <c r="J184"/>
  <c r="J161"/>
  <c r="BK165"/>
  <c r="BK187"/>
  <c r="J169"/>
  <c r="BK151"/>
  <c r="BK169"/>
  <c r="BK129"/>
  <c r="BK145"/>
  <c r="BK180"/>
  <c r="J147"/>
  <c r="J163"/>
  <c i="1" r="AS94"/>
  <c i="2" r="J194"/>
  <c r="BK131"/>
  <c r="BK127"/>
  <c r="BK147"/>
  <c r="J180"/>
  <c r="J127"/>
  <c r="J167"/>
  <c r="J141"/>
  <c r="BK155"/>
  <c r="J129"/>
  <c r="J181"/>
  <c r="J188"/>
  <c r="J165"/>
  <c r="J133"/>
  <c r="BK137"/>
  <c r="J135"/>
  <c r="BK190"/>
  <c r="J173"/>
  <c r="BK135"/>
  <c r="BK175"/>
  <c r="J177"/>
  <c r="J131"/>
  <c r="BK167"/>
  <c r="J159"/>
  <c r="J179"/>
  <c r="J157"/>
  <c r="J190"/>
  <c r="BK133"/>
  <c r="BK143"/>
  <c r="BK191"/>
  <c r="BK179"/>
  <c r="J145"/>
  <c r="BK188"/>
  <c r="BK139"/>
  <c r="BK149"/>
  <c l="1" r="T124"/>
  <c r="T123"/>
  <c r="R124"/>
  <c r="R123"/>
  <c r="BK189"/>
  <c r="J189"/>
  <c r="J102"/>
  <c r="P124"/>
  <c r="P123"/>
  <c r="BK186"/>
  <c r="J186"/>
  <c r="J101"/>
  <c r="BK124"/>
  <c r="J124"/>
  <c r="J98"/>
  <c r="R186"/>
  <c r="R182"/>
  <c r="P189"/>
  <c r="T186"/>
  <c r="T182"/>
  <c r="R189"/>
  <c r="P186"/>
  <c r="P182"/>
  <c r="T189"/>
  <c r="BK183"/>
  <c r="BK182"/>
  <c r="J182"/>
  <c r="J99"/>
  <c r="BE192"/>
  <c r="E112"/>
  <c r="BE131"/>
  <c r="J91"/>
  <c r="BE135"/>
  <c r="F92"/>
  <c r="J116"/>
  <c r="BE137"/>
  <c r="F91"/>
  <c r="BE194"/>
  <c r="BE159"/>
  <c r="BE161"/>
  <c r="BE167"/>
  <c r="BE173"/>
  <c r="BE188"/>
  <c r="J92"/>
  <c r="BE125"/>
  <c r="BE127"/>
  <c r="BE129"/>
  <c r="BE149"/>
  <c r="BE153"/>
  <c r="BE157"/>
  <c r="BE165"/>
  <c r="BE169"/>
  <c r="BE171"/>
  <c r="BE187"/>
  <c r="BE191"/>
  <c r="BE133"/>
  <c r="BE139"/>
  <c r="BE141"/>
  <c r="BE143"/>
  <c r="BE145"/>
  <c r="BE147"/>
  <c r="BE155"/>
  <c r="BE163"/>
  <c r="BE181"/>
  <c r="BE190"/>
  <c r="BE151"/>
  <c r="BE175"/>
  <c r="BE177"/>
  <c r="BE179"/>
  <c r="BE180"/>
  <c r="BE184"/>
  <c r="F34"/>
  <c i="1" r="BA95"/>
  <c r="BA94"/>
  <c r="W30"/>
  <c i="2" r="F35"/>
  <c i="1" r="BB95"/>
  <c r="BB94"/>
  <c r="W31"/>
  <c i="2" r="F37"/>
  <c i="1" r="BD95"/>
  <c r="BD94"/>
  <c r="W33"/>
  <c i="2" r="F36"/>
  <c i="1" r="BC95"/>
  <c r="BC94"/>
  <c r="AY94"/>
  <c i="2" r="J34"/>
  <c i="1" r="AW95"/>
  <c i="2" l="1" r="P122"/>
  <c i="1" r="AU95"/>
  <c i="2" r="R122"/>
  <c r="T122"/>
  <c r="J183"/>
  <c r="J100"/>
  <c r="BK123"/>
  <c r="BK122"/>
  <c r="J122"/>
  <c i="1" r="AU94"/>
  <c r="AX94"/>
  <c r="AW94"/>
  <c r="AK30"/>
  <c i="2" r="F33"/>
  <c i="1" r="AZ95"/>
  <c r="AZ94"/>
  <c r="AV94"/>
  <c r="AK29"/>
  <c i="2" r="J30"/>
  <c i="1" r="AG95"/>
  <c r="AG94"/>
  <c r="AK26"/>
  <c r="W32"/>
  <c i="2" r="J33"/>
  <c i="1" r="AV95"/>
  <c r="AT95"/>
  <c r="AN95"/>
  <c i="2" l="1" r="J123"/>
  <c r="J97"/>
  <c r="J96"/>
  <c i="1" r="AK35"/>
  <c i="2" r="J39"/>
  <c i="1" r="AT94"/>
  <c r="W29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<sst xmlns="http://schemas.openxmlformats.org/spreadsheetml/2006/main">
  <si>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</si>
  <si>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</si>
  <si>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</si>
  <si>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</si>
  <si>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</si>
  <si>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{1f7debaa-66a1-493f-8712-69f89ab1fbb1}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</si>
  <si>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</si>
  <si>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</si>
  <si>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</si>
  <si>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</si>
  <si>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</si>
  <si>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</si>
  <si>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</si>
  <si>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</si>
  <si>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IMPORT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</si>
  <si>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</si>
  <si>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</si>
  <si>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Položkový rozpočet podklady pro URS</t>
  </si>
  <si>
    <t>KSO:</t>
  </si>
  <si>
    <t>CC-CZ:</t>
  </si>
  <si>
    <t>Místo:</t>
  </si>
  <si>
    <t xml:space="preserve"> </t>
  </si>
  <si>
    <t>Datum:</t>
  </si>
  <si>
    <t>16. 7. 2024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</si>
  <si>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</si>
  <si>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</si>
  <si>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</si>
  <si>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</si>
  <si>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</si>
  <si>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</si>
  <si>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</si>
  <si>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</si>
  <si>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</si>
  <si>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</si>
  <si>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</si>
  <si>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</si>
  <si>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</si>
  <si>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</si>
  <si>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</si>
  <si>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</si>
  <si>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</si>
  <si>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</si>
  <si>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</si>
  <si>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</si>
  <si>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</si>
  <si>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</si>
  <si>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</si>
  <si>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</si>
  <si>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</si>
  <si>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</si>
  <si>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</si>
  <si>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</si>
  <si>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</si>
  <si>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</si>
  <si>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</si>
  <si>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</si>
  <si>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</si>
  <si>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</si>
  <si>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</si>
  <si>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</si>
  <si>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</si>
  <si>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</si>
  <si>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</si>
  <si>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</si>
  <si>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</si>
  <si>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</si>
  <si>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</si>
  <si>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</si>
  <si>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</si>
  <si>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</si>
  <si>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</si>
  <si>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</si>
  <si>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</si>
  <si>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</si>
  <si>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</si>
  <si>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</si>
  <si>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</si>
  <si>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002</t>
  </si>
  <si>
    <t>Fotovoltaika</t>
  </si>
  <si>
    <t>STA</t>
  </si>
  <si>
    <t>1</t>
  </si>
  <si>
    <t>{47675e15-0b0e-4663-a43d-c436003c8556}</t>
  </si>
  <si>
    <t>2</t>
  </si>
  <si>
    <t>KRYCÍ LIST SOUPISU PRACÍ</t>
  </si>
  <si>
    <t>Objekt:</t>
  </si>
  <si>
    <t>002 - Fotovoltaika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</si>
  <si>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</si>
  <si>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</si>
  <si>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</si>
  <si>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</si>
  <si>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</si>
  <si>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</si>
  <si>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741 - Elektroinstalace - silnoproud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</si>
  <si>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</si>
  <si>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</si>
  <si>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</si>
  <si>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</si>
  <si>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</si>
  <si>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</si>
  <si>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</si>
  <si>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</si>
  <si>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</si>
  <si>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</si>
  <si>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</si>
  <si>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</si>
  <si>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</si>
  <si>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</si>
  <si>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</si>
  <si>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</si>
  <si>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</si>
  <si>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</si>
  <si>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</si>
  <si>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</si>
  <si>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</si>
  <si>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</si>
  <si>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K</t>
  </si>
  <si>
    <t>741120223</t>
  </si>
  <si>
    <t>Montáž fotovoltaických kabelů uložených volně průměru do 4 mm</t>
  </si>
  <si>
    <t>m</t>
  </si>
  <si>
    <t>16</t>
  </si>
  <si>
    <t>P</t>
  </si>
  <si>
    <t>Poznámka k položce:_x000d_
Montáž fotovoltaických kabelů bez ukončení, uložených volně, průměru do 4 mm</t>
  </si>
  <si>
    <t>M</t>
  </si>
  <si>
    <t>34111807a</t>
  </si>
  <si>
    <t>kabel fotovoltaický 6 mm² s předem smontovanými zástrčkovými a zásuvkovými konektory MC4 délky 10 m</t>
  </si>
  <si>
    <t>kus</t>
  </si>
  <si>
    <t>32</t>
  </si>
  <si>
    <t>4</t>
  </si>
  <si>
    <t>Poznámka k položce:_x000d_
kabel fotovoltaický 6 mm² s předem smontovanými zástrčkovými a zásuvkovými konektory MC4 délky 1m</t>
  </si>
  <si>
    <t>3</t>
  </si>
  <si>
    <t>741122233</t>
  </si>
  <si>
    <t>Montáž kabel Cu plný kulatý žíla 5x10 mm2 uložený volně (např. CYKY)</t>
  </si>
  <si>
    <t>6</t>
  </si>
  <si>
    <t>Poznámka k položce:_x000d_
Montáž kabelů měděných bez ukončení uložených volně nebo v liště plných kulatých (např. CYKY) počtu a průřezu žil 5x10 mm2</t>
  </si>
  <si>
    <t>34112369</t>
  </si>
  <si>
    <t>kabel silový jádro Cu izolace PVC plášť PVC 0,6/1kV (NYY) 5x10mm2</t>
  </si>
  <si>
    <t>8</t>
  </si>
  <si>
    <t>Poznámka k položce:_x000d_
kabel silový jádro Cu izolace PVC plášť PVC 0,6/1kV (NYY) 5x10mm2</t>
  </si>
  <si>
    <t>7</t>
  </si>
  <si>
    <t>741711002</t>
  </si>
  <si>
    <t>Montáž nosné konstrukce fotovoltaických panelů na šikmé střeše uchycené na střešní krytině</t>
  </si>
  <si>
    <t>10</t>
  </si>
  <si>
    <t>Poznámka k položce:_x000d_
Montáž nosné konstrukce fotovoltaických panelů umístěné na šikmé střeše uchycené na střešní krytině</t>
  </si>
  <si>
    <t>42412457a</t>
  </si>
  <si>
    <t>konstrukce nosná pro fotovoltaické panely pro šikmé střechy trapézová krytina bez kotvení skrz střechu</t>
  </si>
  <si>
    <t>sada</t>
  </si>
  <si>
    <t>Poznámka k položce:_x000d_
konstrukce nosná pro fotovoltaické panely pro šikmé střechy trapézová krytina bez kotvení skrz střechu</t>
  </si>
  <si>
    <t>15</t>
  </si>
  <si>
    <t>35001016R</t>
  </si>
  <si>
    <t>panel fotovoltaický monokrystalický 440W</t>
  </si>
  <si>
    <t>14</t>
  </si>
  <si>
    <t>Poznámka k položce:_x000d_
panel fotovoltaický monokrystalický 440W-24V rozměr 1956x992×40mm</t>
  </si>
  <si>
    <t>741721201</t>
  </si>
  <si>
    <t>Montáž fotovoltaických panelů krystalických na šikmou střechu výkonu přes 300 Wp</t>
  </si>
  <si>
    <t>Poznámka k položce:_x000d_
Montáž fotovoltaických panelů výkonu přes 300 Wp, umístěných na šikmé střeše krystalických</t>
  </si>
  <si>
    <t>5</t>
  </si>
  <si>
    <t>741730015a</t>
  </si>
  <si>
    <t>Montáž střídače napětí DC/AC síťového třífázového pro fotovoltaické systémy, max. výstupní výkon přes 8500 do 10000 W</t>
  </si>
  <si>
    <t>18</t>
  </si>
  <si>
    <t>Poznámka k položce:_x000d_
Montáž střídače napětí DC/AC fotovoltaických systémů včetně osazení a připojení síťového DC/AC (On - grid) třífázového, maximální výstupní výkon přes 8 500 do 10 000 W</t>
  </si>
  <si>
    <t>35672016a</t>
  </si>
  <si>
    <t>měnič fotovoltaický třífázový beztransformátorový maximální vstupní výkon 20000W, maximální výstupní výkon 20000W</t>
  </si>
  <si>
    <t>20</t>
  </si>
  <si>
    <t>Poznámka k položce:_x000d_
měnič fotovoltaický třífázový beztransformátorový maximální vstupní výkon 10000W, maximální výstupní výkon 10000W</t>
  </si>
  <si>
    <t>9</t>
  </si>
  <si>
    <t>741732061</t>
  </si>
  <si>
    <t>Montáž výkonového optimizéru na panel max. výkon do 500 W</t>
  </si>
  <si>
    <t>22</t>
  </si>
  <si>
    <t>Poznámka k položce:_x000d_
Montáž stejnosměrného měniče napětí DC/DC fotovoltaických systémů výkonového optimizéru, výstupní výkon do 500 W</t>
  </si>
  <si>
    <t>35671253a</t>
  </si>
  <si>
    <t>optimizér přídavný na panel jemnovitý DC výkon 440W</t>
  </si>
  <si>
    <t>24</t>
  </si>
  <si>
    <t>Poznámka k položce:_x000d_
optimizér přídavný na panel jemnovitý DC výkon 500W</t>
  </si>
  <si>
    <t>29</t>
  </si>
  <si>
    <t>741751213</t>
  </si>
  <si>
    <t>Montáž modulárního bateriového systému pro fotovoltaické systémy s kapacitou jednoho modulu přes 2,5 do 5,0 kW</t>
  </si>
  <si>
    <t>26</t>
  </si>
  <si>
    <t>Poznámka k položce:_x000d_
Montáž akumulátorových baterií pro fotovoltaické systémy modulárních bateriových systémů modulu, kapacity přes 2,5 do 5,0 kWh</t>
  </si>
  <si>
    <t>30</t>
  </si>
  <si>
    <t>34641066 a</t>
  </si>
  <si>
    <t>bateriový modul s možností rozšíření, vysokonapěťové, kapacita modulu přes 3,0 do 4,0 kWh</t>
  </si>
  <si>
    <t>28</t>
  </si>
  <si>
    <t>Poznámka k položce:_x000d_
bateriový modul LiFePO4 s možností rozšíření, jmenovité napětí 48 V, kapacita modulu přes 3,5 do 4,0 kWh</t>
  </si>
  <si>
    <t>11</t>
  </si>
  <si>
    <t>741751411</t>
  </si>
  <si>
    <t>Montáž ochrany baterií (odpojovače) fotovoltaického systému</t>
  </si>
  <si>
    <t>Poznámka k položce:_x000d_
Montáž akumulátorových baterií pro fotovoltaické systémy příslušenství ochrany baterií (odpojovače)</t>
  </si>
  <si>
    <t>40561051</t>
  </si>
  <si>
    <t>odpojovač spotřebičů jako ochrana proti hlubokému vybití baterie FTV 12/24V 100A</t>
  </si>
  <si>
    <t>Poznámka k položce:_x000d_
odpojovač spotřebičů jako ochrana proti hlubokému vybití baterie FTV 12/24V 100A</t>
  </si>
  <si>
    <t>741761001</t>
  </si>
  <si>
    <t>Montáž hlavní jednotky monitorovacího zařízení fotovoltaických systémů pro 1 střídač</t>
  </si>
  <si>
    <t>34</t>
  </si>
  <si>
    <t>Poznámka k položce:_x000d_
Montáž monitorovacího zařízení fotovoltaických systémů hlavní jednotky pro 1 střídač</t>
  </si>
  <si>
    <t>40561003a</t>
  </si>
  <si>
    <t>monitorovací systém pro komunikaci se všemi součástmi fotovoltaického systému</t>
  </si>
  <si>
    <t>36</t>
  </si>
  <si>
    <t>Poznámka k položce:_x000d_
monitorovací systém pro komunikaci se všemi součástmi fotovoltaického systému v českém jazyku</t>
  </si>
  <si>
    <t>27</t>
  </si>
  <si>
    <t>741761008</t>
  </si>
  <si>
    <t>Montáž sběrnice k hlavní jednotce pro připojení dalších modulů</t>
  </si>
  <si>
    <t>38</t>
  </si>
  <si>
    <t>Poznámka k položce:_x000d_
Montáž monitorovacího zařízení fotovoltaických systémů sběrnice hlavní jednotky pro připojení dalších modulů</t>
  </si>
  <si>
    <t>40561089</t>
  </si>
  <si>
    <t>sběrnice k hlavní jednotce monitoringu pro připojení dalších modulů</t>
  </si>
  <si>
    <t>40</t>
  </si>
  <si>
    <t>Poznámka k položce:_x000d_
sběrnice k hlavní jednotce monitoringu pro připojení dalších modulů</t>
  </si>
  <si>
    <t>23</t>
  </si>
  <si>
    <t>741761012</t>
  </si>
  <si>
    <t>Montáž rozšiřujícího modulu monitorovacího zařízení fotovoltaických systémů pro řízení výkonu elektrárny</t>
  </si>
  <si>
    <t>42</t>
  </si>
  <si>
    <t>Poznámka k položce:_x000d_
Montáž monitorovacího zařízení fotovoltaických systémů rozšiřujícího modulu pro řízení výkonu elektrárny</t>
  </si>
  <si>
    <t>40561086a</t>
  </si>
  <si>
    <t>rozšířující modul monitoringu pro řízení výkonu elektrárny</t>
  </si>
  <si>
    <t>44</t>
  </si>
  <si>
    <t>Poznámka k položce:_x000d_
rozšířující modul monitoringu pro řízení výkonu elektrárny</t>
  </si>
  <si>
    <t>25</t>
  </si>
  <si>
    <t>741761015</t>
  </si>
  <si>
    <t>Montáž rozšířujícího modulu pro vzdálený odečet dat z elektroměru</t>
  </si>
  <si>
    <t>46</t>
  </si>
  <si>
    <t>Poznámka k položce:_x000d_
Montáž monitorovacího zařízení fotovoltaických systémů rozšiřujícího modulu pro vzdálený odečet dat z elektroměru</t>
  </si>
  <si>
    <t>40561095</t>
  </si>
  <si>
    <t>rozšiřující modul určený pro vzdálený odečet elektroměrů, plynoměrů, vodoměrů na webový portál pomocí Ethernetu</t>
  </si>
  <si>
    <t>48</t>
  </si>
  <si>
    <t>Poznámka k položce:_x000d_
rozšiřující modul určený pro vzdálený odečet elektroměrů, plynoměrů, vodoměrů na webový portál pomocí Ethernetu</t>
  </si>
  <si>
    <t>13</t>
  </si>
  <si>
    <t>741791211</t>
  </si>
  <si>
    <t>Montáž zařízení pro dodávku energie fotovoltaických systémů v případě výpadku proudu (Back-up systému)</t>
  </si>
  <si>
    <t>50</t>
  </si>
  <si>
    <t>Poznámka k položce:_x000d_
Montáž ostatních zařízení a příslušenství fotovoltaických systémů rozvaděče pro dodávku energie v případě výpadku proudu (Back-up systému)</t>
  </si>
  <si>
    <t>35711661a</t>
  </si>
  <si>
    <t>rozvaděč pro dodávku energie spotřebiče a funkční spolehlivost FV systémů v případě výpadku proudu, maximální prud 3 x 63 A</t>
  </si>
  <si>
    <t>52</t>
  </si>
  <si>
    <t>Poznámka k položce:_x000d_
rozvaděč pro dodávku energie spotřebiče a funkční spolehlivost FV systémů v případě výpadku proudu, maximální prud 3 x 63 A</t>
  </si>
  <si>
    <t>17</t>
  </si>
  <si>
    <t>741810002</t>
  </si>
  <si>
    <t>Celková prohlídka elektrického rozvodu a zařízení přes 100 000 do 500 000,- Kč</t>
  </si>
  <si>
    <t>54</t>
  </si>
  <si>
    <t>Poznámka k položce:_x000d_
Zkoušky a prohlídky elektrických rozvodů a zařízení celková prohlídka a vyhotovení revizní zprávy pro objem montážních prací přes 100 do 500 tis. Kč</t>
  </si>
  <si>
    <t>31</t>
  </si>
  <si>
    <t>741.R1</t>
  </si>
  <si>
    <t>DC rozvaděče - specifikace dle PD</t>
  </si>
  <si>
    <t>-222357578</t>
  </si>
  <si>
    <t>741.R2</t>
  </si>
  <si>
    <t>HDO</t>
  </si>
  <si>
    <t>1110765819</t>
  </si>
  <si>
    <t>33</t>
  </si>
  <si>
    <t>741.R3</t>
  </si>
  <si>
    <t>Bezpečnostní tlačítka</t>
  </si>
  <si>
    <t>soubor</t>
  </si>
  <si>
    <t>1846380255</t>
  </si>
  <si>
    <t>VRN</t>
  </si>
  <si>
    <t>Vedlejší rozpočtové náklady</t>
  </si>
  <si>
    <t>VRN1</t>
  </si>
  <si>
    <t>Průzkumné, geodetické a projektové práce</t>
  </si>
  <si>
    <t>013203000</t>
  </si>
  <si>
    <t>Dokumentace stavby bez rozlišení</t>
  </si>
  <si>
    <t>KPL</t>
  </si>
  <si>
    <t>56</t>
  </si>
  <si>
    <t>Poznámka k položce:_x000d_
Dokumentace stavby bez rozlišení</t>
  </si>
  <si>
    <t>VRN3</t>
  </si>
  <si>
    <t>Zařízení staveniště</t>
  </si>
  <si>
    <t>35</t>
  </si>
  <si>
    <t>03000.R1</t>
  </si>
  <si>
    <t>Náklady staveniště, jeřáb apod.</t>
  </si>
  <si>
    <t>1024</t>
  </si>
  <si>
    <t>183714275</t>
  </si>
  <si>
    <t>030001000</t>
  </si>
  <si>
    <t>CS ÚRS 2024 02</t>
  </si>
  <si>
    <t>-1080204708</t>
  </si>
  <si>
    <t>VRN9</t>
  </si>
  <si>
    <t>Ostatní náklady</t>
  </si>
  <si>
    <t>0900.R1</t>
  </si>
  <si>
    <t>Výchozí revize zařízení</t>
  </si>
  <si>
    <t>1542448041</t>
  </si>
  <si>
    <t>37</t>
  </si>
  <si>
    <t>0900.R2</t>
  </si>
  <si>
    <t>Doprava</t>
  </si>
  <si>
    <t>-1925553890</t>
  </si>
  <si>
    <t>19</t>
  </si>
  <si>
    <t>092103001</t>
  </si>
  <si>
    <t>Náklady na zkušební provoz</t>
  </si>
  <si>
    <t>DEN</t>
  </si>
  <si>
    <t>58</t>
  </si>
  <si>
    <t>Poznámka k položce:_x000d_
Náklady na zkušební provoz</t>
  </si>
  <si>
    <t>092203000</t>
  </si>
  <si>
    <t>Náklady na zaškolení</t>
  </si>
  <si>
    <t>60</t>
  </si>
  <si>
    <t>Poznámka k položce:_x000d_
Náklady na zaškolení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</si>
</sst>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30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30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37</v>
      </c>
      <c r="E29" s="44"/>
      <c r="F29" s="29" t="s">
        <v>38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39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40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41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42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44</v>
      </c>
      <c r="U35" s="51"/>
      <c r="V35" s="51"/>
      <c r="W35" s="51"/>
      <c r="X35" s="53" t="s">
        <v>45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47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49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48</v>
      </c>
      <c r="AI60" s="39"/>
      <c r="AJ60" s="39"/>
      <c r="AK60" s="39"/>
      <c r="AL60" s="39"/>
      <c r="AM60" s="61" t="s">
        <v>49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50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51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49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48</v>
      </c>
      <c r="AI75" s="39"/>
      <c r="AJ75" s="39"/>
      <c r="AK75" s="39"/>
      <c r="AL75" s="39"/>
      <c r="AM75" s="61" t="s">
        <v>49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IMPORT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Položkový rozpočet podklady pro URS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16. 7. 2024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53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31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54</v>
      </c>
      <c r="D92" s="91"/>
      <c r="E92" s="91"/>
      <c r="F92" s="91"/>
      <c r="G92" s="91"/>
      <c r="H92" s="92"/>
      <c r="I92" s="93" t="s">
        <v>55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56</v>
      </c>
      <c r="AH92" s="91"/>
      <c r="AI92" s="91"/>
      <c r="AJ92" s="91"/>
      <c r="AK92" s="91"/>
      <c r="AL92" s="91"/>
      <c r="AM92" s="91"/>
      <c r="AN92" s="93" t="s">
        <v>57</v>
      </c>
      <c r="AO92" s="91"/>
      <c r="AP92" s="95"/>
      <c r="AQ92" s="96" t="s">
        <v>58</v>
      </c>
      <c r="AR92" s="41"/>
      <c r="AS92" s="97" t="s">
        <v>59</v>
      </c>
      <c r="AT92" s="98" t="s">
        <v>60</v>
      </c>
      <c r="AU92" s="98" t="s">
        <v>61</v>
      </c>
      <c r="AV92" s="98" t="s">
        <v>62</v>
      </c>
      <c r="AW92" s="98" t="s">
        <v>63</v>
      </c>
      <c r="AX92" s="98" t="s">
        <v>64</v>
      </c>
      <c r="AY92" s="98" t="s">
        <v>65</v>
      </c>
      <c r="AZ92" s="98" t="s">
        <v>66</v>
      </c>
      <c r="BA92" s="98" t="s">
        <v>67</v>
      </c>
      <c r="BB92" s="98" t="s">
        <v>68</v>
      </c>
      <c r="BC92" s="98" t="s">
        <v>69</v>
      </c>
      <c r="BD92" s="99" t="s">
        <v>70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71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72</v>
      </c>
      <c r="BT94" s="114" t="s">
        <v>73</v>
      </c>
      <c r="BU94" s="115" t="s">
        <v>74</v>
      </c>
      <c r="BV94" s="114" t="s">
        <v>14</v>
      </c>
      <c r="BW94" s="114" t="s">
        <v>5</v>
      </c>
      <c r="BX94" s="114" t="s">
        <v>75</v>
      </c>
      <c r="CL94" s="114" t="s">
        <v>1</v>
      </c>
    </row>
    <row r="95" s="7" customFormat="1" ht="16.5" customHeight="1">
      <c r="A95" s="116" t="s">
        <v>76</v>
      </c>
      <c r="B95" s="117"/>
      <c r="C95" s="118"/>
      <c r="D95" s="119" t="s">
        <v>77</v>
      </c>
      <c r="E95" s="119"/>
      <c r="F95" s="119"/>
      <c r="G95" s="119"/>
      <c r="H95" s="119"/>
      <c r="I95" s="120"/>
      <c r="J95" s="119" t="s">
        <v>78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'002 - Fotovoltaika'!J30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79</v>
      </c>
      <c r="AR95" s="123"/>
      <c r="AS95" s="124">
        <v>0</v>
      </c>
      <c r="AT95" s="125">
        <f>ROUND(SUM(AV95:AW95),2)</f>
        <v>0</v>
      </c>
      <c r="AU95" s="126">
        <f>'002 - Fotovoltaika'!P122</f>
        <v>0</v>
      </c>
      <c r="AV95" s="125">
        <f>'002 - Fotovoltaika'!J33</f>
        <v>0</v>
      </c>
      <c r="AW95" s="125">
        <f>'002 - Fotovoltaika'!J34</f>
        <v>0</v>
      </c>
      <c r="AX95" s="125">
        <f>'002 - Fotovoltaika'!J35</f>
        <v>0</v>
      </c>
      <c r="AY95" s="125">
        <f>'002 - Fotovoltaika'!J36</f>
        <v>0</v>
      </c>
      <c r="AZ95" s="125">
        <f>'002 - Fotovoltaika'!F33</f>
        <v>0</v>
      </c>
      <c r="BA95" s="125">
        <f>'002 - Fotovoltaika'!F34</f>
        <v>0</v>
      </c>
      <c r="BB95" s="125">
        <f>'002 - Fotovoltaika'!F35</f>
        <v>0</v>
      </c>
      <c r="BC95" s="125">
        <f>'002 - Fotovoltaika'!F36</f>
        <v>0</v>
      </c>
      <c r="BD95" s="127">
        <f>'002 - Fotovoltaika'!F37</f>
        <v>0</v>
      </c>
      <c r="BE95" s="7"/>
      <c r="BT95" s="128" t="s">
        <v>80</v>
      </c>
      <c r="BV95" s="128" t="s">
        <v>14</v>
      </c>
      <c r="BW95" s="128" t="s">
        <v>81</v>
      </c>
      <c r="BX95" s="128" t="s">
        <v>5</v>
      </c>
      <c r="CL95" s="128" t="s">
        <v>1</v>
      </c>
      <c r="CM95" s="128" t="s">
        <v>82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fzz//w8xWQZFj7xH/6q/48ulcC4qa2YPiugNvXECNScit1I23Zc8DTbv997F5ikwLQXDwBnjXCDQ7jkB8bPMnw==" hashValue="S3T9b07EOk4cw2OzagX0/ruYlPB8Pgccq5TCBRa94XO2IRuOkk3xaVyw/w41xSoyjmlnN43tmIhDqrrvm+6wo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02 - Fotovoltaik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7"/>
      <c r="AT3" s="14" t="s">
        <v>82</v>
      </c>
    </row>
    <row r="4" s="1" customFormat="1" ht="24.96" customHeight="1">
      <c r="B4" s="17"/>
      <c r="D4" s="131" t="s">
        <v>83</v>
      </c>
      <c r="L4" s="17"/>
      <c r="M4" s="13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3" t="s">
        <v>16</v>
      </c>
      <c r="L6" s="17"/>
    </row>
    <row r="7" s="1" customFormat="1" ht="16.5" customHeight="1">
      <c r="B7" s="17"/>
      <c r="E7" s="134" t="str">
        <f>'Rekapitulace stavby'!K6</f>
        <v>Položkový rozpočet podklady pro URS</v>
      </c>
      <c r="F7" s="133"/>
      <c r="G7" s="133"/>
      <c r="H7" s="133"/>
      <c r="L7" s="17"/>
    </row>
    <row r="8" s="2" customFormat="1" ht="12" customHeight="1">
      <c r="A8" s="35"/>
      <c r="B8" s="41"/>
      <c r="C8" s="35"/>
      <c r="D8" s="133" t="s">
        <v>84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5" t="s">
        <v>85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3" t="s">
        <v>18</v>
      </c>
      <c r="E11" s="35"/>
      <c r="F11" s="136" t="s">
        <v>1</v>
      </c>
      <c r="G11" s="35"/>
      <c r="H11" s="35"/>
      <c r="I11" s="133" t="s">
        <v>19</v>
      </c>
      <c r="J11" s="136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3" t="s">
        <v>20</v>
      </c>
      <c r="E12" s="35"/>
      <c r="F12" s="136" t="s">
        <v>21</v>
      </c>
      <c r="G12" s="35"/>
      <c r="H12" s="35"/>
      <c r="I12" s="133" t="s">
        <v>22</v>
      </c>
      <c r="J12" s="137" t="str">
        <f>'Rekapitulace stavby'!AN8</f>
        <v>16. 7. 2024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3" t="s">
        <v>24</v>
      </c>
      <c r="E14" s="35"/>
      <c r="F14" s="35"/>
      <c r="G14" s="35"/>
      <c r="H14" s="35"/>
      <c r="I14" s="133" t="s">
        <v>25</v>
      </c>
      <c r="J14" s="136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36" t="str">
        <f>IF('Rekapitulace stavby'!E11="","",'Rekapitulace stavby'!E11)</f>
        <v xml:space="preserve"> </v>
      </c>
      <c r="F15" s="35"/>
      <c r="G15" s="35"/>
      <c r="H15" s="35"/>
      <c r="I15" s="133" t="s">
        <v>26</v>
      </c>
      <c r="J15" s="136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3" t="s">
        <v>27</v>
      </c>
      <c r="E17" s="35"/>
      <c r="F17" s="35"/>
      <c r="G17" s="35"/>
      <c r="H17" s="35"/>
      <c r="I17" s="133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36"/>
      <c r="G18" s="136"/>
      <c r="H18" s="136"/>
      <c r="I18" s="133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3" t="s">
        <v>29</v>
      </c>
      <c r="E20" s="35"/>
      <c r="F20" s="35"/>
      <c r="G20" s="35"/>
      <c r="H20" s="35"/>
      <c r="I20" s="133" t="s">
        <v>25</v>
      </c>
      <c r="J20" s="136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36" t="str">
        <f>IF('Rekapitulace stavby'!E17="","",'Rekapitulace stavby'!E17)</f>
        <v xml:space="preserve"> </v>
      </c>
      <c r="F21" s="35"/>
      <c r="G21" s="35"/>
      <c r="H21" s="35"/>
      <c r="I21" s="133" t="s">
        <v>26</v>
      </c>
      <c r="J21" s="136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3" t="s">
        <v>31</v>
      </c>
      <c r="E23" s="35"/>
      <c r="F23" s="35"/>
      <c r="G23" s="35"/>
      <c r="H23" s="35"/>
      <c r="I23" s="133" t="s">
        <v>25</v>
      </c>
      <c r="J23" s="136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36" t="str">
        <f>IF('Rekapitulace stavby'!E20="","",'Rekapitulace stavby'!E20)</f>
        <v xml:space="preserve"> </v>
      </c>
      <c r="F24" s="35"/>
      <c r="G24" s="35"/>
      <c r="H24" s="35"/>
      <c r="I24" s="133" t="s">
        <v>26</v>
      </c>
      <c r="J24" s="136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3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38"/>
      <c r="B27" s="139"/>
      <c r="C27" s="138"/>
      <c r="D27" s="138"/>
      <c r="E27" s="140" t="s">
        <v>1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2"/>
      <c r="E29" s="142"/>
      <c r="F29" s="142"/>
      <c r="G29" s="142"/>
      <c r="H29" s="142"/>
      <c r="I29" s="142"/>
      <c r="J29" s="142"/>
      <c r="K29" s="142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3" t="s">
        <v>33</v>
      </c>
      <c r="E30" s="35"/>
      <c r="F30" s="35"/>
      <c r="G30" s="35"/>
      <c r="H30" s="35"/>
      <c r="I30" s="35"/>
      <c r="J30" s="144">
        <f>ROUND(J122,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2"/>
      <c r="E31" s="142"/>
      <c r="F31" s="142"/>
      <c r="G31" s="142"/>
      <c r="H31" s="142"/>
      <c r="I31" s="142"/>
      <c r="J31" s="142"/>
      <c r="K31" s="142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5" t="s">
        <v>35</v>
      </c>
      <c r="G32" s="35"/>
      <c r="H32" s="35"/>
      <c r="I32" s="145" t="s">
        <v>34</v>
      </c>
      <c r="J32" s="145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46" t="s">
        <v>37</v>
      </c>
      <c r="E33" s="133" t="s">
        <v>38</v>
      </c>
      <c r="F33" s="147">
        <f>ROUND((SUM(BE122:BE195)),  2)</f>
        <v>0</v>
      </c>
      <c r="G33" s="35"/>
      <c r="H33" s="35"/>
      <c r="I33" s="148">
        <v>0.20999999999999999</v>
      </c>
      <c r="J33" s="147">
        <f>ROUND(((SUM(BE122:BE195))*I33),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3" t="s">
        <v>39</v>
      </c>
      <c r="F34" s="147">
        <f>ROUND((SUM(BF122:BF195)),  2)</f>
        <v>0</v>
      </c>
      <c r="G34" s="35"/>
      <c r="H34" s="35"/>
      <c r="I34" s="148">
        <v>0.12</v>
      </c>
      <c r="J34" s="147">
        <f>ROUND(((SUM(BF122:BF195))*I34),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3" t="s">
        <v>40</v>
      </c>
      <c r="F35" s="147">
        <f>ROUND((SUM(BG122:BG195)),  2)</f>
        <v>0</v>
      </c>
      <c r="G35" s="35"/>
      <c r="H35" s="35"/>
      <c r="I35" s="148">
        <v>0.20999999999999999</v>
      </c>
      <c r="J35" s="147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3" t="s">
        <v>41</v>
      </c>
      <c r="F36" s="147">
        <f>ROUND((SUM(BH122:BH195)),  2)</f>
        <v>0</v>
      </c>
      <c r="G36" s="35"/>
      <c r="H36" s="35"/>
      <c r="I36" s="148">
        <v>0.12</v>
      </c>
      <c r="J36" s="147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3" t="s">
        <v>42</v>
      </c>
      <c r="F37" s="147">
        <f>ROUND((SUM(BI122:BI195)),  2)</f>
        <v>0</v>
      </c>
      <c r="G37" s="35"/>
      <c r="H37" s="35"/>
      <c r="I37" s="148">
        <v>0</v>
      </c>
      <c r="J37" s="147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49"/>
      <c r="D39" s="150" t="s">
        <v>43</v>
      </c>
      <c r="E39" s="151"/>
      <c r="F39" s="151"/>
      <c r="G39" s="152" t="s">
        <v>44</v>
      </c>
      <c r="H39" s="153" t="s">
        <v>45</v>
      </c>
      <c r="I39" s="151"/>
      <c r="J39" s="154">
        <f>SUM(J30:J37)</f>
        <v>0</v>
      </c>
      <c r="K39" s="15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6" t="s">
        <v>46</v>
      </c>
      <c r="E50" s="157"/>
      <c r="F50" s="157"/>
      <c r="G50" s="156" t="s">
        <v>47</v>
      </c>
      <c r="H50" s="157"/>
      <c r="I50" s="157"/>
      <c r="J50" s="157"/>
      <c r="K50" s="157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8" t="s">
        <v>48</v>
      </c>
      <c r="E61" s="159"/>
      <c r="F61" s="160" t="s">
        <v>49</v>
      </c>
      <c r="G61" s="158" t="s">
        <v>48</v>
      </c>
      <c r="H61" s="159"/>
      <c r="I61" s="159"/>
      <c r="J61" s="161" t="s">
        <v>49</v>
      </c>
      <c r="K61" s="159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6" t="s">
        <v>50</v>
      </c>
      <c r="E65" s="162"/>
      <c r="F65" s="162"/>
      <c r="G65" s="156" t="s">
        <v>51</v>
      </c>
      <c r="H65" s="162"/>
      <c r="I65" s="162"/>
      <c r="J65" s="162"/>
      <c r="K65" s="162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8" t="s">
        <v>48</v>
      </c>
      <c r="E76" s="159"/>
      <c r="F76" s="160" t="s">
        <v>49</v>
      </c>
      <c r="G76" s="158" t="s">
        <v>48</v>
      </c>
      <c r="H76" s="159"/>
      <c r="I76" s="159"/>
      <c r="J76" s="161" t="s">
        <v>49</v>
      </c>
      <c r="K76" s="159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67" t="str">
        <f>E7</f>
        <v>Položkový rozpočet podklady pro URS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84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002 - Fotovoltaika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16. 7. 2024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68" t="s">
        <v>87</v>
      </c>
      <c r="D94" s="169"/>
      <c r="E94" s="169"/>
      <c r="F94" s="169"/>
      <c r="G94" s="169"/>
      <c r="H94" s="169"/>
      <c r="I94" s="169"/>
      <c r="J94" s="170" t="s">
        <v>88</v>
      </c>
      <c r="K94" s="169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1" t="s">
        <v>89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90</v>
      </c>
    </row>
    <row r="97" s="9" customFormat="1" ht="24.96" customHeight="1">
      <c r="A97" s="9"/>
      <c r="B97" s="172"/>
      <c r="C97" s="173"/>
      <c r="D97" s="174" t="s">
        <v>91</v>
      </c>
      <c r="E97" s="175"/>
      <c r="F97" s="175"/>
      <c r="G97" s="175"/>
      <c r="H97" s="175"/>
      <c r="I97" s="175"/>
      <c r="J97" s="176">
        <f>J123</f>
        <v>0</v>
      </c>
      <c r="K97" s="173"/>
      <c r="L97" s="17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8"/>
      <c r="C98" s="179"/>
      <c r="D98" s="180" t="s">
        <v>92</v>
      </c>
      <c r="E98" s="181"/>
      <c r="F98" s="181"/>
      <c r="G98" s="181"/>
      <c r="H98" s="181"/>
      <c r="I98" s="181"/>
      <c r="J98" s="182">
        <f>J124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2"/>
      <c r="C99" s="173"/>
      <c r="D99" s="174" t="s">
        <v>93</v>
      </c>
      <c r="E99" s="175"/>
      <c r="F99" s="175"/>
      <c r="G99" s="175"/>
      <c r="H99" s="175"/>
      <c r="I99" s="175"/>
      <c r="J99" s="176">
        <f>J182</f>
        <v>0</v>
      </c>
      <c r="K99" s="173"/>
      <c r="L99" s="17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8"/>
      <c r="C100" s="179"/>
      <c r="D100" s="180" t="s">
        <v>94</v>
      </c>
      <c r="E100" s="181"/>
      <c r="F100" s="181"/>
      <c r="G100" s="181"/>
      <c r="H100" s="181"/>
      <c r="I100" s="181"/>
      <c r="J100" s="182">
        <f>J183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95</v>
      </c>
      <c r="E101" s="181"/>
      <c r="F101" s="181"/>
      <c r="G101" s="181"/>
      <c r="H101" s="181"/>
      <c r="I101" s="181"/>
      <c r="J101" s="182">
        <f>J186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8"/>
      <c r="C102" s="179"/>
      <c r="D102" s="180" t="s">
        <v>96</v>
      </c>
      <c r="E102" s="181"/>
      <c r="F102" s="181"/>
      <c r="G102" s="181"/>
      <c r="H102" s="181"/>
      <c r="I102" s="181"/>
      <c r="J102" s="182">
        <f>J189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97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16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67" t="str">
        <f>E7</f>
        <v>Položkový rozpočet podklady pro URS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84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>002 - Fotovoltaika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7"/>
      <c r="E116" s="37"/>
      <c r="F116" s="24" t="str">
        <f>F12</f>
        <v xml:space="preserve"> </v>
      </c>
      <c r="G116" s="37"/>
      <c r="H116" s="37"/>
      <c r="I116" s="29" t="s">
        <v>22</v>
      </c>
      <c r="J116" s="76" t="str">
        <f>IF(J12="","",J12)</f>
        <v>16. 7. 2024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7"/>
      <c r="E118" s="37"/>
      <c r="F118" s="24" t="str">
        <f>E15</f>
        <v xml:space="preserve"> </v>
      </c>
      <c r="G118" s="37"/>
      <c r="H118" s="37"/>
      <c r="I118" s="29" t="s">
        <v>29</v>
      </c>
      <c r="J118" s="33" t="str">
        <f>E21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27</v>
      </c>
      <c r="D119" s="37"/>
      <c r="E119" s="37"/>
      <c r="F119" s="24" t="str">
        <f>IF(E18="","",E18)</f>
        <v>Vyplň údaj</v>
      </c>
      <c r="G119" s="37"/>
      <c r="H119" s="37"/>
      <c r="I119" s="29" t="s">
        <v>31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4"/>
      <c r="B121" s="185"/>
      <c r="C121" s="186" t="s">
        <v>98</v>
      </c>
      <c r="D121" s="187" t="s">
        <v>58</v>
      </c>
      <c r="E121" s="187" t="s">
        <v>54</v>
      </c>
      <c r="F121" s="187" t="s">
        <v>55</v>
      </c>
      <c r="G121" s="187" t="s">
        <v>99</v>
      </c>
      <c r="H121" s="187" t="s">
        <v>100</v>
      </c>
      <c r="I121" s="187" t="s">
        <v>101</v>
      </c>
      <c r="J121" s="187" t="s">
        <v>88</v>
      </c>
      <c r="K121" s="188" t="s">
        <v>102</v>
      </c>
      <c r="L121" s="189"/>
      <c r="M121" s="97" t="s">
        <v>1</v>
      </c>
      <c r="N121" s="98" t="s">
        <v>37</v>
      </c>
      <c r="O121" s="98" t="s">
        <v>103</v>
      </c>
      <c r="P121" s="98" t="s">
        <v>104</v>
      </c>
      <c r="Q121" s="98" t="s">
        <v>105</v>
      </c>
      <c r="R121" s="98" t="s">
        <v>106</v>
      </c>
      <c r="S121" s="98" t="s">
        <v>107</v>
      </c>
      <c r="T121" s="99" t="s">
        <v>108</v>
      </c>
      <c r="U121" s="184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</row>
    <row r="122" s="2" customFormat="1" ht="22.8" customHeight="1">
      <c r="A122" s="35"/>
      <c r="B122" s="36"/>
      <c r="C122" s="104" t="s">
        <v>109</v>
      </c>
      <c r="D122" s="37"/>
      <c r="E122" s="37"/>
      <c r="F122" s="37"/>
      <c r="G122" s="37"/>
      <c r="H122" s="37"/>
      <c r="I122" s="37"/>
      <c r="J122" s="190">
        <f>BK122</f>
        <v>0</v>
      </c>
      <c r="K122" s="37"/>
      <c r="L122" s="41"/>
      <c r="M122" s="100"/>
      <c r="N122" s="191"/>
      <c r="O122" s="101"/>
      <c r="P122" s="192">
        <f>P123+P182</f>
        <v>0</v>
      </c>
      <c r="Q122" s="101"/>
      <c r="R122" s="192">
        <f>R123+R182</f>
        <v>0</v>
      </c>
      <c r="S122" s="101"/>
      <c r="T122" s="193">
        <f>T123+T182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72</v>
      </c>
      <c r="AU122" s="14" t="s">
        <v>90</v>
      </c>
      <c r="BK122" s="194">
        <f>BK123+BK182</f>
        <v>0</v>
      </c>
    </row>
    <row r="123" s="12" customFormat="1" ht="25.92" customHeight="1">
      <c r="A123" s="12"/>
      <c r="B123" s="195"/>
      <c r="C123" s="196"/>
      <c r="D123" s="197" t="s">
        <v>72</v>
      </c>
      <c r="E123" s="198" t="s">
        <v>110</v>
      </c>
      <c r="F123" s="198" t="s">
        <v>111</v>
      </c>
      <c r="G123" s="196"/>
      <c r="H123" s="196"/>
      <c r="I123" s="199"/>
      <c r="J123" s="200">
        <f>BK123</f>
        <v>0</v>
      </c>
      <c r="K123" s="196"/>
      <c r="L123" s="201"/>
      <c r="M123" s="202"/>
      <c r="N123" s="203"/>
      <c r="O123" s="203"/>
      <c r="P123" s="204">
        <f>P124</f>
        <v>0</v>
      </c>
      <c r="Q123" s="203"/>
      <c r="R123" s="204">
        <f>R124</f>
        <v>0</v>
      </c>
      <c r="S123" s="203"/>
      <c r="T123" s="205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6" t="s">
        <v>82</v>
      </c>
      <c r="AT123" s="207" t="s">
        <v>72</v>
      </c>
      <c r="AU123" s="207" t="s">
        <v>73</v>
      </c>
      <c r="AY123" s="206" t="s">
        <v>112</v>
      </c>
      <c r="BK123" s="208">
        <f>BK124</f>
        <v>0</v>
      </c>
    </row>
    <row r="124" s="12" customFormat="1" ht="22.8" customHeight="1">
      <c r="A124" s="12"/>
      <c r="B124" s="195"/>
      <c r="C124" s="196"/>
      <c r="D124" s="197" t="s">
        <v>72</v>
      </c>
      <c r="E124" s="209" t="s">
        <v>113</v>
      </c>
      <c r="F124" s="209" t="s">
        <v>114</v>
      </c>
      <c r="G124" s="196"/>
      <c r="H124" s="196"/>
      <c r="I124" s="199"/>
      <c r="J124" s="210">
        <f>BK124</f>
        <v>0</v>
      </c>
      <c r="K124" s="196"/>
      <c r="L124" s="201"/>
      <c r="M124" s="202"/>
      <c r="N124" s="203"/>
      <c r="O124" s="203"/>
      <c r="P124" s="204">
        <f>SUM(P125:P181)</f>
        <v>0</v>
      </c>
      <c r="Q124" s="203"/>
      <c r="R124" s="204">
        <f>SUM(R125:R181)</f>
        <v>0</v>
      </c>
      <c r="S124" s="203"/>
      <c r="T124" s="205">
        <f>SUM(T125:T181)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6" t="s">
        <v>82</v>
      </c>
      <c r="AT124" s="207" t="s">
        <v>72</v>
      </c>
      <c r="AU124" s="207" t="s">
        <v>80</v>
      </c>
      <c r="AY124" s="206" t="s">
        <v>112</v>
      </c>
      <c r="BK124" s="208">
        <f>SUM(BK125:BK181)</f>
        <v>0</v>
      </c>
    </row>
    <row r="125" s="2" customFormat="1" ht="24.15" customHeight="1">
      <c r="A125" s="35"/>
      <c r="B125" s="36"/>
      <c r="C125" s="211" t="s">
        <v>80</v>
      </c>
      <c r="D125" s="211" t="s">
        <v>115</v>
      </c>
      <c r="E125" s="212" t="s">
        <v>116</v>
      </c>
      <c r="F125" s="213" t="s">
        <v>117</v>
      </c>
      <c r="G125" s="214" t="s">
        <v>118</v>
      </c>
      <c r="H125" s="215">
        <v>500</v>
      </c>
      <c r="I125" s="216"/>
      <c r="J125" s="217">
        <f>ROUND(I125*H125,2)</f>
        <v>0</v>
      </c>
      <c r="K125" s="213" t="s">
        <v>1</v>
      </c>
      <c r="L125" s="41"/>
      <c r="M125" s="218" t="s">
        <v>1</v>
      </c>
      <c r="N125" s="219" t="s">
        <v>38</v>
      </c>
      <c r="O125" s="88"/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2" t="s">
        <v>119</v>
      </c>
      <c r="AT125" s="222" t="s">
        <v>115</v>
      </c>
      <c r="AU125" s="222" t="s">
        <v>82</v>
      </c>
      <c r="AY125" s="14" t="s">
        <v>112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4" t="s">
        <v>80</v>
      </c>
      <c r="BK125" s="223">
        <f>ROUND(I125*H125,2)</f>
        <v>0</v>
      </c>
      <c r="BL125" s="14" t="s">
        <v>119</v>
      </c>
      <c r="BM125" s="222" t="s">
        <v>82</v>
      </c>
    </row>
    <row r="126" s="2" customFormat="1">
      <c r="A126" s="35"/>
      <c r="B126" s="36"/>
      <c r="C126" s="37"/>
      <c r="D126" s="224" t="s">
        <v>120</v>
      </c>
      <c r="E126" s="37"/>
      <c r="F126" s="225" t="s">
        <v>121</v>
      </c>
      <c r="G126" s="37"/>
      <c r="H126" s="37"/>
      <c r="I126" s="226"/>
      <c r="J126" s="37"/>
      <c r="K126" s="37"/>
      <c r="L126" s="41"/>
      <c r="M126" s="227"/>
      <c r="N126" s="228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120</v>
      </c>
      <c r="AU126" s="14" t="s">
        <v>82</v>
      </c>
    </row>
    <row r="127" s="2" customFormat="1" ht="33" customHeight="1">
      <c r="A127" s="35"/>
      <c r="B127" s="36"/>
      <c r="C127" s="229" t="s">
        <v>82</v>
      </c>
      <c r="D127" s="229" t="s">
        <v>122</v>
      </c>
      <c r="E127" s="230" t="s">
        <v>123</v>
      </c>
      <c r="F127" s="231" t="s">
        <v>124</v>
      </c>
      <c r="G127" s="232" t="s">
        <v>125</v>
      </c>
      <c r="H127" s="233">
        <v>50</v>
      </c>
      <c r="I127" s="234"/>
      <c r="J127" s="235">
        <f>ROUND(I127*H127,2)</f>
        <v>0</v>
      </c>
      <c r="K127" s="231" t="s">
        <v>1</v>
      </c>
      <c r="L127" s="236"/>
      <c r="M127" s="237" t="s">
        <v>1</v>
      </c>
      <c r="N127" s="238" t="s">
        <v>38</v>
      </c>
      <c r="O127" s="88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2" t="s">
        <v>126</v>
      </c>
      <c r="AT127" s="222" t="s">
        <v>122</v>
      </c>
      <c r="AU127" s="222" t="s">
        <v>82</v>
      </c>
      <c r="AY127" s="14" t="s">
        <v>112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4" t="s">
        <v>80</v>
      </c>
      <c r="BK127" s="223">
        <f>ROUND(I127*H127,2)</f>
        <v>0</v>
      </c>
      <c r="BL127" s="14" t="s">
        <v>119</v>
      </c>
      <c r="BM127" s="222" t="s">
        <v>127</v>
      </c>
    </row>
    <row r="128" s="2" customFormat="1">
      <c r="A128" s="35"/>
      <c r="B128" s="36"/>
      <c r="C128" s="37"/>
      <c r="D128" s="224" t="s">
        <v>120</v>
      </c>
      <c r="E128" s="37"/>
      <c r="F128" s="225" t="s">
        <v>128</v>
      </c>
      <c r="G128" s="37"/>
      <c r="H128" s="37"/>
      <c r="I128" s="226"/>
      <c r="J128" s="37"/>
      <c r="K128" s="37"/>
      <c r="L128" s="41"/>
      <c r="M128" s="227"/>
      <c r="N128" s="228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120</v>
      </c>
      <c r="AU128" s="14" t="s">
        <v>82</v>
      </c>
    </row>
    <row r="129" s="2" customFormat="1" ht="24.15" customHeight="1">
      <c r="A129" s="35"/>
      <c r="B129" s="36"/>
      <c r="C129" s="211" t="s">
        <v>129</v>
      </c>
      <c r="D129" s="211" t="s">
        <v>115</v>
      </c>
      <c r="E129" s="212" t="s">
        <v>130</v>
      </c>
      <c r="F129" s="213" t="s">
        <v>131</v>
      </c>
      <c r="G129" s="214" t="s">
        <v>118</v>
      </c>
      <c r="H129" s="215">
        <v>40</v>
      </c>
      <c r="I129" s="216"/>
      <c r="J129" s="217">
        <f>ROUND(I129*H129,2)</f>
        <v>0</v>
      </c>
      <c r="K129" s="213" t="s">
        <v>1</v>
      </c>
      <c r="L129" s="41"/>
      <c r="M129" s="218" t="s">
        <v>1</v>
      </c>
      <c r="N129" s="219" t="s">
        <v>38</v>
      </c>
      <c r="O129" s="88"/>
      <c r="P129" s="220">
        <f>O129*H129</f>
        <v>0</v>
      </c>
      <c r="Q129" s="220">
        <v>0</v>
      </c>
      <c r="R129" s="220">
        <f>Q129*H129</f>
        <v>0</v>
      </c>
      <c r="S129" s="220">
        <v>0</v>
      </c>
      <c r="T129" s="221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2" t="s">
        <v>119</v>
      </c>
      <c r="AT129" s="222" t="s">
        <v>115</v>
      </c>
      <c r="AU129" s="222" t="s">
        <v>82</v>
      </c>
      <c r="AY129" s="14" t="s">
        <v>112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4" t="s">
        <v>80</v>
      </c>
      <c r="BK129" s="223">
        <f>ROUND(I129*H129,2)</f>
        <v>0</v>
      </c>
      <c r="BL129" s="14" t="s">
        <v>119</v>
      </c>
      <c r="BM129" s="222" t="s">
        <v>132</v>
      </c>
    </row>
    <row r="130" s="2" customFormat="1">
      <c r="A130" s="35"/>
      <c r="B130" s="36"/>
      <c r="C130" s="37"/>
      <c r="D130" s="224" t="s">
        <v>120</v>
      </c>
      <c r="E130" s="37"/>
      <c r="F130" s="225" t="s">
        <v>133</v>
      </c>
      <c r="G130" s="37"/>
      <c r="H130" s="37"/>
      <c r="I130" s="226"/>
      <c r="J130" s="37"/>
      <c r="K130" s="37"/>
      <c r="L130" s="41"/>
      <c r="M130" s="227"/>
      <c r="N130" s="228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120</v>
      </c>
      <c r="AU130" s="14" t="s">
        <v>82</v>
      </c>
    </row>
    <row r="131" s="2" customFormat="1" ht="24.15" customHeight="1">
      <c r="A131" s="35"/>
      <c r="B131" s="36"/>
      <c r="C131" s="229" t="s">
        <v>127</v>
      </c>
      <c r="D131" s="229" t="s">
        <v>122</v>
      </c>
      <c r="E131" s="230" t="s">
        <v>134</v>
      </c>
      <c r="F131" s="231" t="s">
        <v>135</v>
      </c>
      <c r="G131" s="232" t="s">
        <v>118</v>
      </c>
      <c r="H131" s="233">
        <v>40</v>
      </c>
      <c r="I131" s="234"/>
      <c r="J131" s="235">
        <f>ROUND(I131*H131,2)</f>
        <v>0</v>
      </c>
      <c r="K131" s="231" t="s">
        <v>1</v>
      </c>
      <c r="L131" s="236"/>
      <c r="M131" s="237" t="s">
        <v>1</v>
      </c>
      <c r="N131" s="238" t="s">
        <v>38</v>
      </c>
      <c r="O131" s="88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2" t="s">
        <v>126</v>
      </c>
      <c r="AT131" s="222" t="s">
        <v>122</v>
      </c>
      <c r="AU131" s="222" t="s">
        <v>82</v>
      </c>
      <c r="AY131" s="14" t="s">
        <v>112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4" t="s">
        <v>80</v>
      </c>
      <c r="BK131" s="223">
        <f>ROUND(I131*H131,2)</f>
        <v>0</v>
      </c>
      <c r="BL131" s="14" t="s">
        <v>119</v>
      </c>
      <c r="BM131" s="222" t="s">
        <v>136</v>
      </c>
    </row>
    <row r="132" s="2" customFormat="1">
      <c r="A132" s="35"/>
      <c r="B132" s="36"/>
      <c r="C132" s="37"/>
      <c r="D132" s="224" t="s">
        <v>120</v>
      </c>
      <c r="E132" s="37"/>
      <c r="F132" s="225" t="s">
        <v>137</v>
      </c>
      <c r="G132" s="37"/>
      <c r="H132" s="37"/>
      <c r="I132" s="226"/>
      <c r="J132" s="37"/>
      <c r="K132" s="37"/>
      <c r="L132" s="41"/>
      <c r="M132" s="227"/>
      <c r="N132" s="228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120</v>
      </c>
      <c r="AU132" s="14" t="s">
        <v>82</v>
      </c>
    </row>
    <row r="133" s="2" customFormat="1" ht="24.15" customHeight="1">
      <c r="A133" s="35"/>
      <c r="B133" s="36"/>
      <c r="C133" s="211" t="s">
        <v>138</v>
      </c>
      <c r="D133" s="211" t="s">
        <v>115</v>
      </c>
      <c r="E133" s="212" t="s">
        <v>139</v>
      </c>
      <c r="F133" s="213" t="s">
        <v>140</v>
      </c>
      <c r="G133" s="214" t="s">
        <v>125</v>
      </c>
      <c r="H133" s="215">
        <v>90</v>
      </c>
      <c r="I133" s="216"/>
      <c r="J133" s="217">
        <f>ROUND(I133*H133,2)</f>
        <v>0</v>
      </c>
      <c r="K133" s="213" t="s">
        <v>1</v>
      </c>
      <c r="L133" s="41"/>
      <c r="M133" s="218" t="s">
        <v>1</v>
      </c>
      <c r="N133" s="219" t="s">
        <v>38</v>
      </c>
      <c r="O133" s="88"/>
      <c r="P133" s="220">
        <f>O133*H133</f>
        <v>0</v>
      </c>
      <c r="Q133" s="220">
        <v>0</v>
      </c>
      <c r="R133" s="220">
        <f>Q133*H133</f>
        <v>0</v>
      </c>
      <c r="S133" s="220">
        <v>0</v>
      </c>
      <c r="T133" s="221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2" t="s">
        <v>119</v>
      </c>
      <c r="AT133" s="222" t="s">
        <v>115</v>
      </c>
      <c r="AU133" s="222" t="s">
        <v>82</v>
      </c>
      <c r="AY133" s="14" t="s">
        <v>112</v>
      </c>
      <c r="BE133" s="223">
        <f>IF(N133="základní",J133,0)</f>
        <v>0</v>
      </c>
      <c r="BF133" s="223">
        <f>IF(N133="snížená",J133,0)</f>
        <v>0</v>
      </c>
      <c r="BG133" s="223">
        <f>IF(N133="zákl. přenesená",J133,0)</f>
        <v>0</v>
      </c>
      <c r="BH133" s="223">
        <f>IF(N133="sníž. přenesená",J133,0)</f>
        <v>0</v>
      </c>
      <c r="BI133" s="223">
        <f>IF(N133="nulová",J133,0)</f>
        <v>0</v>
      </c>
      <c r="BJ133" s="14" t="s">
        <v>80</v>
      </c>
      <c r="BK133" s="223">
        <f>ROUND(I133*H133,2)</f>
        <v>0</v>
      </c>
      <c r="BL133" s="14" t="s">
        <v>119</v>
      </c>
      <c r="BM133" s="222" t="s">
        <v>141</v>
      </c>
    </row>
    <row r="134" s="2" customFormat="1">
      <c r="A134" s="35"/>
      <c r="B134" s="36"/>
      <c r="C134" s="37"/>
      <c r="D134" s="224" t="s">
        <v>120</v>
      </c>
      <c r="E134" s="37"/>
      <c r="F134" s="225" t="s">
        <v>142</v>
      </c>
      <c r="G134" s="37"/>
      <c r="H134" s="37"/>
      <c r="I134" s="226"/>
      <c r="J134" s="37"/>
      <c r="K134" s="37"/>
      <c r="L134" s="41"/>
      <c r="M134" s="227"/>
      <c r="N134" s="228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120</v>
      </c>
      <c r="AU134" s="14" t="s">
        <v>82</v>
      </c>
    </row>
    <row r="135" s="2" customFormat="1" ht="33" customHeight="1">
      <c r="A135" s="35"/>
      <c r="B135" s="36"/>
      <c r="C135" s="229" t="s">
        <v>136</v>
      </c>
      <c r="D135" s="229" t="s">
        <v>122</v>
      </c>
      <c r="E135" s="230" t="s">
        <v>143</v>
      </c>
      <c r="F135" s="231" t="s">
        <v>144</v>
      </c>
      <c r="G135" s="232" t="s">
        <v>145</v>
      </c>
      <c r="H135" s="233">
        <v>90</v>
      </c>
      <c r="I135" s="234"/>
      <c r="J135" s="235">
        <f>ROUND(I135*H135,2)</f>
        <v>0</v>
      </c>
      <c r="K135" s="231" t="s">
        <v>1</v>
      </c>
      <c r="L135" s="236"/>
      <c r="M135" s="237" t="s">
        <v>1</v>
      </c>
      <c r="N135" s="238" t="s">
        <v>38</v>
      </c>
      <c r="O135" s="88"/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2" t="s">
        <v>126</v>
      </c>
      <c r="AT135" s="222" t="s">
        <v>122</v>
      </c>
      <c r="AU135" s="222" t="s">
        <v>82</v>
      </c>
      <c r="AY135" s="14" t="s">
        <v>112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4" t="s">
        <v>80</v>
      </c>
      <c r="BK135" s="223">
        <f>ROUND(I135*H135,2)</f>
        <v>0</v>
      </c>
      <c r="BL135" s="14" t="s">
        <v>119</v>
      </c>
      <c r="BM135" s="222" t="s">
        <v>8</v>
      </c>
    </row>
    <row r="136" s="2" customFormat="1">
      <c r="A136" s="35"/>
      <c r="B136" s="36"/>
      <c r="C136" s="37"/>
      <c r="D136" s="224" t="s">
        <v>120</v>
      </c>
      <c r="E136" s="37"/>
      <c r="F136" s="225" t="s">
        <v>146</v>
      </c>
      <c r="G136" s="37"/>
      <c r="H136" s="37"/>
      <c r="I136" s="226"/>
      <c r="J136" s="37"/>
      <c r="K136" s="37"/>
      <c r="L136" s="41"/>
      <c r="M136" s="227"/>
      <c r="N136" s="228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120</v>
      </c>
      <c r="AU136" s="14" t="s">
        <v>82</v>
      </c>
    </row>
    <row r="137" s="2" customFormat="1" ht="16.5" customHeight="1">
      <c r="A137" s="35"/>
      <c r="B137" s="36"/>
      <c r="C137" s="229" t="s">
        <v>147</v>
      </c>
      <c r="D137" s="229" t="s">
        <v>122</v>
      </c>
      <c r="E137" s="230" t="s">
        <v>148</v>
      </c>
      <c r="F137" s="231" t="s">
        <v>149</v>
      </c>
      <c r="G137" s="232" t="s">
        <v>125</v>
      </c>
      <c r="H137" s="233">
        <v>90</v>
      </c>
      <c r="I137" s="234"/>
      <c r="J137" s="235">
        <f>ROUND(I137*H137,2)</f>
        <v>0</v>
      </c>
      <c r="K137" s="231" t="s">
        <v>1</v>
      </c>
      <c r="L137" s="236"/>
      <c r="M137" s="237" t="s">
        <v>1</v>
      </c>
      <c r="N137" s="238" t="s">
        <v>38</v>
      </c>
      <c r="O137" s="88"/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2" t="s">
        <v>126</v>
      </c>
      <c r="AT137" s="222" t="s">
        <v>122</v>
      </c>
      <c r="AU137" s="222" t="s">
        <v>82</v>
      </c>
      <c r="AY137" s="14" t="s">
        <v>112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4" t="s">
        <v>80</v>
      </c>
      <c r="BK137" s="223">
        <f>ROUND(I137*H137,2)</f>
        <v>0</v>
      </c>
      <c r="BL137" s="14" t="s">
        <v>119</v>
      </c>
      <c r="BM137" s="222" t="s">
        <v>150</v>
      </c>
    </row>
    <row r="138" s="2" customFormat="1">
      <c r="A138" s="35"/>
      <c r="B138" s="36"/>
      <c r="C138" s="37"/>
      <c r="D138" s="224" t="s">
        <v>120</v>
      </c>
      <c r="E138" s="37"/>
      <c r="F138" s="225" t="s">
        <v>151</v>
      </c>
      <c r="G138" s="37"/>
      <c r="H138" s="37"/>
      <c r="I138" s="226"/>
      <c r="J138" s="37"/>
      <c r="K138" s="37"/>
      <c r="L138" s="41"/>
      <c r="M138" s="227"/>
      <c r="N138" s="228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120</v>
      </c>
      <c r="AU138" s="14" t="s">
        <v>82</v>
      </c>
    </row>
    <row r="139" s="2" customFormat="1" ht="24.15" customHeight="1">
      <c r="A139" s="35"/>
      <c r="B139" s="36"/>
      <c r="C139" s="211" t="s">
        <v>119</v>
      </c>
      <c r="D139" s="211" t="s">
        <v>115</v>
      </c>
      <c r="E139" s="212" t="s">
        <v>152</v>
      </c>
      <c r="F139" s="213" t="s">
        <v>153</v>
      </c>
      <c r="G139" s="214" t="s">
        <v>125</v>
      </c>
      <c r="H139" s="215">
        <v>90</v>
      </c>
      <c r="I139" s="216"/>
      <c r="J139" s="217">
        <f>ROUND(I139*H139,2)</f>
        <v>0</v>
      </c>
      <c r="K139" s="213" t="s">
        <v>1</v>
      </c>
      <c r="L139" s="41"/>
      <c r="M139" s="218" t="s">
        <v>1</v>
      </c>
      <c r="N139" s="219" t="s">
        <v>38</v>
      </c>
      <c r="O139" s="88"/>
      <c r="P139" s="220">
        <f>O139*H139</f>
        <v>0</v>
      </c>
      <c r="Q139" s="220">
        <v>0</v>
      </c>
      <c r="R139" s="220">
        <f>Q139*H139</f>
        <v>0</v>
      </c>
      <c r="S139" s="220">
        <v>0</v>
      </c>
      <c r="T139" s="221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2" t="s">
        <v>119</v>
      </c>
      <c r="AT139" s="222" t="s">
        <v>115</v>
      </c>
      <c r="AU139" s="222" t="s">
        <v>82</v>
      </c>
      <c r="AY139" s="14" t="s">
        <v>112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4" t="s">
        <v>80</v>
      </c>
      <c r="BK139" s="223">
        <f>ROUND(I139*H139,2)</f>
        <v>0</v>
      </c>
      <c r="BL139" s="14" t="s">
        <v>119</v>
      </c>
      <c r="BM139" s="222" t="s">
        <v>119</v>
      </c>
    </row>
    <row r="140" s="2" customFormat="1">
      <c r="A140" s="35"/>
      <c r="B140" s="36"/>
      <c r="C140" s="37"/>
      <c r="D140" s="224" t="s">
        <v>120</v>
      </c>
      <c r="E140" s="37"/>
      <c r="F140" s="225" t="s">
        <v>154</v>
      </c>
      <c r="G140" s="37"/>
      <c r="H140" s="37"/>
      <c r="I140" s="226"/>
      <c r="J140" s="37"/>
      <c r="K140" s="37"/>
      <c r="L140" s="41"/>
      <c r="M140" s="227"/>
      <c r="N140" s="228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120</v>
      </c>
      <c r="AU140" s="14" t="s">
        <v>82</v>
      </c>
    </row>
    <row r="141" s="2" customFormat="1" ht="37.8" customHeight="1">
      <c r="A141" s="35"/>
      <c r="B141" s="36"/>
      <c r="C141" s="211" t="s">
        <v>155</v>
      </c>
      <c r="D141" s="211" t="s">
        <v>115</v>
      </c>
      <c r="E141" s="212" t="s">
        <v>156</v>
      </c>
      <c r="F141" s="213" t="s">
        <v>157</v>
      </c>
      <c r="G141" s="214" t="s">
        <v>125</v>
      </c>
      <c r="H141" s="215">
        <v>2</v>
      </c>
      <c r="I141" s="216"/>
      <c r="J141" s="217">
        <f>ROUND(I141*H141,2)</f>
        <v>0</v>
      </c>
      <c r="K141" s="213" t="s">
        <v>1</v>
      </c>
      <c r="L141" s="41"/>
      <c r="M141" s="218" t="s">
        <v>1</v>
      </c>
      <c r="N141" s="219" t="s">
        <v>38</v>
      </c>
      <c r="O141" s="88"/>
      <c r="P141" s="220">
        <f>O141*H141</f>
        <v>0</v>
      </c>
      <c r="Q141" s="220">
        <v>0</v>
      </c>
      <c r="R141" s="220">
        <f>Q141*H141</f>
        <v>0</v>
      </c>
      <c r="S141" s="220">
        <v>0</v>
      </c>
      <c r="T141" s="221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2" t="s">
        <v>119</v>
      </c>
      <c r="AT141" s="222" t="s">
        <v>115</v>
      </c>
      <c r="AU141" s="222" t="s">
        <v>82</v>
      </c>
      <c r="AY141" s="14" t="s">
        <v>112</v>
      </c>
      <c r="BE141" s="223">
        <f>IF(N141="základní",J141,0)</f>
        <v>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14" t="s">
        <v>80</v>
      </c>
      <c r="BK141" s="223">
        <f>ROUND(I141*H141,2)</f>
        <v>0</v>
      </c>
      <c r="BL141" s="14" t="s">
        <v>119</v>
      </c>
      <c r="BM141" s="222" t="s">
        <v>158</v>
      </c>
    </row>
    <row r="142" s="2" customFormat="1">
      <c r="A142" s="35"/>
      <c r="B142" s="36"/>
      <c r="C142" s="37"/>
      <c r="D142" s="224" t="s">
        <v>120</v>
      </c>
      <c r="E142" s="37"/>
      <c r="F142" s="225" t="s">
        <v>159</v>
      </c>
      <c r="G142" s="37"/>
      <c r="H142" s="37"/>
      <c r="I142" s="226"/>
      <c r="J142" s="37"/>
      <c r="K142" s="37"/>
      <c r="L142" s="41"/>
      <c r="M142" s="227"/>
      <c r="N142" s="228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120</v>
      </c>
      <c r="AU142" s="14" t="s">
        <v>82</v>
      </c>
    </row>
    <row r="143" s="2" customFormat="1" ht="37.8" customHeight="1">
      <c r="A143" s="35"/>
      <c r="B143" s="36"/>
      <c r="C143" s="229" t="s">
        <v>132</v>
      </c>
      <c r="D143" s="229" t="s">
        <v>122</v>
      </c>
      <c r="E143" s="230" t="s">
        <v>160</v>
      </c>
      <c r="F143" s="231" t="s">
        <v>161</v>
      </c>
      <c r="G143" s="232" t="s">
        <v>125</v>
      </c>
      <c r="H143" s="233">
        <v>2</v>
      </c>
      <c r="I143" s="234"/>
      <c r="J143" s="235">
        <f>ROUND(I143*H143,2)</f>
        <v>0</v>
      </c>
      <c r="K143" s="231" t="s">
        <v>1</v>
      </c>
      <c r="L143" s="236"/>
      <c r="M143" s="237" t="s">
        <v>1</v>
      </c>
      <c r="N143" s="238" t="s">
        <v>38</v>
      </c>
      <c r="O143" s="88"/>
      <c r="P143" s="220">
        <f>O143*H143</f>
        <v>0</v>
      </c>
      <c r="Q143" s="220">
        <v>0</v>
      </c>
      <c r="R143" s="220">
        <f>Q143*H143</f>
        <v>0</v>
      </c>
      <c r="S143" s="220">
        <v>0</v>
      </c>
      <c r="T143" s="221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2" t="s">
        <v>126</v>
      </c>
      <c r="AT143" s="222" t="s">
        <v>122</v>
      </c>
      <c r="AU143" s="222" t="s">
        <v>82</v>
      </c>
      <c r="AY143" s="14" t="s">
        <v>112</v>
      </c>
      <c r="BE143" s="223">
        <f>IF(N143="základní",J143,0)</f>
        <v>0</v>
      </c>
      <c r="BF143" s="223">
        <f>IF(N143="snížená",J143,0)</f>
        <v>0</v>
      </c>
      <c r="BG143" s="223">
        <f>IF(N143="zákl. přenesená",J143,0)</f>
        <v>0</v>
      </c>
      <c r="BH143" s="223">
        <f>IF(N143="sníž. přenesená",J143,0)</f>
        <v>0</v>
      </c>
      <c r="BI143" s="223">
        <f>IF(N143="nulová",J143,0)</f>
        <v>0</v>
      </c>
      <c r="BJ143" s="14" t="s">
        <v>80</v>
      </c>
      <c r="BK143" s="223">
        <f>ROUND(I143*H143,2)</f>
        <v>0</v>
      </c>
      <c r="BL143" s="14" t="s">
        <v>119</v>
      </c>
      <c r="BM143" s="222" t="s">
        <v>162</v>
      </c>
    </row>
    <row r="144" s="2" customFormat="1">
      <c r="A144" s="35"/>
      <c r="B144" s="36"/>
      <c r="C144" s="37"/>
      <c r="D144" s="224" t="s">
        <v>120</v>
      </c>
      <c r="E144" s="37"/>
      <c r="F144" s="225" t="s">
        <v>163</v>
      </c>
      <c r="G144" s="37"/>
      <c r="H144" s="37"/>
      <c r="I144" s="226"/>
      <c r="J144" s="37"/>
      <c r="K144" s="37"/>
      <c r="L144" s="41"/>
      <c r="M144" s="227"/>
      <c r="N144" s="228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120</v>
      </c>
      <c r="AU144" s="14" t="s">
        <v>82</v>
      </c>
    </row>
    <row r="145" s="2" customFormat="1" ht="24.15" customHeight="1">
      <c r="A145" s="35"/>
      <c r="B145" s="36"/>
      <c r="C145" s="211" t="s">
        <v>164</v>
      </c>
      <c r="D145" s="211" t="s">
        <v>115</v>
      </c>
      <c r="E145" s="212" t="s">
        <v>165</v>
      </c>
      <c r="F145" s="213" t="s">
        <v>166</v>
      </c>
      <c r="G145" s="214" t="s">
        <v>125</v>
      </c>
      <c r="H145" s="215">
        <v>90</v>
      </c>
      <c r="I145" s="216"/>
      <c r="J145" s="217">
        <f>ROUND(I145*H145,2)</f>
        <v>0</v>
      </c>
      <c r="K145" s="213" t="s">
        <v>1</v>
      </c>
      <c r="L145" s="41"/>
      <c r="M145" s="218" t="s">
        <v>1</v>
      </c>
      <c r="N145" s="219" t="s">
        <v>38</v>
      </c>
      <c r="O145" s="88"/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2" t="s">
        <v>119</v>
      </c>
      <c r="AT145" s="222" t="s">
        <v>115</v>
      </c>
      <c r="AU145" s="222" t="s">
        <v>82</v>
      </c>
      <c r="AY145" s="14" t="s">
        <v>112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4" t="s">
        <v>80</v>
      </c>
      <c r="BK145" s="223">
        <f>ROUND(I145*H145,2)</f>
        <v>0</v>
      </c>
      <c r="BL145" s="14" t="s">
        <v>119</v>
      </c>
      <c r="BM145" s="222" t="s">
        <v>167</v>
      </c>
    </row>
    <row r="146" s="2" customFormat="1">
      <c r="A146" s="35"/>
      <c r="B146" s="36"/>
      <c r="C146" s="37"/>
      <c r="D146" s="224" t="s">
        <v>120</v>
      </c>
      <c r="E146" s="37"/>
      <c r="F146" s="225" t="s">
        <v>168</v>
      </c>
      <c r="G146" s="37"/>
      <c r="H146" s="37"/>
      <c r="I146" s="226"/>
      <c r="J146" s="37"/>
      <c r="K146" s="37"/>
      <c r="L146" s="41"/>
      <c r="M146" s="227"/>
      <c r="N146" s="228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120</v>
      </c>
      <c r="AU146" s="14" t="s">
        <v>82</v>
      </c>
    </row>
    <row r="147" s="2" customFormat="1" ht="21.75" customHeight="1">
      <c r="A147" s="35"/>
      <c r="B147" s="36"/>
      <c r="C147" s="229" t="s">
        <v>141</v>
      </c>
      <c r="D147" s="229" t="s">
        <v>122</v>
      </c>
      <c r="E147" s="230" t="s">
        <v>169</v>
      </c>
      <c r="F147" s="231" t="s">
        <v>170</v>
      </c>
      <c r="G147" s="232" t="s">
        <v>125</v>
      </c>
      <c r="H147" s="233">
        <v>90</v>
      </c>
      <c r="I147" s="234"/>
      <c r="J147" s="235">
        <f>ROUND(I147*H147,2)</f>
        <v>0</v>
      </c>
      <c r="K147" s="231" t="s">
        <v>1</v>
      </c>
      <c r="L147" s="236"/>
      <c r="M147" s="237" t="s">
        <v>1</v>
      </c>
      <c r="N147" s="238" t="s">
        <v>38</v>
      </c>
      <c r="O147" s="88"/>
      <c r="P147" s="220">
        <f>O147*H147</f>
        <v>0</v>
      </c>
      <c r="Q147" s="220">
        <v>0</v>
      </c>
      <c r="R147" s="220">
        <f>Q147*H147</f>
        <v>0</v>
      </c>
      <c r="S147" s="220">
        <v>0</v>
      </c>
      <c r="T147" s="221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2" t="s">
        <v>126</v>
      </c>
      <c r="AT147" s="222" t="s">
        <v>122</v>
      </c>
      <c r="AU147" s="222" t="s">
        <v>82</v>
      </c>
      <c r="AY147" s="14" t="s">
        <v>112</v>
      </c>
      <c r="BE147" s="223">
        <f>IF(N147="základní",J147,0)</f>
        <v>0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14" t="s">
        <v>80</v>
      </c>
      <c r="BK147" s="223">
        <f>ROUND(I147*H147,2)</f>
        <v>0</v>
      </c>
      <c r="BL147" s="14" t="s">
        <v>119</v>
      </c>
      <c r="BM147" s="222" t="s">
        <v>171</v>
      </c>
    </row>
    <row r="148" s="2" customFormat="1">
      <c r="A148" s="35"/>
      <c r="B148" s="36"/>
      <c r="C148" s="37"/>
      <c r="D148" s="224" t="s">
        <v>120</v>
      </c>
      <c r="E148" s="37"/>
      <c r="F148" s="225" t="s">
        <v>172</v>
      </c>
      <c r="G148" s="37"/>
      <c r="H148" s="37"/>
      <c r="I148" s="226"/>
      <c r="J148" s="37"/>
      <c r="K148" s="37"/>
      <c r="L148" s="41"/>
      <c r="M148" s="227"/>
      <c r="N148" s="228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120</v>
      </c>
      <c r="AU148" s="14" t="s">
        <v>82</v>
      </c>
    </row>
    <row r="149" s="2" customFormat="1" ht="37.8" customHeight="1">
      <c r="A149" s="35"/>
      <c r="B149" s="36"/>
      <c r="C149" s="211" t="s">
        <v>173</v>
      </c>
      <c r="D149" s="211" t="s">
        <v>115</v>
      </c>
      <c r="E149" s="212" t="s">
        <v>174</v>
      </c>
      <c r="F149" s="213" t="s">
        <v>175</v>
      </c>
      <c r="G149" s="214" t="s">
        <v>125</v>
      </c>
      <c r="H149" s="215">
        <v>12</v>
      </c>
      <c r="I149" s="216"/>
      <c r="J149" s="217">
        <f>ROUND(I149*H149,2)</f>
        <v>0</v>
      </c>
      <c r="K149" s="213" t="s">
        <v>1</v>
      </c>
      <c r="L149" s="41"/>
      <c r="M149" s="218" t="s">
        <v>1</v>
      </c>
      <c r="N149" s="219" t="s">
        <v>38</v>
      </c>
      <c r="O149" s="88"/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2" t="s">
        <v>119</v>
      </c>
      <c r="AT149" s="222" t="s">
        <v>115</v>
      </c>
      <c r="AU149" s="222" t="s">
        <v>82</v>
      </c>
      <c r="AY149" s="14" t="s">
        <v>112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4" t="s">
        <v>80</v>
      </c>
      <c r="BK149" s="223">
        <f>ROUND(I149*H149,2)</f>
        <v>0</v>
      </c>
      <c r="BL149" s="14" t="s">
        <v>119</v>
      </c>
      <c r="BM149" s="222" t="s">
        <v>176</v>
      </c>
    </row>
    <row r="150" s="2" customFormat="1">
      <c r="A150" s="35"/>
      <c r="B150" s="36"/>
      <c r="C150" s="37"/>
      <c r="D150" s="224" t="s">
        <v>120</v>
      </c>
      <c r="E150" s="37"/>
      <c r="F150" s="225" t="s">
        <v>177</v>
      </c>
      <c r="G150" s="37"/>
      <c r="H150" s="37"/>
      <c r="I150" s="226"/>
      <c r="J150" s="37"/>
      <c r="K150" s="37"/>
      <c r="L150" s="41"/>
      <c r="M150" s="227"/>
      <c r="N150" s="228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120</v>
      </c>
      <c r="AU150" s="14" t="s">
        <v>82</v>
      </c>
    </row>
    <row r="151" s="2" customFormat="1" ht="33" customHeight="1">
      <c r="A151" s="35"/>
      <c r="B151" s="36"/>
      <c r="C151" s="229" t="s">
        <v>178</v>
      </c>
      <c r="D151" s="229" t="s">
        <v>122</v>
      </c>
      <c r="E151" s="230" t="s">
        <v>179</v>
      </c>
      <c r="F151" s="231" t="s">
        <v>180</v>
      </c>
      <c r="G151" s="232" t="s">
        <v>125</v>
      </c>
      <c r="H151" s="233">
        <v>12</v>
      </c>
      <c r="I151" s="234"/>
      <c r="J151" s="235">
        <f>ROUND(I151*H151,2)</f>
        <v>0</v>
      </c>
      <c r="K151" s="231" t="s">
        <v>1</v>
      </c>
      <c r="L151" s="236"/>
      <c r="M151" s="237" t="s">
        <v>1</v>
      </c>
      <c r="N151" s="238" t="s">
        <v>38</v>
      </c>
      <c r="O151" s="88"/>
      <c r="P151" s="220">
        <f>O151*H151</f>
        <v>0</v>
      </c>
      <c r="Q151" s="220">
        <v>0</v>
      </c>
      <c r="R151" s="220">
        <f>Q151*H151</f>
        <v>0</v>
      </c>
      <c r="S151" s="220">
        <v>0</v>
      </c>
      <c r="T151" s="221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2" t="s">
        <v>126</v>
      </c>
      <c r="AT151" s="222" t="s">
        <v>122</v>
      </c>
      <c r="AU151" s="222" t="s">
        <v>82</v>
      </c>
      <c r="AY151" s="14" t="s">
        <v>112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4" t="s">
        <v>80</v>
      </c>
      <c r="BK151" s="223">
        <f>ROUND(I151*H151,2)</f>
        <v>0</v>
      </c>
      <c r="BL151" s="14" t="s">
        <v>119</v>
      </c>
      <c r="BM151" s="222" t="s">
        <v>181</v>
      </c>
    </row>
    <row r="152" s="2" customFormat="1">
      <c r="A152" s="35"/>
      <c r="B152" s="36"/>
      <c r="C152" s="37"/>
      <c r="D152" s="224" t="s">
        <v>120</v>
      </c>
      <c r="E152" s="37"/>
      <c r="F152" s="225" t="s">
        <v>182</v>
      </c>
      <c r="G152" s="37"/>
      <c r="H152" s="37"/>
      <c r="I152" s="226"/>
      <c r="J152" s="37"/>
      <c r="K152" s="37"/>
      <c r="L152" s="41"/>
      <c r="M152" s="227"/>
      <c r="N152" s="228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120</v>
      </c>
      <c r="AU152" s="14" t="s">
        <v>82</v>
      </c>
    </row>
    <row r="153" s="2" customFormat="1" ht="24.15" customHeight="1">
      <c r="A153" s="35"/>
      <c r="B153" s="36"/>
      <c r="C153" s="211" t="s">
        <v>183</v>
      </c>
      <c r="D153" s="211" t="s">
        <v>115</v>
      </c>
      <c r="E153" s="212" t="s">
        <v>184</v>
      </c>
      <c r="F153" s="213" t="s">
        <v>185</v>
      </c>
      <c r="G153" s="214" t="s">
        <v>125</v>
      </c>
      <c r="H153" s="215">
        <v>4</v>
      </c>
      <c r="I153" s="216"/>
      <c r="J153" s="217">
        <f>ROUND(I153*H153,2)</f>
        <v>0</v>
      </c>
      <c r="K153" s="213" t="s">
        <v>1</v>
      </c>
      <c r="L153" s="41"/>
      <c r="M153" s="218" t="s">
        <v>1</v>
      </c>
      <c r="N153" s="219" t="s">
        <v>38</v>
      </c>
      <c r="O153" s="88"/>
      <c r="P153" s="220">
        <f>O153*H153</f>
        <v>0</v>
      </c>
      <c r="Q153" s="220">
        <v>0</v>
      </c>
      <c r="R153" s="220">
        <f>Q153*H153</f>
        <v>0</v>
      </c>
      <c r="S153" s="220">
        <v>0</v>
      </c>
      <c r="T153" s="221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2" t="s">
        <v>119</v>
      </c>
      <c r="AT153" s="222" t="s">
        <v>115</v>
      </c>
      <c r="AU153" s="222" t="s">
        <v>82</v>
      </c>
      <c r="AY153" s="14" t="s">
        <v>112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4" t="s">
        <v>80</v>
      </c>
      <c r="BK153" s="223">
        <f>ROUND(I153*H153,2)</f>
        <v>0</v>
      </c>
      <c r="BL153" s="14" t="s">
        <v>119</v>
      </c>
      <c r="BM153" s="222" t="s">
        <v>178</v>
      </c>
    </row>
    <row r="154" s="2" customFormat="1">
      <c r="A154" s="35"/>
      <c r="B154" s="36"/>
      <c r="C154" s="37"/>
      <c r="D154" s="224" t="s">
        <v>120</v>
      </c>
      <c r="E154" s="37"/>
      <c r="F154" s="225" t="s">
        <v>186</v>
      </c>
      <c r="G154" s="37"/>
      <c r="H154" s="37"/>
      <c r="I154" s="226"/>
      <c r="J154" s="37"/>
      <c r="K154" s="37"/>
      <c r="L154" s="41"/>
      <c r="M154" s="227"/>
      <c r="N154" s="228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120</v>
      </c>
      <c r="AU154" s="14" t="s">
        <v>82</v>
      </c>
    </row>
    <row r="155" s="2" customFormat="1" ht="24.15" customHeight="1">
      <c r="A155" s="35"/>
      <c r="B155" s="36"/>
      <c r="C155" s="229" t="s">
        <v>8</v>
      </c>
      <c r="D155" s="229" t="s">
        <v>122</v>
      </c>
      <c r="E155" s="230" t="s">
        <v>187</v>
      </c>
      <c r="F155" s="231" t="s">
        <v>188</v>
      </c>
      <c r="G155" s="232" t="s">
        <v>125</v>
      </c>
      <c r="H155" s="233">
        <v>4</v>
      </c>
      <c r="I155" s="234"/>
      <c r="J155" s="235">
        <f>ROUND(I155*H155,2)</f>
        <v>0</v>
      </c>
      <c r="K155" s="231" t="s">
        <v>1</v>
      </c>
      <c r="L155" s="236"/>
      <c r="M155" s="237" t="s">
        <v>1</v>
      </c>
      <c r="N155" s="238" t="s">
        <v>38</v>
      </c>
      <c r="O155" s="88"/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2" t="s">
        <v>126</v>
      </c>
      <c r="AT155" s="222" t="s">
        <v>122</v>
      </c>
      <c r="AU155" s="222" t="s">
        <v>82</v>
      </c>
      <c r="AY155" s="14" t="s">
        <v>112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4" t="s">
        <v>80</v>
      </c>
      <c r="BK155" s="223">
        <f>ROUND(I155*H155,2)</f>
        <v>0</v>
      </c>
      <c r="BL155" s="14" t="s">
        <v>119</v>
      </c>
      <c r="BM155" s="222" t="s">
        <v>126</v>
      </c>
    </row>
    <row r="156" s="2" customFormat="1">
      <c r="A156" s="35"/>
      <c r="B156" s="36"/>
      <c r="C156" s="37"/>
      <c r="D156" s="224" t="s">
        <v>120</v>
      </c>
      <c r="E156" s="37"/>
      <c r="F156" s="225" t="s">
        <v>189</v>
      </c>
      <c r="G156" s="37"/>
      <c r="H156" s="37"/>
      <c r="I156" s="226"/>
      <c r="J156" s="37"/>
      <c r="K156" s="37"/>
      <c r="L156" s="41"/>
      <c r="M156" s="227"/>
      <c r="N156" s="228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120</v>
      </c>
      <c r="AU156" s="14" t="s">
        <v>82</v>
      </c>
    </row>
    <row r="157" s="2" customFormat="1" ht="24.15" customHeight="1">
      <c r="A157" s="35"/>
      <c r="B157" s="36"/>
      <c r="C157" s="211" t="s">
        <v>7</v>
      </c>
      <c r="D157" s="211" t="s">
        <v>115</v>
      </c>
      <c r="E157" s="212" t="s">
        <v>190</v>
      </c>
      <c r="F157" s="213" t="s">
        <v>191</v>
      </c>
      <c r="G157" s="214" t="s">
        <v>125</v>
      </c>
      <c r="H157" s="215">
        <v>1</v>
      </c>
      <c r="I157" s="216"/>
      <c r="J157" s="217">
        <f>ROUND(I157*H157,2)</f>
        <v>0</v>
      </c>
      <c r="K157" s="213" t="s">
        <v>1</v>
      </c>
      <c r="L157" s="41"/>
      <c r="M157" s="218" t="s">
        <v>1</v>
      </c>
      <c r="N157" s="219" t="s">
        <v>38</v>
      </c>
      <c r="O157" s="88"/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2" t="s">
        <v>119</v>
      </c>
      <c r="AT157" s="222" t="s">
        <v>115</v>
      </c>
      <c r="AU157" s="222" t="s">
        <v>82</v>
      </c>
      <c r="AY157" s="14" t="s">
        <v>112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4" t="s">
        <v>80</v>
      </c>
      <c r="BK157" s="223">
        <f>ROUND(I157*H157,2)</f>
        <v>0</v>
      </c>
      <c r="BL157" s="14" t="s">
        <v>119</v>
      </c>
      <c r="BM157" s="222" t="s">
        <v>192</v>
      </c>
    </row>
    <row r="158" s="2" customFormat="1">
      <c r="A158" s="35"/>
      <c r="B158" s="36"/>
      <c r="C158" s="37"/>
      <c r="D158" s="224" t="s">
        <v>120</v>
      </c>
      <c r="E158" s="37"/>
      <c r="F158" s="225" t="s">
        <v>193</v>
      </c>
      <c r="G158" s="37"/>
      <c r="H158" s="37"/>
      <c r="I158" s="226"/>
      <c r="J158" s="37"/>
      <c r="K158" s="37"/>
      <c r="L158" s="41"/>
      <c r="M158" s="227"/>
      <c r="N158" s="228"/>
      <c r="O158" s="88"/>
      <c r="P158" s="88"/>
      <c r="Q158" s="88"/>
      <c r="R158" s="88"/>
      <c r="S158" s="88"/>
      <c r="T158" s="89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120</v>
      </c>
      <c r="AU158" s="14" t="s">
        <v>82</v>
      </c>
    </row>
    <row r="159" s="2" customFormat="1" ht="24.15" customHeight="1">
      <c r="A159" s="35"/>
      <c r="B159" s="36"/>
      <c r="C159" s="229" t="s">
        <v>167</v>
      </c>
      <c r="D159" s="229" t="s">
        <v>122</v>
      </c>
      <c r="E159" s="230" t="s">
        <v>194</v>
      </c>
      <c r="F159" s="231" t="s">
        <v>195</v>
      </c>
      <c r="G159" s="232" t="s">
        <v>125</v>
      </c>
      <c r="H159" s="233">
        <v>1</v>
      </c>
      <c r="I159" s="234"/>
      <c r="J159" s="235">
        <f>ROUND(I159*H159,2)</f>
        <v>0</v>
      </c>
      <c r="K159" s="231" t="s">
        <v>1</v>
      </c>
      <c r="L159" s="236"/>
      <c r="M159" s="237" t="s">
        <v>1</v>
      </c>
      <c r="N159" s="238" t="s">
        <v>38</v>
      </c>
      <c r="O159" s="88"/>
      <c r="P159" s="220">
        <f>O159*H159</f>
        <v>0</v>
      </c>
      <c r="Q159" s="220">
        <v>0</v>
      </c>
      <c r="R159" s="220">
        <f>Q159*H159</f>
        <v>0</v>
      </c>
      <c r="S159" s="220">
        <v>0</v>
      </c>
      <c r="T159" s="221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2" t="s">
        <v>126</v>
      </c>
      <c r="AT159" s="222" t="s">
        <v>122</v>
      </c>
      <c r="AU159" s="222" t="s">
        <v>82</v>
      </c>
      <c r="AY159" s="14" t="s">
        <v>112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4" t="s">
        <v>80</v>
      </c>
      <c r="BK159" s="223">
        <f>ROUND(I159*H159,2)</f>
        <v>0</v>
      </c>
      <c r="BL159" s="14" t="s">
        <v>119</v>
      </c>
      <c r="BM159" s="222" t="s">
        <v>196</v>
      </c>
    </row>
    <row r="160" s="2" customFormat="1">
      <c r="A160" s="35"/>
      <c r="B160" s="36"/>
      <c r="C160" s="37"/>
      <c r="D160" s="224" t="s">
        <v>120</v>
      </c>
      <c r="E160" s="37"/>
      <c r="F160" s="225" t="s">
        <v>197</v>
      </c>
      <c r="G160" s="37"/>
      <c r="H160" s="37"/>
      <c r="I160" s="226"/>
      <c r="J160" s="37"/>
      <c r="K160" s="37"/>
      <c r="L160" s="41"/>
      <c r="M160" s="227"/>
      <c r="N160" s="228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120</v>
      </c>
      <c r="AU160" s="14" t="s">
        <v>82</v>
      </c>
    </row>
    <row r="161" s="2" customFormat="1" ht="24.15" customHeight="1">
      <c r="A161" s="35"/>
      <c r="B161" s="36"/>
      <c r="C161" s="211" t="s">
        <v>198</v>
      </c>
      <c r="D161" s="211" t="s">
        <v>115</v>
      </c>
      <c r="E161" s="212" t="s">
        <v>199</v>
      </c>
      <c r="F161" s="213" t="s">
        <v>200</v>
      </c>
      <c r="G161" s="214" t="s">
        <v>125</v>
      </c>
      <c r="H161" s="215">
        <v>1</v>
      </c>
      <c r="I161" s="216"/>
      <c r="J161" s="217">
        <f>ROUND(I161*H161,2)</f>
        <v>0</v>
      </c>
      <c r="K161" s="213" t="s">
        <v>1</v>
      </c>
      <c r="L161" s="41"/>
      <c r="M161" s="218" t="s">
        <v>1</v>
      </c>
      <c r="N161" s="219" t="s">
        <v>38</v>
      </c>
      <c r="O161" s="88"/>
      <c r="P161" s="220">
        <f>O161*H161</f>
        <v>0</v>
      </c>
      <c r="Q161" s="220">
        <v>0</v>
      </c>
      <c r="R161" s="220">
        <f>Q161*H161</f>
        <v>0</v>
      </c>
      <c r="S161" s="220">
        <v>0</v>
      </c>
      <c r="T161" s="221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2" t="s">
        <v>119</v>
      </c>
      <c r="AT161" s="222" t="s">
        <v>115</v>
      </c>
      <c r="AU161" s="222" t="s">
        <v>82</v>
      </c>
      <c r="AY161" s="14" t="s">
        <v>112</v>
      </c>
      <c r="BE161" s="223">
        <f>IF(N161="základní",J161,0)</f>
        <v>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4" t="s">
        <v>80</v>
      </c>
      <c r="BK161" s="223">
        <f>ROUND(I161*H161,2)</f>
        <v>0</v>
      </c>
      <c r="BL161" s="14" t="s">
        <v>119</v>
      </c>
      <c r="BM161" s="222" t="s">
        <v>201</v>
      </c>
    </row>
    <row r="162" s="2" customFormat="1">
      <c r="A162" s="35"/>
      <c r="B162" s="36"/>
      <c r="C162" s="37"/>
      <c r="D162" s="224" t="s">
        <v>120</v>
      </c>
      <c r="E162" s="37"/>
      <c r="F162" s="225" t="s">
        <v>202</v>
      </c>
      <c r="G162" s="37"/>
      <c r="H162" s="37"/>
      <c r="I162" s="226"/>
      <c r="J162" s="37"/>
      <c r="K162" s="37"/>
      <c r="L162" s="41"/>
      <c r="M162" s="227"/>
      <c r="N162" s="228"/>
      <c r="O162" s="88"/>
      <c r="P162" s="88"/>
      <c r="Q162" s="88"/>
      <c r="R162" s="88"/>
      <c r="S162" s="88"/>
      <c r="T162" s="89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120</v>
      </c>
      <c r="AU162" s="14" t="s">
        <v>82</v>
      </c>
    </row>
    <row r="163" s="2" customFormat="1" ht="24.15" customHeight="1">
      <c r="A163" s="35"/>
      <c r="B163" s="36"/>
      <c r="C163" s="229" t="s">
        <v>181</v>
      </c>
      <c r="D163" s="229" t="s">
        <v>122</v>
      </c>
      <c r="E163" s="230" t="s">
        <v>203</v>
      </c>
      <c r="F163" s="231" t="s">
        <v>204</v>
      </c>
      <c r="G163" s="232" t="s">
        <v>125</v>
      </c>
      <c r="H163" s="233">
        <v>1</v>
      </c>
      <c r="I163" s="234"/>
      <c r="J163" s="235">
        <f>ROUND(I163*H163,2)</f>
        <v>0</v>
      </c>
      <c r="K163" s="231" t="s">
        <v>1</v>
      </c>
      <c r="L163" s="236"/>
      <c r="M163" s="237" t="s">
        <v>1</v>
      </c>
      <c r="N163" s="238" t="s">
        <v>38</v>
      </c>
      <c r="O163" s="88"/>
      <c r="P163" s="220">
        <f>O163*H163</f>
        <v>0</v>
      </c>
      <c r="Q163" s="220">
        <v>0</v>
      </c>
      <c r="R163" s="220">
        <f>Q163*H163</f>
        <v>0</v>
      </c>
      <c r="S163" s="220">
        <v>0</v>
      </c>
      <c r="T163" s="221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2" t="s">
        <v>126</v>
      </c>
      <c r="AT163" s="222" t="s">
        <v>122</v>
      </c>
      <c r="AU163" s="222" t="s">
        <v>82</v>
      </c>
      <c r="AY163" s="14" t="s">
        <v>112</v>
      </c>
      <c r="BE163" s="223">
        <f>IF(N163="základní",J163,0)</f>
        <v>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4" t="s">
        <v>80</v>
      </c>
      <c r="BK163" s="223">
        <f>ROUND(I163*H163,2)</f>
        <v>0</v>
      </c>
      <c r="BL163" s="14" t="s">
        <v>119</v>
      </c>
      <c r="BM163" s="222" t="s">
        <v>205</v>
      </c>
    </row>
    <row r="164" s="2" customFormat="1">
      <c r="A164" s="35"/>
      <c r="B164" s="36"/>
      <c r="C164" s="37"/>
      <c r="D164" s="224" t="s">
        <v>120</v>
      </c>
      <c r="E164" s="37"/>
      <c r="F164" s="225" t="s">
        <v>206</v>
      </c>
      <c r="G164" s="37"/>
      <c r="H164" s="37"/>
      <c r="I164" s="226"/>
      <c r="J164" s="37"/>
      <c r="K164" s="37"/>
      <c r="L164" s="41"/>
      <c r="M164" s="227"/>
      <c r="N164" s="228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120</v>
      </c>
      <c r="AU164" s="14" t="s">
        <v>82</v>
      </c>
    </row>
    <row r="165" s="2" customFormat="1" ht="33" customHeight="1">
      <c r="A165" s="35"/>
      <c r="B165" s="36"/>
      <c r="C165" s="211" t="s">
        <v>207</v>
      </c>
      <c r="D165" s="211" t="s">
        <v>115</v>
      </c>
      <c r="E165" s="212" t="s">
        <v>208</v>
      </c>
      <c r="F165" s="213" t="s">
        <v>209</v>
      </c>
      <c r="G165" s="214" t="s">
        <v>125</v>
      </c>
      <c r="H165" s="215">
        <v>1</v>
      </c>
      <c r="I165" s="216"/>
      <c r="J165" s="217">
        <f>ROUND(I165*H165,2)</f>
        <v>0</v>
      </c>
      <c r="K165" s="213" t="s">
        <v>1</v>
      </c>
      <c r="L165" s="41"/>
      <c r="M165" s="218" t="s">
        <v>1</v>
      </c>
      <c r="N165" s="219" t="s">
        <v>38</v>
      </c>
      <c r="O165" s="88"/>
      <c r="P165" s="220">
        <f>O165*H165</f>
        <v>0</v>
      </c>
      <c r="Q165" s="220">
        <v>0</v>
      </c>
      <c r="R165" s="220">
        <f>Q165*H165</f>
        <v>0</v>
      </c>
      <c r="S165" s="220">
        <v>0</v>
      </c>
      <c r="T165" s="221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2" t="s">
        <v>119</v>
      </c>
      <c r="AT165" s="222" t="s">
        <v>115</v>
      </c>
      <c r="AU165" s="222" t="s">
        <v>82</v>
      </c>
      <c r="AY165" s="14" t="s">
        <v>112</v>
      </c>
      <c r="BE165" s="223">
        <f>IF(N165="základní",J165,0)</f>
        <v>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4" t="s">
        <v>80</v>
      </c>
      <c r="BK165" s="223">
        <f>ROUND(I165*H165,2)</f>
        <v>0</v>
      </c>
      <c r="BL165" s="14" t="s">
        <v>119</v>
      </c>
      <c r="BM165" s="222" t="s">
        <v>210</v>
      </c>
    </row>
    <row r="166" s="2" customFormat="1">
      <c r="A166" s="35"/>
      <c r="B166" s="36"/>
      <c r="C166" s="37"/>
      <c r="D166" s="224" t="s">
        <v>120</v>
      </c>
      <c r="E166" s="37"/>
      <c r="F166" s="225" t="s">
        <v>211</v>
      </c>
      <c r="G166" s="37"/>
      <c r="H166" s="37"/>
      <c r="I166" s="226"/>
      <c r="J166" s="37"/>
      <c r="K166" s="37"/>
      <c r="L166" s="41"/>
      <c r="M166" s="227"/>
      <c r="N166" s="228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120</v>
      </c>
      <c r="AU166" s="14" t="s">
        <v>82</v>
      </c>
    </row>
    <row r="167" s="2" customFormat="1" ht="24.15" customHeight="1">
      <c r="A167" s="35"/>
      <c r="B167" s="36"/>
      <c r="C167" s="229" t="s">
        <v>171</v>
      </c>
      <c r="D167" s="229" t="s">
        <v>122</v>
      </c>
      <c r="E167" s="230" t="s">
        <v>212</v>
      </c>
      <c r="F167" s="231" t="s">
        <v>213</v>
      </c>
      <c r="G167" s="232" t="s">
        <v>125</v>
      </c>
      <c r="H167" s="233">
        <v>1</v>
      </c>
      <c r="I167" s="234"/>
      <c r="J167" s="235">
        <f>ROUND(I167*H167,2)</f>
        <v>0</v>
      </c>
      <c r="K167" s="231" t="s">
        <v>1</v>
      </c>
      <c r="L167" s="236"/>
      <c r="M167" s="237" t="s">
        <v>1</v>
      </c>
      <c r="N167" s="238" t="s">
        <v>38</v>
      </c>
      <c r="O167" s="88"/>
      <c r="P167" s="220">
        <f>O167*H167</f>
        <v>0</v>
      </c>
      <c r="Q167" s="220">
        <v>0</v>
      </c>
      <c r="R167" s="220">
        <f>Q167*H167</f>
        <v>0</v>
      </c>
      <c r="S167" s="220">
        <v>0</v>
      </c>
      <c r="T167" s="221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2" t="s">
        <v>126</v>
      </c>
      <c r="AT167" s="222" t="s">
        <v>122</v>
      </c>
      <c r="AU167" s="222" t="s">
        <v>82</v>
      </c>
      <c r="AY167" s="14" t="s">
        <v>112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4" t="s">
        <v>80</v>
      </c>
      <c r="BK167" s="223">
        <f>ROUND(I167*H167,2)</f>
        <v>0</v>
      </c>
      <c r="BL167" s="14" t="s">
        <v>119</v>
      </c>
      <c r="BM167" s="222" t="s">
        <v>214</v>
      </c>
    </row>
    <row r="168" s="2" customFormat="1">
      <c r="A168" s="35"/>
      <c r="B168" s="36"/>
      <c r="C168" s="37"/>
      <c r="D168" s="224" t="s">
        <v>120</v>
      </c>
      <c r="E168" s="37"/>
      <c r="F168" s="225" t="s">
        <v>215</v>
      </c>
      <c r="G168" s="37"/>
      <c r="H168" s="37"/>
      <c r="I168" s="226"/>
      <c r="J168" s="37"/>
      <c r="K168" s="37"/>
      <c r="L168" s="41"/>
      <c r="M168" s="227"/>
      <c r="N168" s="228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120</v>
      </c>
      <c r="AU168" s="14" t="s">
        <v>82</v>
      </c>
    </row>
    <row r="169" s="2" customFormat="1" ht="24.15" customHeight="1">
      <c r="A169" s="35"/>
      <c r="B169" s="36"/>
      <c r="C169" s="211" t="s">
        <v>216</v>
      </c>
      <c r="D169" s="211" t="s">
        <v>115</v>
      </c>
      <c r="E169" s="212" t="s">
        <v>217</v>
      </c>
      <c r="F169" s="213" t="s">
        <v>218</v>
      </c>
      <c r="G169" s="214" t="s">
        <v>125</v>
      </c>
      <c r="H169" s="215">
        <v>1</v>
      </c>
      <c r="I169" s="216"/>
      <c r="J169" s="217">
        <f>ROUND(I169*H169,2)</f>
        <v>0</v>
      </c>
      <c r="K169" s="213" t="s">
        <v>1</v>
      </c>
      <c r="L169" s="41"/>
      <c r="M169" s="218" t="s">
        <v>1</v>
      </c>
      <c r="N169" s="219" t="s">
        <v>38</v>
      </c>
      <c r="O169" s="88"/>
      <c r="P169" s="220">
        <f>O169*H169</f>
        <v>0</v>
      </c>
      <c r="Q169" s="220">
        <v>0</v>
      </c>
      <c r="R169" s="220">
        <f>Q169*H169</f>
        <v>0</v>
      </c>
      <c r="S169" s="220">
        <v>0</v>
      </c>
      <c r="T169" s="221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2" t="s">
        <v>119</v>
      </c>
      <c r="AT169" s="222" t="s">
        <v>115</v>
      </c>
      <c r="AU169" s="222" t="s">
        <v>82</v>
      </c>
      <c r="AY169" s="14" t="s">
        <v>112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4" t="s">
        <v>80</v>
      </c>
      <c r="BK169" s="223">
        <f>ROUND(I169*H169,2)</f>
        <v>0</v>
      </c>
      <c r="BL169" s="14" t="s">
        <v>119</v>
      </c>
      <c r="BM169" s="222" t="s">
        <v>219</v>
      </c>
    </row>
    <row r="170" s="2" customFormat="1">
      <c r="A170" s="35"/>
      <c r="B170" s="36"/>
      <c r="C170" s="37"/>
      <c r="D170" s="224" t="s">
        <v>120</v>
      </c>
      <c r="E170" s="37"/>
      <c r="F170" s="225" t="s">
        <v>220</v>
      </c>
      <c r="G170" s="37"/>
      <c r="H170" s="37"/>
      <c r="I170" s="226"/>
      <c r="J170" s="37"/>
      <c r="K170" s="37"/>
      <c r="L170" s="41"/>
      <c r="M170" s="227"/>
      <c r="N170" s="228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120</v>
      </c>
      <c r="AU170" s="14" t="s">
        <v>82</v>
      </c>
    </row>
    <row r="171" s="2" customFormat="1" ht="37.8" customHeight="1">
      <c r="A171" s="35"/>
      <c r="B171" s="36"/>
      <c r="C171" s="229" t="s">
        <v>176</v>
      </c>
      <c r="D171" s="229" t="s">
        <v>122</v>
      </c>
      <c r="E171" s="230" t="s">
        <v>221</v>
      </c>
      <c r="F171" s="231" t="s">
        <v>222</v>
      </c>
      <c r="G171" s="232" t="s">
        <v>125</v>
      </c>
      <c r="H171" s="233">
        <v>1</v>
      </c>
      <c r="I171" s="234"/>
      <c r="J171" s="235">
        <f>ROUND(I171*H171,2)</f>
        <v>0</v>
      </c>
      <c r="K171" s="231" t="s">
        <v>1</v>
      </c>
      <c r="L171" s="236"/>
      <c r="M171" s="237" t="s">
        <v>1</v>
      </c>
      <c r="N171" s="238" t="s">
        <v>38</v>
      </c>
      <c r="O171" s="88"/>
      <c r="P171" s="220">
        <f>O171*H171</f>
        <v>0</v>
      </c>
      <c r="Q171" s="220">
        <v>0</v>
      </c>
      <c r="R171" s="220">
        <f>Q171*H171</f>
        <v>0</v>
      </c>
      <c r="S171" s="220">
        <v>0</v>
      </c>
      <c r="T171" s="221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2" t="s">
        <v>126</v>
      </c>
      <c r="AT171" s="222" t="s">
        <v>122</v>
      </c>
      <c r="AU171" s="222" t="s">
        <v>82</v>
      </c>
      <c r="AY171" s="14" t="s">
        <v>112</v>
      </c>
      <c r="BE171" s="223">
        <f>IF(N171="základní",J171,0)</f>
        <v>0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14" t="s">
        <v>80</v>
      </c>
      <c r="BK171" s="223">
        <f>ROUND(I171*H171,2)</f>
        <v>0</v>
      </c>
      <c r="BL171" s="14" t="s">
        <v>119</v>
      </c>
      <c r="BM171" s="222" t="s">
        <v>223</v>
      </c>
    </row>
    <row r="172" s="2" customFormat="1">
      <c r="A172" s="35"/>
      <c r="B172" s="36"/>
      <c r="C172" s="37"/>
      <c r="D172" s="224" t="s">
        <v>120</v>
      </c>
      <c r="E172" s="37"/>
      <c r="F172" s="225" t="s">
        <v>224</v>
      </c>
      <c r="G172" s="37"/>
      <c r="H172" s="37"/>
      <c r="I172" s="226"/>
      <c r="J172" s="37"/>
      <c r="K172" s="37"/>
      <c r="L172" s="41"/>
      <c r="M172" s="227"/>
      <c r="N172" s="228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120</v>
      </c>
      <c r="AU172" s="14" t="s">
        <v>82</v>
      </c>
    </row>
    <row r="173" s="2" customFormat="1" ht="33" customHeight="1">
      <c r="A173" s="35"/>
      <c r="B173" s="36"/>
      <c r="C173" s="211" t="s">
        <v>225</v>
      </c>
      <c r="D173" s="211" t="s">
        <v>115</v>
      </c>
      <c r="E173" s="212" t="s">
        <v>226</v>
      </c>
      <c r="F173" s="213" t="s">
        <v>227</v>
      </c>
      <c r="G173" s="214" t="s">
        <v>125</v>
      </c>
      <c r="H173" s="215">
        <v>1</v>
      </c>
      <c r="I173" s="216"/>
      <c r="J173" s="217">
        <f>ROUND(I173*H173,2)</f>
        <v>0</v>
      </c>
      <c r="K173" s="213" t="s">
        <v>1</v>
      </c>
      <c r="L173" s="41"/>
      <c r="M173" s="218" t="s">
        <v>1</v>
      </c>
      <c r="N173" s="219" t="s">
        <v>38</v>
      </c>
      <c r="O173" s="88"/>
      <c r="P173" s="220">
        <f>O173*H173</f>
        <v>0</v>
      </c>
      <c r="Q173" s="220">
        <v>0</v>
      </c>
      <c r="R173" s="220">
        <f>Q173*H173</f>
        <v>0</v>
      </c>
      <c r="S173" s="220">
        <v>0</v>
      </c>
      <c r="T173" s="221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2" t="s">
        <v>119</v>
      </c>
      <c r="AT173" s="222" t="s">
        <v>115</v>
      </c>
      <c r="AU173" s="222" t="s">
        <v>82</v>
      </c>
      <c r="AY173" s="14" t="s">
        <v>112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4" t="s">
        <v>80</v>
      </c>
      <c r="BK173" s="223">
        <f>ROUND(I173*H173,2)</f>
        <v>0</v>
      </c>
      <c r="BL173" s="14" t="s">
        <v>119</v>
      </c>
      <c r="BM173" s="222" t="s">
        <v>228</v>
      </c>
    </row>
    <row r="174" s="2" customFormat="1">
      <c r="A174" s="35"/>
      <c r="B174" s="36"/>
      <c r="C174" s="37"/>
      <c r="D174" s="224" t="s">
        <v>120</v>
      </c>
      <c r="E174" s="37"/>
      <c r="F174" s="225" t="s">
        <v>229</v>
      </c>
      <c r="G174" s="37"/>
      <c r="H174" s="37"/>
      <c r="I174" s="226"/>
      <c r="J174" s="37"/>
      <c r="K174" s="37"/>
      <c r="L174" s="41"/>
      <c r="M174" s="227"/>
      <c r="N174" s="228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120</v>
      </c>
      <c r="AU174" s="14" t="s">
        <v>82</v>
      </c>
    </row>
    <row r="175" s="2" customFormat="1" ht="37.8" customHeight="1">
      <c r="A175" s="35"/>
      <c r="B175" s="36"/>
      <c r="C175" s="229" t="s">
        <v>150</v>
      </c>
      <c r="D175" s="229" t="s">
        <v>122</v>
      </c>
      <c r="E175" s="230" t="s">
        <v>230</v>
      </c>
      <c r="F175" s="231" t="s">
        <v>231</v>
      </c>
      <c r="G175" s="232" t="s">
        <v>125</v>
      </c>
      <c r="H175" s="233">
        <v>2</v>
      </c>
      <c r="I175" s="234"/>
      <c r="J175" s="235">
        <f>ROUND(I175*H175,2)</f>
        <v>0</v>
      </c>
      <c r="K175" s="231" t="s">
        <v>1</v>
      </c>
      <c r="L175" s="236"/>
      <c r="M175" s="237" t="s">
        <v>1</v>
      </c>
      <c r="N175" s="238" t="s">
        <v>38</v>
      </c>
      <c r="O175" s="88"/>
      <c r="P175" s="220">
        <f>O175*H175</f>
        <v>0</v>
      </c>
      <c r="Q175" s="220">
        <v>0</v>
      </c>
      <c r="R175" s="220">
        <f>Q175*H175</f>
        <v>0</v>
      </c>
      <c r="S175" s="220">
        <v>0</v>
      </c>
      <c r="T175" s="221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2" t="s">
        <v>126</v>
      </c>
      <c r="AT175" s="222" t="s">
        <v>122</v>
      </c>
      <c r="AU175" s="222" t="s">
        <v>82</v>
      </c>
      <c r="AY175" s="14" t="s">
        <v>112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4" t="s">
        <v>80</v>
      </c>
      <c r="BK175" s="223">
        <f>ROUND(I175*H175,2)</f>
        <v>0</v>
      </c>
      <c r="BL175" s="14" t="s">
        <v>119</v>
      </c>
      <c r="BM175" s="222" t="s">
        <v>232</v>
      </c>
    </row>
    <row r="176" s="2" customFormat="1">
      <c r="A176" s="35"/>
      <c r="B176" s="36"/>
      <c r="C176" s="37"/>
      <c r="D176" s="224" t="s">
        <v>120</v>
      </c>
      <c r="E176" s="37"/>
      <c r="F176" s="225" t="s">
        <v>233</v>
      </c>
      <c r="G176" s="37"/>
      <c r="H176" s="37"/>
      <c r="I176" s="226"/>
      <c r="J176" s="37"/>
      <c r="K176" s="37"/>
      <c r="L176" s="41"/>
      <c r="M176" s="227"/>
      <c r="N176" s="228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120</v>
      </c>
      <c r="AU176" s="14" t="s">
        <v>82</v>
      </c>
    </row>
    <row r="177" s="2" customFormat="1" ht="24.15" customHeight="1">
      <c r="A177" s="35"/>
      <c r="B177" s="36"/>
      <c r="C177" s="211" t="s">
        <v>234</v>
      </c>
      <c r="D177" s="211" t="s">
        <v>115</v>
      </c>
      <c r="E177" s="212" t="s">
        <v>235</v>
      </c>
      <c r="F177" s="213" t="s">
        <v>236</v>
      </c>
      <c r="G177" s="214" t="s">
        <v>125</v>
      </c>
      <c r="H177" s="215">
        <v>2</v>
      </c>
      <c r="I177" s="216"/>
      <c r="J177" s="217">
        <f>ROUND(I177*H177,2)</f>
        <v>0</v>
      </c>
      <c r="K177" s="213" t="s">
        <v>1</v>
      </c>
      <c r="L177" s="41"/>
      <c r="M177" s="218" t="s">
        <v>1</v>
      </c>
      <c r="N177" s="219" t="s">
        <v>38</v>
      </c>
      <c r="O177" s="88"/>
      <c r="P177" s="220">
        <f>O177*H177</f>
        <v>0</v>
      </c>
      <c r="Q177" s="220">
        <v>0</v>
      </c>
      <c r="R177" s="220">
        <f>Q177*H177</f>
        <v>0</v>
      </c>
      <c r="S177" s="220">
        <v>0</v>
      </c>
      <c r="T177" s="221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2" t="s">
        <v>119</v>
      </c>
      <c r="AT177" s="222" t="s">
        <v>115</v>
      </c>
      <c r="AU177" s="222" t="s">
        <v>82</v>
      </c>
      <c r="AY177" s="14" t="s">
        <v>112</v>
      </c>
      <c r="BE177" s="223">
        <f>IF(N177="základní",J177,0)</f>
        <v>0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14" t="s">
        <v>80</v>
      </c>
      <c r="BK177" s="223">
        <f>ROUND(I177*H177,2)</f>
        <v>0</v>
      </c>
      <c r="BL177" s="14" t="s">
        <v>119</v>
      </c>
      <c r="BM177" s="222" t="s">
        <v>237</v>
      </c>
    </row>
    <row r="178" s="2" customFormat="1">
      <c r="A178" s="35"/>
      <c r="B178" s="36"/>
      <c r="C178" s="37"/>
      <c r="D178" s="224" t="s">
        <v>120</v>
      </c>
      <c r="E178" s="37"/>
      <c r="F178" s="225" t="s">
        <v>238</v>
      </c>
      <c r="G178" s="37"/>
      <c r="H178" s="37"/>
      <c r="I178" s="226"/>
      <c r="J178" s="37"/>
      <c r="K178" s="37"/>
      <c r="L178" s="41"/>
      <c r="M178" s="227"/>
      <c r="N178" s="228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120</v>
      </c>
      <c r="AU178" s="14" t="s">
        <v>82</v>
      </c>
    </row>
    <row r="179" s="2" customFormat="1" ht="16.5" customHeight="1">
      <c r="A179" s="35"/>
      <c r="B179" s="36"/>
      <c r="C179" s="211" t="s">
        <v>239</v>
      </c>
      <c r="D179" s="211" t="s">
        <v>115</v>
      </c>
      <c r="E179" s="212" t="s">
        <v>240</v>
      </c>
      <c r="F179" s="213" t="s">
        <v>241</v>
      </c>
      <c r="G179" s="214" t="s">
        <v>125</v>
      </c>
      <c r="H179" s="215">
        <v>2</v>
      </c>
      <c r="I179" s="216"/>
      <c r="J179" s="217">
        <f>ROUND(I179*H179,2)</f>
        <v>0</v>
      </c>
      <c r="K179" s="213" t="s">
        <v>1</v>
      </c>
      <c r="L179" s="41"/>
      <c r="M179" s="218" t="s">
        <v>1</v>
      </c>
      <c r="N179" s="219" t="s">
        <v>38</v>
      </c>
      <c r="O179" s="88"/>
      <c r="P179" s="220">
        <f>O179*H179</f>
        <v>0</v>
      </c>
      <c r="Q179" s="220">
        <v>0</v>
      </c>
      <c r="R179" s="220">
        <f>Q179*H179</f>
        <v>0</v>
      </c>
      <c r="S179" s="220">
        <v>0</v>
      </c>
      <c r="T179" s="221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2" t="s">
        <v>119</v>
      </c>
      <c r="AT179" s="222" t="s">
        <v>115</v>
      </c>
      <c r="AU179" s="222" t="s">
        <v>82</v>
      </c>
      <c r="AY179" s="14" t="s">
        <v>112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14" t="s">
        <v>80</v>
      </c>
      <c r="BK179" s="223">
        <f>ROUND(I179*H179,2)</f>
        <v>0</v>
      </c>
      <c r="BL179" s="14" t="s">
        <v>119</v>
      </c>
      <c r="BM179" s="222" t="s">
        <v>242</v>
      </c>
    </row>
    <row r="180" s="2" customFormat="1" ht="16.5" customHeight="1">
      <c r="A180" s="35"/>
      <c r="B180" s="36"/>
      <c r="C180" s="211" t="s">
        <v>126</v>
      </c>
      <c r="D180" s="211" t="s">
        <v>115</v>
      </c>
      <c r="E180" s="212" t="s">
        <v>243</v>
      </c>
      <c r="F180" s="213" t="s">
        <v>244</v>
      </c>
      <c r="G180" s="214" t="s">
        <v>125</v>
      </c>
      <c r="H180" s="215">
        <v>1</v>
      </c>
      <c r="I180" s="216"/>
      <c r="J180" s="217">
        <f>ROUND(I180*H180,2)</f>
        <v>0</v>
      </c>
      <c r="K180" s="213" t="s">
        <v>1</v>
      </c>
      <c r="L180" s="41"/>
      <c r="M180" s="218" t="s">
        <v>1</v>
      </c>
      <c r="N180" s="219" t="s">
        <v>38</v>
      </c>
      <c r="O180" s="88"/>
      <c r="P180" s="220">
        <f>O180*H180</f>
        <v>0</v>
      </c>
      <c r="Q180" s="220">
        <v>0</v>
      </c>
      <c r="R180" s="220">
        <f>Q180*H180</f>
        <v>0</v>
      </c>
      <c r="S180" s="220">
        <v>0</v>
      </c>
      <c r="T180" s="221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2" t="s">
        <v>119</v>
      </c>
      <c r="AT180" s="222" t="s">
        <v>115</v>
      </c>
      <c r="AU180" s="222" t="s">
        <v>82</v>
      </c>
      <c r="AY180" s="14" t="s">
        <v>112</v>
      </c>
      <c r="BE180" s="223">
        <f>IF(N180="základní",J180,0)</f>
        <v>0</v>
      </c>
      <c r="BF180" s="223">
        <f>IF(N180="snížená",J180,0)</f>
        <v>0</v>
      </c>
      <c r="BG180" s="223">
        <f>IF(N180="zákl. přenesená",J180,0)</f>
        <v>0</v>
      </c>
      <c r="BH180" s="223">
        <f>IF(N180="sníž. přenesená",J180,0)</f>
        <v>0</v>
      </c>
      <c r="BI180" s="223">
        <f>IF(N180="nulová",J180,0)</f>
        <v>0</v>
      </c>
      <c r="BJ180" s="14" t="s">
        <v>80</v>
      </c>
      <c r="BK180" s="223">
        <f>ROUND(I180*H180,2)</f>
        <v>0</v>
      </c>
      <c r="BL180" s="14" t="s">
        <v>119</v>
      </c>
      <c r="BM180" s="222" t="s">
        <v>245</v>
      </c>
    </row>
    <row r="181" s="2" customFormat="1" ht="16.5" customHeight="1">
      <c r="A181" s="35"/>
      <c r="B181" s="36"/>
      <c r="C181" s="211" t="s">
        <v>246</v>
      </c>
      <c r="D181" s="211" t="s">
        <v>115</v>
      </c>
      <c r="E181" s="212" t="s">
        <v>247</v>
      </c>
      <c r="F181" s="213" t="s">
        <v>248</v>
      </c>
      <c r="G181" s="214" t="s">
        <v>249</v>
      </c>
      <c r="H181" s="215">
        <v>2</v>
      </c>
      <c r="I181" s="216"/>
      <c r="J181" s="217">
        <f>ROUND(I181*H181,2)</f>
        <v>0</v>
      </c>
      <c r="K181" s="213" t="s">
        <v>1</v>
      </c>
      <c r="L181" s="41"/>
      <c r="M181" s="218" t="s">
        <v>1</v>
      </c>
      <c r="N181" s="219" t="s">
        <v>38</v>
      </c>
      <c r="O181" s="88"/>
      <c r="P181" s="220">
        <f>O181*H181</f>
        <v>0</v>
      </c>
      <c r="Q181" s="220">
        <v>0</v>
      </c>
      <c r="R181" s="220">
        <f>Q181*H181</f>
        <v>0</v>
      </c>
      <c r="S181" s="220">
        <v>0</v>
      </c>
      <c r="T181" s="221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2" t="s">
        <v>119</v>
      </c>
      <c r="AT181" s="222" t="s">
        <v>115</v>
      </c>
      <c r="AU181" s="222" t="s">
        <v>82</v>
      </c>
      <c r="AY181" s="14" t="s">
        <v>112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4" t="s">
        <v>80</v>
      </c>
      <c r="BK181" s="223">
        <f>ROUND(I181*H181,2)</f>
        <v>0</v>
      </c>
      <c r="BL181" s="14" t="s">
        <v>119</v>
      </c>
      <c r="BM181" s="222" t="s">
        <v>250</v>
      </c>
    </row>
    <row r="182" s="12" customFormat="1" ht="25.92" customHeight="1">
      <c r="A182" s="12"/>
      <c r="B182" s="195"/>
      <c r="C182" s="196"/>
      <c r="D182" s="197" t="s">
        <v>72</v>
      </c>
      <c r="E182" s="198" t="s">
        <v>251</v>
      </c>
      <c r="F182" s="198" t="s">
        <v>252</v>
      </c>
      <c r="G182" s="196"/>
      <c r="H182" s="196"/>
      <c r="I182" s="199"/>
      <c r="J182" s="200">
        <f>BK182</f>
        <v>0</v>
      </c>
      <c r="K182" s="196"/>
      <c r="L182" s="201"/>
      <c r="M182" s="202"/>
      <c r="N182" s="203"/>
      <c r="O182" s="203"/>
      <c r="P182" s="204">
        <f>P183+P186+P189</f>
        <v>0</v>
      </c>
      <c r="Q182" s="203"/>
      <c r="R182" s="204">
        <f>R183+R186+R189</f>
        <v>0</v>
      </c>
      <c r="S182" s="203"/>
      <c r="T182" s="205">
        <f>T183+T186+T189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6" t="s">
        <v>155</v>
      </c>
      <c r="AT182" s="207" t="s">
        <v>72</v>
      </c>
      <c r="AU182" s="207" t="s">
        <v>73</v>
      </c>
      <c r="AY182" s="206" t="s">
        <v>112</v>
      </c>
      <c r="BK182" s="208">
        <f>BK183+BK186+BK189</f>
        <v>0</v>
      </c>
    </row>
    <row r="183" s="12" customFormat="1" ht="22.8" customHeight="1">
      <c r="A183" s="12"/>
      <c r="B183" s="195"/>
      <c r="C183" s="196"/>
      <c r="D183" s="197" t="s">
        <v>72</v>
      </c>
      <c r="E183" s="209" t="s">
        <v>253</v>
      </c>
      <c r="F183" s="209" t="s">
        <v>254</v>
      </c>
      <c r="G183" s="196"/>
      <c r="H183" s="196"/>
      <c r="I183" s="199"/>
      <c r="J183" s="210">
        <f>BK183</f>
        <v>0</v>
      </c>
      <c r="K183" s="196"/>
      <c r="L183" s="201"/>
      <c r="M183" s="202"/>
      <c r="N183" s="203"/>
      <c r="O183" s="203"/>
      <c r="P183" s="204">
        <f>SUM(P184:P185)</f>
        <v>0</v>
      </c>
      <c r="Q183" s="203"/>
      <c r="R183" s="204">
        <f>SUM(R184:R185)</f>
        <v>0</v>
      </c>
      <c r="S183" s="203"/>
      <c r="T183" s="205">
        <f>SUM(T184:T185)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6" t="s">
        <v>155</v>
      </c>
      <c r="AT183" s="207" t="s">
        <v>72</v>
      </c>
      <c r="AU183" s="207" t="s">
        <v>80</v>
      </c>
      <c r="AY183" s="206" t="s">
        <v>112</v>
      </c>
      <c r="BK183" s="208">
        <f>SUM(BK184:BK185)</f>
        <v>0</v>
      </c>
    </row>
    <row r="184" s="2" customFormat="1" ht="16.5" customHeight="1">
      <c r="A184" s="35"/>
      <c r="B184" s="36"/>
      <c r="C184" s="211" t="s">
        <v>158</v>
      </c>
      <c r="D184" s="211" t="s">
        <v>115</v>
      </c>
      <c r="E184" s="212" t="s">
        <v>255</v>
      </c>
      <c r="F184" s="213" t="s">
        <v>256</v>
      </c>
      <c r="G184" s="214" t="s">
        <v>257</v>
      </c>
      <c r="H184" s="215">
        <v>1</v>
      </c>
      <c r="I184" s="216"/>
      <c r="J184" s="217">
        <f>ROUND(I184*H184,2)</f>
        <v>0</v>
      </c>
      <c r="K184" s="213" t="s">
        <v>1</v>
      </c>
      <c r="L184" s="41"/>
      <c r="M184" s="218" t="s">
        <v>1</v>
      </c>
      <c r="N184" s="219" t="s">
        <v>38</v>
      </c>
      <c r="O184" s="88"/>
      <c r="P184" s="220">
        <f>O184*H184</f>
        <v>0</v>
      </c>
      <c r="Q184" s="220">
        <v>0</v>
      </c>
      <c r="R184" s="220">
        <f>Q184*H184</f>
        <v>0</v>
      </c>
      <c r="S184" s="220">
        <v>0</v>
      </c>
      <c r="T184" s="221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2" t="s">
        <v>127</v>
      </c>
      <c r="AT184" s="222" t="s">
        <v>115</v>
      </c>
      <c r="AU184" s="222" t="s">
        <v>82</v>
      </c>
      <c r="AY184" s="14" t="s">
        <v>112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4" t="s">
        <v>80</v>
      </c>
      <c r="BK184" s="223">
        <f>ROUND(I184*H184,2)</f>
        <v>0</v>
      </c>
      <c r="BL184" s="14" t="s">
        <v>127</v>
      </c>
      <c r="BM184" s="222" t="s">
        <v>258</v>
      </c>
    </row>
    <row r="185" s="2" customFormat="1">
      <c r="A185" s="35"/>
      <c r="B185" s="36"/>
      <c r="C185" s="37"/>
      <c r="D185" s="224" t="s">
        <v>120</v>
      </c>
      <c r="E185" s="37"/>
      <c r="F185" s="225" t="s">
        <v>259</v>
      </c>
      <c r="G185" s="37"/>
      <c r="H185" s="37"/>
      <c r="I185" s="226"/>
      <c r="J185" s="37"/>
      <c r="K185" s="37"/>
      <c r="L185" s="41"/>
      <c r="M185" s="227"/>
      <c r="N185" s="228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120</v>
      </c>
      <c r="AU185" s="14" t="s">
        <v>82</v>
      </c>
    </row>
    <row r="186" s="12" customFormat="1" ht="22.8" customHeight="1">
      <c r="A186" s="12"/>
      <c r="B186" s="195"/>
      <c r="C186" s="196"/>
      <c r="D186" s="197" t="s">
        <v>72</v>
      </c>
      <c r="E186" s="209" t="s">
        <v>260</v>
      </c>
      <c r="F186" s="209" t="s">
        <v>261</v>
      </c>
      <c r="G186" s="196"/>
      <c r="H186" s="196"/>
      <c r="I186" s="199"/>
      <c r="J186" s="210">
        <f>BK186</f>
        <v>0</v>
      </c>
      <c r="K186" s="196"/>
      <c r="L186" s="201"/>
      <c r="M186" s="202"/>
      <c r="N186" s="203"/>
      <c r="O186" s="203"/>
      <c r="P186" s="204">
        <f>SUM(P187:P188)</f>
        <v>0</v>
      </c>
      <c r="Q186" s="203"/>
      <c r="R186" s="204">
        <f>SUM(R187:R188)</f>
        <v>0</v>
      </c>
      <c r="S186" s="203"/>
      <c r="T186" s="205">
        <f>SUM(T187:T188)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6" t="s">
        <v>155</v>
      </c>
      <c r="AT186" s="207" t="s">
        <v>72</v>
      </c>
      <c r="AU186" s="207" t="s">
        <v>80</v>
      </c>
      <c r="AY186" s="206" t="s">
        <v>112</v>
      </c>
      <c r="BK186" s="208">
        <f>SUM(BK187:BK188)</f>
        <v>0</v>
      </c>
    </row>
    <row r="187" s="2" customFormat="1" ht="16.5" customHeight="1">
      <c r="A187" s="35"/>
      <c r="B187" s="36"/>
      <c r="C187" s="211" t="s">
        <v>262</v>
      </c>
      <c r="D187" s="211" t="s">
        <v>115</v>
      </c>
      <c r="E187" s="212" t="s">
        <v>263</v>
      </c>
      <c r="F187" s="213" t="s">
        <v>264</v>
      </c>
      <c r="G187" s="214" t="s">
        <v>249</v>
      </c>
      <c r="H187" s="215">
        <v>1</v>
      </c>
      <c r="I187" s="216"/>
      <c r="J187" s="217">
        <f>ROUND(I187*H187,2)</f>
        <v>0</v>
      </c>
      <c r="K187" s="213" t="s">
        <v>1</v>
      </c>
      <c r="L187" s="41"/>
      <c r="M187" s="218" t="s">
        <v>1</v>
      </c>
      <c r="N187" s="219" t="s">
        <v>38</v>
      </c>
      <c r="O187" s="88"/>
      <c r="P187" s="220">
        <f>O187*H187</f>
        <v>0</v>
      </c>
      <c r="Q187" s="220">
        <v>0</v>
      </c>
      <c r="R187" s="220">
        <f>Q187*H187</f>
        <v>0</v>
      </c>
      <c r="S187" s="220">
        <v>0</v>
      </c>
      <c r="T187" s="221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2" t="s">
        <v>265</v>
      </c>
      <c r="AT187" s="222" t="s">
        <v>115</v>
      </c>
      <c r="AU187" s="222" t="s">
        <v>82</v>
      </c>
      <c r="AY187" s="14" t="s">
        <v>112</v>
      </c>
      <c r="BE187" s="223">
        <f>IF(N187="základní",J187,0)</f>
        <v>0</v>
      </c>
      <c r="BF187" s="223">
        <f>IF(N187="snížená",J187,0)</f>
        <v>0</v>
      </c>
      <c r="BG187" s="223">
        <f>IF(N187="zákl. přenesená",J187,0)</f>
        <v>0</v>
      </c>
      <c r="BH187" s="223">
        <f>IF(N187="sníž. přenesená",J187,0)</f>
        <v>0</v>
      </c>
      <c r="BI187" s="223">
        <f>IF(N187="nulová",J187,0)</f>
        <v>0</v>
      </c>
      <c r="BJ187" s="14" t="s">
        <v>80</v>
      </c>
      <c r="BK187" s="223">
        <f>ROUND(I187*H187,2)</f>
        <v>0</v>
      </c>
      <c r="BL187" s="14" t="s">
        <v>265</v>
      </c>
      <c r="BM187" s="222" t="s">
        <v>266</v>
      </c>
    </row>
    <row r="188" s="2" customFormat="1" ht="16.5" customHeight="1">
      <c r="A188" s="35"/>
      <c r="B188" s="36"/>
      <c r="C188" s="211" t="s">
        <v>192</v>
      </c>
      <c r="D188" s="211" t="s">
        <v>115</v>
      </c>
      <c r="E188" s="212" t="s">
        <v>267</v>
      </c>
      <c r="F188" s="213" t="s">
        <v>261</v>
      </c>
      <c r="G188" s="214" t="s">
        <v>249</v>
      </c>
      <c r="H188" s="215">
        <v>1</v>
      </c>
      <c r="I188" s="216"/>
      <c r="J188" s="217">
        <f>ROUND(I188*H188,2)</f>
        <v>0</v>
      </c>
      <c r="K188" s="213" t="s">
        <v>268</v>
      </c>
      <c r="L188" s="41"/>
      <c r="M188" s="218" t="s">
        <v>1</v>
      </c>
      <c r="N188" s="219" t="s">
        <v>38</v>
      </c>
      <c r="O188" s="88"/>
      <c r="P188" s="220">
        <f>O188*H188</f>
        <v>0</v>
      </c>
      <c r="Q188" s="220">
        <v>0</v>
      </c>
      <c r="R188" s="220">
        <f>Q188*H188</f>
        <v>0</v>
      </c>
      <c r="S188" s="220">
        <v>0</v>
      </c>
      <c r="T188" s="221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2" t="s">
        <v>265</v>
      </c>
      <c r="AT188" s="222" t="s">
        <v>115</v>
      </c>
      <c r="AU188" s="222" t="s">
        <v>82</v>
      </c>
      <c r="AY188" s="14" t="s">
        <v>112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4" t="s">
        <v>80</v>
      </c>
      <c r="BK188" s="223">
        <f>ROUND(I188*H188,2)</f>
        <v>0</v>
      </c>
      <c r="BL188" s="14" t="s">
        <v>265</v>
      </c>
      <c r="BM188" s="222" t="s">
        <v>269</v>
      </c>
    </row>
    <row r="189" s="12" customFormat="1" ht="22.8" customHeight="1">
      <c r="A189" s="12"/>
      <c r="B189" s="195"/>
      <c r="C189" s="196"/>
      <c r="D189" s="197" t="s">
        <v>72</v>
      </c>
      <c r="E189" s="209" t="s">
        <v>270</v>
      </c>
      <c r="F189" s="209" t="s">
        <v>271</v>
      </c>
      <c r="G189" s="196"/>
      <c r="H189" s="196"/>
      <c r="I189" s="199"/>
      <c r="J189" s="210">
        <f>BK189</f>
        <v>0</v>
      </c>
      <c r="K189" s="196"/>
      <c r="L189" s="201"/>
      <c r="M189" s="202"/>
      <c r="N189" s="203"/>
      <c r="O189" s="203"/>
      <c r="P189" s="204">
        <f>SUM(P190:P195)</f>
        <v>0</v>
      </c>
      <c r="Q189" s="203"/>
      <c r="R189" s="204">
        <f>SUM(R190:R195)</f>
        <v>0</v>
      </c>
      <c r="S189" s="203"/>
      <c r="T189" s="205">
        <f>SUM(T190:T195)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6" t="s">
        <v>155</v>
      </c>
      <c r="AT189" s="207" t="s">
        <v>72</v>
      </c>
      <c r="AU189" s="207" t="s">
        <v>80</v>
      </c>
      <c r="AY189" s="206" t="s">
        <v>112</v>
      </c>
      <c r="BK189" s="208">
        <f>SUM(BK190:BK195)</f>
        <v>0</v>
      </c>
    </row>
    <row r="190" s="2" customFormat="1" ht="16.5" customHeight="1">
      <c r="A190" s="35"/>
      <c r="B190" s="36"/>
      <c r="C190" s="211" t="s">
        <v>196</v>
      </c>
      <c r="D190" s="211" t="s">
        <v>115</v>
      </c>
      <c r="E190" s="212" t="s">
        <v>272</v>
      </c>
      <c r="F190" s="213" t="s">
        <v>273</v>
      </c>
      <c r="G190" s="214" t="s">
        <v>249</v>
      </c>
      <c r="H190" s="215">
        <v>1</v>
      </c>
      <c r="I190" s="216"/>
      <c r="J190" s="217">
        <f>ROUND(I190*H190,2)</f>
        <v>0</v>
      </c>
      <c r="K190" s="213" t="s">
        <v>1</v>
      </c>
      <c r="L190" s="41"/>
      <c r="M190" s="218" t="s">
        <v>1</v>
      </c>
      <c r="N190" s="219" t="s">
        <v>38</v>
      </c>
      <c r="O190" s="88"/>
      <c r="P190" s="220">
        <f>O190*H190</f>
        <v>0</v>
      </c>
      <c r="Q190" s="220">
        <v>0</v>
      </c>
      <c r="R190" s="220">
        <f>Q190*H190</f>
        <v>0</v>
      </c>
      <c r="S190" s="220">
        <v>0</v>
      </c>
      <c r="T190" s="221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2" t="s">
        <v>127</v>
      </c>
      <c r="AT190" s="222" t="s">
        <v>115</v>
      </c>
      <c r="AU190" s="222" t="s">
        <v>82</v>
      </c>
      <c r="AY190" s="14" t="s">
        <v>112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4" t="s">
        <v>80</v>
      </c>
      <c r="BK190" s="223">
        <f>ROUND(I190*H190,2)</f>
        <v>0</v>
      </c>
      <c r="BL190" s="14" t="s">
        <v>127</v>
      </c>
      <c r="BM190" s="222" t="s">
        <v>274</v>
      </c>
    </row>
    <row r="191" s="2" customFormat="1" ht="16.5" customHeight="1">
      <c r="A191" s="35"/>
      <c r="B191" s="36"/>
      <c r="C191" s="211" t="s">
        <v>275</v>
      </c>
      <c r="D191" s="211" t="s">
        <v>115</v>
      </c>
      <c r="E191" s="212" t="s">
        <v>276</v>
      </c>
      <c r="F191" s="213" t="s">
        <v>277</v>
      </c>
      <c r="G191" s="214" t="s">
        <v>249</v>
      </c>
      <c r="H191" s="215">
        <v>1</v>
      </c>
      <c r="I191" s="216"/>
      <c r="J191" s="217">
        <f>ROUND(I191*H191,2)</f>
        <v>0</v>
      </c>
      <c r="K191" s="213" t="s">
        <v>1</v>
      </c>
      <c r="L191" s="41"/>
      <c r="M191" s="218" t="s">
        <v>1</v>
      </c>
      <c r="N191" s="219" t="s">
        <v>38</v>
      </c>
      <c r="O191" s="88"/>
      <c r="P191" s="220">
        <f>O191*H191</f>
        <v>0</v>
      </c>
      <c r="Q191" s="220">
        <v>0</v>
      </c>
      <c r="R191" s="220">
        <f>Q191*H191</f>
        <v>0</v>
      </c>
      <c r="S191" s="220">
        <v>0</v>
      </c>
      <c r="T191" s="221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2" t="s">
        <v>127</v>
      </c>
      <c r="AT191" s="222" t="s">
        <v>115</v>
      </c>
      <c r="AU191" s="222" t="s">
        <v>82</v>
      </c>
      <c r="AY191" s="14" t="s">
        <v>112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4" t="s">
        <v>80</v>
      </c>
      <c r="BK191" s="223">
        <f>ROUND(I191*H191,2)</f>
        <v>0</v>
      </c>
      <c r="BL191" s="14" t="s">
        <v>127</v>
      </c>
      <c r="BM191" s="222" t="s">
        <v>278</v>
      </c>
    </row>
    <row r="192" s="2" customFormat="1" ht="16.5" customHeight="1">
      <c r="A192" s="35"/>
      <c r="B192" s="36"/>
      <c r="C192" s="211" t="s">
        <v>279</v>
      </c>
      <c r="D192" s="211" t="s">
        <v>115</v>
      </c>
      <c r="E192" s="212" t="s">
        <v>280</v>
      </c>
      <c r="F192" s="213" t="s">
        <v>281</v>
      </c>
      <c r="G192" s="214" t="s">
        <v>282</v>
      </c>
      <c r="H192" s="215">
        <v>60</v>
      </c>
      <c r="I192" s="216"/>
      <c r="J192" s="217">
        <f>ROUND(I192*H192,2)</f>
        <v>0</v>
      </c>
      <c r="K192" s="213" t="s">
        <v>1</v>
      </c>
      <c r="L192" s="41"/>
      <c r="M192" s="218" t="s">
        <v>1</v>
      </c>
      <c r="N192" s="219" t="s">
        <v>38</v>
      </c>
      <c r="O192" s="88"/>
      <c r="P192" s="220">
        <f>O192*H192</f>
        <v>0</v>
      </c>
      <c r="Q192" s="220">
        <v>0</v>
      </c>
      <c r="R192" s="220">
        <f>Q192*H192</f>
        <v>0</v>
      </c>
      <c r="S192" s="220">
        <v>0</v>
      </c>
      <c r="T192" s="221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2" t="s">
        <v>127</v>
      </c>
      <c r="AT192" s="222" t="s">
        <v>115</v>
      </c>
      <c r="AU192" s="222" t="s">
        <v>82</v>
      </c>
      <c r="AY192" s="14" t="s">
        <v>112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14" t="s">
        <v>80</v>
      </c>
      <c r="BK192" s="223">
        <f>ROUND(I192*H192,2)</f>
        <v>0</v>
      </c>
      <c r="BL192" s="14" t="s">
        <v>127</v>
      </c>
      <c r="BM192" s="222" t="s">
        <v>283</v>
      </c>
    </row>
    <row r="193" s="2" customFormat="1">
      <c r="A193" s="35"/>
      <c r="B193" s="36"/>
      <c r="C193" s="37"/>
      <c r="D193" s="224" t="s">
        <v>120</v>
      </c>
      <c r="E193" s="37"/>
      <c r="F193" s="225" t="s">
        <v>284</v>
      </c>
      <c r="G193" s="37"/>
      <c r="H193" s="37"/>
      <c r="I193" s="226"/>
      <c r="J193" s="37"/>
      <c r="K193" s="37"/>
      <c r="L193" s="41"/>
      <c r="M193" s="227"/>
      <c r="N193" s="228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120</v>
      </c>
      <c r="AU193" s="14" t="s">
        <v>82</v>
      </c>
    </row>
    <row r="194" s="2" customFormat="1" ht="16.5" customHeight="1">
      <c r="A194" s="35"/>
      <c r="B194" s="36"/>
      <c r="C194" s="211" t="s">
        <v>162</v>
      </c>
      <c r="D194" s="211" t="s">
        <v>115</v>
      </c>
      <c r="E194" s="212" t="s">
        <v>285</v>
      </c>
      <c r="F194" s="213" t="s">
        <v>286</v>
      </c>
      <c r="G194" s="214" t="s">
        <v>257</v>
      </c>
      <c r="H194" s="215">
        <v>1</v>
      </c>
      <c r="I194" s="216"/>
      <c r="J194" s="217">
        <f>ROUND(I194*H194,2)</f>
        <v>0</v>
      </c>
      <c r="K194" s="213" t="s">
        <v>1</v>
      </c>
      <c r="L194" s="41"/>
      <c r="M194" s="218" t="s">
        <v>1</v>
      </c>
      <c r="N194" s="219" t="s">
        <v>38</v>
      </c>
      <c r="O194" s="88"/>
      <c r="P194" s="220">
        <f>O194*H194</f>
        <v>0</v>
      </c>
      <c r="Q194" s="220">
        <v>0</v>
      </c>
      <c r="R194" s="220">
        <f>Q194*H194</f>
        <v>0</v>
      </c>
      <c r="S194" s="220">
        <v>0</v>
      </c>
      <c r="T194" s="221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2" t="s">
        <v>127</v>
      </c>
      <c r="AT194" s="222" t="s">
        <v>115</v>
      </c>
      <c r="AU194" s="222" t="s">
        <v>82</v>
      </c>
      <c r="AY194" s="14" t="s">
        <v>112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4" t="s">
        <v>80</v>
      </c>
      <c r="BK194" s="223">
        <f>ROUND(I194*H194,2)</f>
        <v>0</v>
      </c>
      <c r="BL194" s="14" t="s">
        <v>127</v>
      </c>
      <c r="BM194" s="222" t="s">
        <v>287</v>
      </c>
    </row>
    <row r="195" s="2" customFormat="1">
      <c r="A195" s="35"/>
      <c r="B195" s="36"/>
      <c r="C195" s="37"/>
      <c r="D195" s="224" t="s">
        <v>120</v>
      </c>
      <c r="E195" s="37"/>
      <c r="F195" s="225" t="s">
        <v>288</v>
      </c>
      <c r="G195" s="37"/>
      <c r="H195" s="37"/>
      <c r="I195" s="226"/>
      <c r="J195" s="37"/>
      <c r="K195" s="37"/>
      <c r="L195" s="41"/>
      <c r="M195" s="239"/>
      <c r="N195" s="240"/>
      <c r="O195" s="241"/>
      <c r="P195" s="241"/>
      <c r="Q195" s="241"/>
      <c r="R195" s="241"/>
      <c r="S195" s="241"/>
      <c r="T195" s="242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4" t="s">
        <v>120</v>
      </c>
      <c r="AU195" s="14" t="s">
        <v>82</v>
      </c>
    </row>
    <row r="196" s="2" customFormat="1" ht="6.96" customHeight="1">
      <c r="A196" s="35"/>
      <c r="B196" s="63"/>
      <c r="C196" s="64"/>
      <c r="D196" s="64"/>
      <c r="E196" s="64"/>
      <c r="F196" s="64"/>
      <c r="G196" s="64"/>
      <c r="H196" s="64"/>
      <c r="I196" s="64"/>
      <c r="J196" s="64"/>
      <c r="K196" s="64"/>
      <c r="L196" s="41"/>
      <c r="M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</row>
  </sheetData>
  <sheetProtection sheet="1" autoFilter="0" formatColumns="0" formatRows="0" objects="1" scenarios="1" spinCount="100000" saltValue="ZZqu5xmBfoDete+uvbtEdWJQfMeNJ7bgd2ZVD10UjzkqSzCUGZogZkmKPzCamVz+jnRZZo1J+H7HwnqZZdYB9A==" hashValue="cXWTMuSjYIYtSWQNfzgfXd4SNDrExhbvHYjKvvKrYY1Ke2CqKFDHGgVGpTRS1A8qbWpVskUfuZtscClXbeOzYA==" algorithmName="SHA-512" password="CC35"/>
  <autoFilter ref="C121:K195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LPT-LNV-FRNT\Petr</dc:creator>
  <cp:lastModifiedBy>LPT-LNV-FRNT\Petr</cp:lastModifiedBy>
  <dcterms:created xsi:type="dcterms:W3CDTF">2024-12-17T08:46:32Z</dcterms:created>
  <dcterms:modified xsi:type="dcterms:W3CDTF">2024-12-17T08:46:33Z</dcterms:modified>
</cp:coreProperties>
</file>