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35" windowWidth="24090" windowHeight="11550"/>
  </bookViews>
  <sheets>
    <sheet name="Stavba" sheetId="1" r:id="rId1"/>
    <sheet name="SO02  KL" sheetId="2" r:id="rId2"/>
    <sheet name="SO02  Rek" sheetId="3" r:id="rId3"/>
    <sheet name="SO02  Pol" sheetId="4" r:id="rId4"/>
    <sheet name="SO02  KL-1" sheetId="5" r:id="rId5"/>
    <sheet name="SO02  Rek-1" sheetId="6" r:id="rId6"/>
    <sheet name="SO02  Pol-1" sheetId="7" r:id="rId7"/>
  </sheets>
  <definedNames>
    <definedName name="CelkemObjekty" localSheetId="0">Stavba!$F$31</definedName>
    <definedName name="CisloStavby" localSheetId="0">Stavba!$D$5</definedName>
    <definedName name="dadresa" localSheetId="0">Stavba!$D$8</definedName>
    <definedName name="DIČ" localSheetId="0">Stavba!$K$8</definedName>
    <definedName name="dmisto" localSheetId="0">Stavba!$D$9</definedName>
    <definedName name="dpsc" localSheetId="0">Stavba!$C$9</definedName>
    <definedName name="IČO" localSheetId="0">Stavba!$K$7</definedName>
    <definedName name="NazevObjektu" localSheetId="0">Stavba!$C$29</definedName>
    <definedName name="NazevStavby" localSheetId="0">Stavba!$E$5</definedName>
    <definedName name="_xlnm.Print_Titles" localSheetId="3">'SO02  Pol'!$1:$6</definedName>
    <definedName name="_xlnm.Print_Titles" localSheetId="6">'SO02  Pol-1'!$1:$6</definedName>
    <definedName name="_xlnm.Print_Titles" localSheetId="2">'SO02  Rek'!$1:$6</definedName>
    <definedName name="_xlnm.Print_Titles" localSheetId="5">'SO02  Rek-1'!$1:$6</definedName>
    <definedName name="Objednatel" localSheetId="0">Stavba!$D$11</definedName>
    <definedName name="Objekt" localSheetId="0">Stavba!$B$29</definedName>
    <definedName name="_xlnm.Print_Area" localSheetId="1">'SO02  KL'!$A$1:$G$45</definedName>
    <definedName name="_xlnm.Print_Area" localSheetId="4">'SO02  KL-1'!$A$1:$G$45</definedName>
    <definedName name="_xlnm.Print_Area" localSheetId="3">'SO02  Pol'!$A$1:$K$94</definedName>
    <definedName name="_xlnm.Print_Area" localSheetId="6">'SO02  Pol-1'!$A$1:$K$79</definedName>
    <definedName name="_xlnm.Print_Area" localSheetId="2">'SO02  Rek'!$A$1:$I$31</definedName>
    <definedName name="_xlnm.Print_Area" localSheetId="5">'SO02  Rek-1'!$A$1:$I$33</definedName>
    <definedName name="_xlnm.Print_Area" localSheetId="0">Stavba!$B$1:$J$83</definedName>
    <definedName name="odic" localSheetId="0">Stavba!$K$12</definedName>
    <definedName name="oico" localSheetId="0">Stavba!$K$11</definedName>
    <definedName name="omisto" localSheetId="0">Stavba!$D$13</definedName>
    <definedName name="onazev" localSheetId="0">Stavba!$D$12</definedName>
    <definedName name="opsc" localSheetId="0">Stavba!$C$13</definedName>
    <definedName name="SazbaDPH1" localSheetId="0">Stavba!$D$19</definedName>
    <definedName name="SazbaDPH2" localSheetId="0">Stavba!$D$21</definedName>
    <definedName name="solver_lin" localSheetId="3" hidden="1">0</definedName>
    <definedName name="solver_lin" localSheetId="6" hidden="1">0</definedName>
    <definedName name="solver_num" localSheetId="3" hidden="1">0</definedName>
    <definedName name="solver_num" localSheetId="6" hidden="1">0</definedName>
    <definedName name="solver_opt" localSheetId="3" hidden="1">'SO02  Pol'!#REF!</definedName>
    <definedName name="solver_opt" localSheetId="6" hidden="1">'SO02  Pol-1'!#REF!</definedName>
    <definedName name="solver_typ" localSheetId="3" hidden="1">1</definedName>
    <definedName name="solver_typ" localSheetId="6" hidden="1">1</definedName>
    <definedName name="solver_val" localSheetId="3" hidden="1">0</definedName>
    <definedName name="solver_val" localSheetId="6" hidden="1">0</definedName>
    <definedName name="SoucetDilu" localSheetId="0">Stavba!$F$64:$J$64</definedName>
    <definedName name="StavbaCelkem" localSheetId="0">Stavba!$H$31</definedName>
    <definedName name="Zhotovitel" localSheetId="0">Stavba!$D$7</definedName>
  </definedNames>
  <calcPr calcId="145621"/>
</workbook>
</file>

<file path=xl/calcChain.xml><?xml version="1.0" encoding="utf-8"?>
<calcChain xmlns="http://schemas.openxmlformats.org/spreadsheetml/2006/main">
  <c r="I31" i="6" l="1"/>
  <c r="D21" i="5"/>
  <c r="I30" i="6"/>
  <c r="G21" i="5" s="1"/>
  <c r="D20" i="5"/>
  <c r="I29" i="6"/>
  <c r="G20" i="5" s="1"/>
  <c r="D19" i="5"/>
  <c r="I28" i="6"/>
  <c r="G19" i="5" s="1"/>
  <c r="D18" i="5"/>
  <c r="I27" i="6"/>
  <c r="G18" i="5" s="1"/>
  <c r="D17" i="5"/>
  <c r="I26" i="6"/>
  <c r="G17" i="5" s="1"/>
  <c r="D16" i="5"/>
  <c r="I25" i="6"/>
  <c r="G16" i="5" s="1"/>
  <c r="D15" i="5"/>
  <c r="I24" i="6"/>
  <c r="G15" i="5" s="1"/>
  <c r="BE78" i="7"/>
  <c r="BD78" i="7"/>
  <c r="BC78" i="7"/>
  <c r="BB78" i="7"/>
  <c r="K78" i="7"/>
  <c r="I78" i="7"/>
  <c r="G78" i="7"/>
  <c r="BA78" i="7" s="1"/>
  <c r="BE77" i="7"/>
  <c r="BD77" i="7"/>
  <c r="BC77" i="7"/>
  <c r="BB77" i="7"/>
  <c r="K77" i="7"/>
  <c r="I77" i="7"/>
  <c r="G77" i="7"/>
  <c r="BA77" i="7" s="1"/>
  <c r="BE76" i="7"/>
  <c r="BD76" i="7"/>
  <c r="BC76" i="7"/>
  <c r="BB76" i="7"/>
  <c r="BA76" i="7"/>
  <c r="K76" i="7"/>
  <c r="I76" i="7"/>
  <c r="G76" i="7"/>
  <c r="BE75" i="7"/>
  <c r="BD75" i="7"/>
  <c r="BC75" i="7"/>
  <c r="BB75" i="7"/>
  <c r="BA75" i="7"/>
  <c r="K75" i="7"/>
  <c r="I75" i="7"/>
  <c r="G75" i="7"/>
  <c r="B18" i="6"/>
  <c r="A18" i="6"/>
  <c r="BE79" i="7"/>
  <c r="I18" i="6" s="1"/>
  <c r="BD79" i="7"/>
  <c r="H18" i="6" s="1"/>
  <c r="BC79" i="7"/>
  <c r="G18" i="6" s="1"/>
  <c r="BB79" i="7"/>
  <c r="F18" i="6" s="1"/>
  <c r="K79" i="7"/>
  <c r="I79" i="7"/>
  <c r="G79" i="7"/>
  <c r="BE70" i="7"/>
  <c r="BD70" i="7"/>
  <c r="BC70" i="7"/>
  <c r="BA70" i="7"/>
  <c r="K70" i="7"/>
  <c r="I70" i="7"/>
  <c r="G70" i="7"/>
  <c r="BB70" i="7" s="1"/>
  <c r="BB73" i="7" s="1"/>
  <c r="F17" i="6" s="1"/>
  <c r="B17" i="6"/>
  <c r="A17" i="6"/>
  <c r="BE73" i="7"/>
  <c r="I17" i="6" s="1"/>
  <c r="BD73" i="7"/>
  <c r="H17" i="6" s="1"/>
  <c r="BC73" i="7"/>
  <c r="G17" i="6" s="1"/>
  <c r="BA73" i="7"/>
  <c r="E17" i="6" s="1"/>
  <c r="K73" i="7"/>
  <c r="I73" i="7"/>
  <c r="G73" i="7"/>
  <c r="BE67" i="7"/>
  <c r="BD67" i="7"/>
  <c r="BC67" i="7"/>
  <c r="BA67" i="7"/>
  <c r="K67" i="7"/>
  <c r="I67" i="7"/>
  <c r="G67" i="7"/>
  <c r="BB67" i="7" s="1"/>
  <c r="BE66" i="7"/>
  <c r="BD66" i="7"/>
  <c r="BC66" i="7"/>
  <c r="BA66" i="7"/>
  <c r="K66" i="7"/>
  <c r="I66" i="7"/>
  <c r="G66" i="7"/>
  <c r="BB66" i="7" s="1"/>
  <c r="BE64" i="7"/>
  <c r="BD64" i="7"/>
  <c r="BC64" i="7"/>
  <c r="BA64" i="7"/>
  <c r="K64" i="7"/>
  <c r="I64" i="7"/>
  <c r="G64" i="7"/>
  <c r="BB64" i="7" s="1"/>
  <c r="BE63" i="7"/>
  <c r="BD63" i="7"/>
  <c r="BC63" i="7"/>
  <c r="BA63" i="7"/>
  <c r="K63" i="7"/>
  <c r="I63" i="7"/>
  <c r="G63" i="7"/>
  <c r="BB63" i="7" s="1"/>
  <c r="BE62" i="7"/>
  <c r="BD62" i="7"/>
  <c r="BC62" i="7"/>
  <c r="BA62" i="7"/>
  <c r="K62" i="7"/>
  <c r="I62" i="7"/>
  <c r="G62" i="7"/>
  <c r="BB62" i="7" s="1"/>
  <c r="BE61" i="7"/>
  <c r="BD61" i="7"/>
  <c r="BC61" i="7"/>
  <c r="BA61" i="7"/>
  <c r="K61" i="7"/>
  <c r="I61" i="7"/>
  <c r="G61" i="7"/>
  <c r="BB61" i="7" s="1"/>
  <c r="BB68" i="7" s="1"/>
  <c r="F16" i="6" s="1"/>
  <c r="B16" i="6"/>
  <c r="A16" i="6"/>
  <c r="BE68" i="7"/>
  <c r="I16" i="6" s="1"/>
  <c r="BD68" i="7"/>
  <c r="H16" i="6" s="1"/>
  <c r="BC68" i="7"/>
  <c r="G16" i="6" s="1"/>
  <c r="BA68" i="7"/>
  <c r="E16" i="6" s="1"/>
  <c r="K68" i="7"/>
  <c r="I68" i="7"/>
  <c r="G68" i="7"/>
  <c r="BE58" i="7"/>
  <c r="BD58" i="7"/>
  <c r="BC58" i="7"/>
  <c r="BA58" i="7"/>
  <c r="K58" i="7"/>
  <c r="I58" i="7"/>
  <c r="G58" i="7"/>
  <c r="BB58" i="7" s="1"/>
  <c r="BE57" i="7"/>
  <c r="BD57" i="7"/>
  <c r="BC57" i="7"/>
  <c r="BA57" i="7"/>
  <c r="K57" i="7"/>
  <c r="I57" i="7"/>
  <c r="G57" i="7"/>
  <c r="BB57" i="7" s="1"/>
  <c r="BE56" i="7"/>
  <c r="BD56" i="7"/>
  <c r="BC56" i="7"/>
  <c r="BA56" i="7"/>
  <c r="K56" i="7"/>
  <c r="I56" i="7"/>
  <c r="G56" i="7"/>
  <c r="BB56" i="7" s="1"/>
  <c r="BE55" i="7"/>
  <c r="BD55" i="7"/>
  <c r="BC55" i="7"/>
  <c r="BA55" i="7"/>
  <c r="K55" i="7"/>
  <c r="I55" i="7"/>
  <c r="G55" i="7"/>
  <c r="BB55" i="7" s="1"/>
  <c r="BE54" i="7"/>
  <c r="BD54" i="7"/>
  <c r="BC54" i="7"/>
  <c r="BA54" i="7"/>
  <c r="K54" i="7"/>
  <c r="I54" i="7"/>
  <c r="G54" i="7"/>
  <c r="BB54" i="7" s="1"/>
  <c r="BE52" i="7"/>
  <c r="BD52" i="7"/>
  <c r="BC52" i="7"/>
  <c r="BA52" i="7"/>
  <c r="K52" i="7"/>
  <c r="I52" i="7"/>
  <c r="G52" i="7"/>
  <c r="BB52" i="7" s="1"/>
  <c r="B15" i="6"/>
  <c r="A15" i="6"/>
  <c r="BE59" i="7"/>
  <c r="I15" i="6" s="1"/>
  <c r="BD59" i="7"/>
  <c r="H15" i="6" s="1"/>
  <c r="BC59" i="7"/>
  <c r="G15" i="6" s="1"/>
  <c r="BA59" i="7"/>
  <c r="E15" i="6" s="1"/>
  <c r="K59" i="7"/>
  <c r="I59" i="7"/>
  <c r="G59" i="7"/>
  <c r="BE49" i="7"/>
  <c r="BD49" i="7"/>
  <c r="BC49" i="7"/>
  <c r="BA49" i="7"/>
  <c r="K49" i="7"/>
  <c r="I49" i="7"/>
  <c r="G49" i="7"/>
  <c r="BB49" i="7" s="1"/>
  <c r="BE48" i="7"/>
  <c r="BD48" i="7"/>
  <c r="BC48" i="7"/>
  <c r="BA48" i="7"/>
  <c r="K48" i="7"/>
  <c r="I48" i="7"/>
  <c r="G48" i="7"/>
  <c r="BB48" i="7" s="1"/>
  <c r="BE47" i="7"/>
  <c r="BD47" i="7"/>
  <c r="BC47" i="7"/>
  <c r="BA47" i="7"/>
  <c r="K47" i="7"/>
  <c r="I47" i="7"/>
  <c r="G47" i="7"/>
  <c r="BB47" i="7" s="1"/>
  <c r="BE45" i="7"/>
  <c r="BD45" i="7"/>
  <c r="BC45" i="7"/>
  <c r="BA45" i="7"/>
  <c r="K45" i="7"/>
  <c r="I45" i="7"/>
  <c r="G45" i="7"/>
  <c r="BB45" i="7" s="1"/>
  <c r="BB50" i="7" s="1"/>
  <c r="F14" i="6" s="1"/>
  <c r="B14" i="6"/>
  <c r="A14" i="6"/>
  <c r="BE50" i="7"/>
  <c r="I14" i="6" s="1"/>
  <c r="BD50" i="7"/>
  <c r="H14" i="6" s="1"/>
  <c r="BC50" i="7"/>
  <c r="G14" i="6" s="1"/>
  <c r="BA50" i="7"/>
  <c r="E14" i="6" s="1"/>
  <c r="K50" i="7"/>
  <c r="I50" i="7"/>
  <c r="G50" i="7"/>
  <c r="BE42" i="7"/>
  <c r="BD42" i="7"/>
  <c r="BC42" i="7"/>
  <c r="BB42" i="7"/>
  <c r="K42" i="7"/>
  <c r="I42" i="7"/>
  <c r="G42" i="7"/>
  <c r="BA42" i="7" s="1"/>
  <c r="BA43" i="7" s="1"/>
  <c r="E13" i="6" s="1"/>
  <c r="B13" i="6"/>
  <c r="A13" i="6"/>
  <c r="BE43" i="7"/>
  <c r="I13" i="6" s="1"/>
  <c r="BD43" i="7"/>
  <c r="H13" i="6" s="1"/>
  <c r="BC43" i="7"/>
  <c r="G13" i="6" s="1"/>
  <c r="BB43" i="7"/>
  <c r="F13" i="6" s="1"/>
  <c r="K43" i="7"/>
  <c r="I43" i="7"/>
  <c r="G43" i="7"/>
  <c r="BE38" i="7"/>
  <c r="BD38" i="7"/>
  <c r="BC38" i="7"/>
  <c r="BB38" i="7"/>
  <c r="K38" i="7"/>
  <c r="I38" i="7"/>
  <c r="G38" i="7"/>
  <c r="BA38" i="7" s="1"/>
  <c r="BA40" i="7" s="1"/>
  <c r="E12" i="6" s="1"/>
  <c r="B12" i="6"/>
  <c r="A12" i="6"/>
  <c r="BE40" i="7"/>
  <c r="I12" i="6" s="1"/>
  <c r="BD40" i="7"/>
  <c r="H12" i="6" s="1"/>
  <c r="BC40" i="7"/>
  <c r="G12" i="6" s="1"/>
  <c r="BB40" i="7"/>
  <c r="F12" i="6" s="1"/>
  <c r="K40" i="7"/>
  <c r="I40" i="7"/>
  <c r="G40" i="7"/>
  <c r="BE35" i="7"/>
  <c r="BD35" i="7"/>
  <c r="BC35" i="7"/>
  <c r="BB35" i="7"/>
  <c r="K35" i="7"/>
  <c r="I35" i="7"/>
  <c r="G35" i="7"/>
  <c r="BA35" i="7" s="1"/>
  <c r="BE34" i="7"/>
  <c r="BD34" i="7"/>
  <c r="BC34" i="7"/>
  <c r="BB34" i="7"/>
  <c r="K34" i="7"/>
  <c r="I34" i="7"/>
  <c r="G34" i="7"/>
  <c r="BA34" i="7" s="1"/>
  <c r="BE33" i="7"/>
  <c r="BD33" i="7"/>
  <c r="BC33" i="7"/>
  <c r="BB33" i="7"/>
  <c r="K33" i="7"/>
  <c r="I33" i="7"/>
  <c r="G33" i="7"/>
  <c r="BA33" i="7" s="1"/>
  <c r="BE32" i="7"/>
  <c r="BD32" i="7"/>
  <c r="BC32" i="7"/>
  <c r="BB32" i="7"/>
  <c r="K32" i="7"/>
  <c r="I32" i="7"/>
  <c r="G32" i="7"/>
  <c r="BA32" i="7" s="1"/>
  <c r="B11" i="6"/>
  <c r="A11" i="6"/>
  <c r="BE36" i="7"/>
  <c r="I11" i="6" s="1"/>
  <c r="BD36" i="7"/>
  <c r="H11" i="6" s="1"/>
  <c r="BC36" i="7"/>
  <c r="G11" i="6" s="1"/>
  <c r="BB36" i="7"/>
  <c r="F11" i="6" s="1"/>
  <c r="K36" i="7"/>
  <c r="I36" i="7"/>
  <c r="G36" i="7"/>
  <c r="BE29" i="7"/>
  <c r="BD29" i="7"/>
  <c r="BC29" i="7"/>
  <c r="BB29" i="7"/>
  <c r="K29" i="7"/>
  <c r="I29" i="7"/>
  <c r="G29" i="7"/>
  <c r="BA29" i="7" s="1"/>
  <c r="BE28" i="7"/>
  <c r="BD28" i="7"/>
  <c r="BC28" i="7"/>
  <c r="BB28" i="7"/>
  <c r="K28" i="7"/>
  <c r="I28" i="7"/>
  <c r="G28" i="7"/>
  <c r="BA28" i="7" s="1"/>
  <c r="BA30" i="7" s="1"/>
  <c r="E10" i="6" s="1"/>
  <c r="B10" i="6"/>
  <c r="A10" i="6"/>
  <c r="BE30" i="7"/>
  <c r="I10" i="6" s="1"/>
  <c r="BD30" i="7"/>
  <c r="H10" i="6" s="1"/>
  <c r="BC30" i="7"/>
  <c r="G10" i="6" s="1"/>
  <c r="BB30" i="7"/>
  <c r="F10" i="6" s="1"/>
  <c r="K30" i="7"/>
  <c r="I30" i="7"/>
  <c r="G30" i="7"/>
  <c r="BE24" i="7"/>
  <c r="BD24" i="7"/>
  <c r="BC24" i="7"/>
  <c r="BB24" i="7"/>
  <c r="K24" i="7"/>
  <c r="I24" i="7"/>
  <c r="G24" i="7"/>
  <c r="BA24" i="7" s="1"/>
  <c r="BE23" i="7"/>
  <c r="BD23" i="7"/>
  <c r="BC23" i="7"/>
  <c r="BB23" i="7"/>
  <c r="K23" i="7"/>
  <c r="I23" i="7"/>
  <c r="G23" i="7"/>
  <c r="BA23" i="7" s="1"/>
  <c r="BE22" i="7"/>
  <c r="BD22" i="7"/>
  <c r="BC22" i="7"/>
  <c r="BB22" i="7"/>
  <c r="K22" i="7"/>
  <c r="I22" i="7"/>
  <c r="G22" i="7"/>
  <c r="BA22" i="7" s="1"/>
  <c r="BE20" i="7"/>
  <c r="BD20" i="7"/>
  <c r="BC20" i="7"/>
  <c r="BB20" i="7"/>
  <c r="K20" i="7"/>
  <c r="I20" i="7"/>
  <c r="G20" i="7"/>
  <c r="BA20" i="7" s="1"/>
  <c r="B9" i="6"/>
  <c r="A9" i="6"/>
  <c r="BE26" i="7"/>
  <c r="I9" i="6" s="1"/>
  <c r="BD26" i="7"/>
  <c r="H9" i="6" s="1"/>
  <c r="BC26" i="7"/>
  <c r="G9" i="6" s="1"/>
  <c r="BB26" i="7"/>
  <c r="F9" i="6" s="1"/>
  <c r="K26" i="7"/>
  <c r="I26" i="7"/>
  <c r="G26" i="7"/>
  <c r="BE16" i="7"/>
  <c r="BD16" i="7"/>
  <c r="BC16" i="7"/>
  <c r="BB16" i="7"/>
  <c r="K16" i="7"/>
  <c r="I16" i="7"/>
  <c r="G16" i="7"/>
  <c r="BA16" i="7" s="1"/>
  <c r="BE15" i="7"/>
  <c r="BD15" i="7"/>
  <c r="BC15" i="7"/>
  <c r="BB15" i="7"/>
  <c r="K15" i="7"/>
  <c r="I15" i="7"/>
  <c r="G15" i="7"/>
  <c r="BA15" i="7" s="1"/>
  <c r="BE12" i="7"/>
  <c r="BD12" i="7"/>
  <c r="BC12" i="7"/>
  <c r="BB12" i="7"/>
  <c r="K12" i="7"/>
  <c r="I12" i="7"/>
  <c r="G12" i="7"/>
  <c r="BA12" i="7" s="1"/>
  <c r="BA18" i="7" s="1"/>
  <c r="E8" i="6" s="1"/>
  <c r="B8" i="6"/>
  <c r="A8" i="6"/>
  <c r="BE18" i="7"/>
  <c r="I8" i="6" s="1"/>
  <c r="BD18" i="7"/>
  <c r="H8" i="6" s="1"/>
  <c r="BC18" i="7"/>
  <c r="G8" i="6" s="1"/>
  <c r="BB18" i="7"/>
  <c r="F8" i="6" s="1"/>
  <c r="K18" i="7"/>
  <c r="I18" i="7"/>
  <c r="G18" i="7"/>
  <c r="BE8" i="7"/>
  <c r="BD8" i="7"/>
  <c r="BC8" i="7"/>
  <c r="BB8" i="7"/>
  <c r="K8" i="7"/>
  <c r="I8" i="7"/>
  <c r="G8" i="7"/>
  <c r="BA8" i="7" s="1"/>
  <c r="BA10" i="7" s="1"/>
  <c r="E7" i="6" s="1"/>
  <c r="B7" i="6"/>
  <c r="A7" i="6"/>
  <c r="BE10" i="7"/>
  <c r="I7" i="6" s="1"/>
  <c r="I19" i="6" s="1"/>
  <c r="C21" i="5" s="1"/>
  <c r="BD10" i="7"/>
  <c r="H7" i="6" s="1"/>
  <c r="H19" i="6" s="1"/>
  <c r="C17" i="5" s="1"/>
  <c r="BC10" i="7"/>
  <c r="G7" i="6" s="1"/>
  <c r="G19" i="6" s="1"/>
  <c r="C18" i="5" s="1"/>
  <c r="BB10" i="7"/>
  <c r="F7" i="6" s="1"/>
  <c r="K10" i="7"/>
  <c r="I10" i="7"/>
  <c r="G10" i="7"/>
  <c r="E4" i="7"/>
  <c r="F3" i="7"/>
  <c r="C33" i="5"/>
  <c r="F33" i="5" s="1"/>
  <c r="C31" i="5"/>
  <c r="G7" i="5"/>
  <c r="I29" i="3"/>
  <c r="D21" i="2"/>
  <c r="I28" i="3"/>
  <c r="G21" i="2" s="1"/>
  <c r="D20" i="2"/>
  <c r="I27" i="3"/>
  <c r="G20" i="2" s="1"/>
  <c r="D19" i="2"/>
  <c r="I26" i="3"/>
  <c r="G19" i="2" s="1"/>
  <c r="D18" i="2"/>
  <c r="I25" i="3"/>
  <c r="G18" i="2" s="1"/>
  <c r="D17" i="2"/>
  <c r="I24" i="3"/>
  <c r="G17" i="2" s="1"/>
  <c r="D16" i="2"/>
  <c r="I23" i="3"/>
  <c r="G16" i="2" s="1"/>
  <c r="D15" i="2"/>
  <c r="I22" i="3"/>
  <c r="G15" i="2" s="1"/>
  <c r="BE93" i="4"/>
  <c r="BD93" i="4"/>
  <c r="BC93" i="4"/>
  <c r="BB93" i="4"/>
  <c r="K93" i="4"/>
  <c r="I93" i="4"/>
  <c r="G93" i="4"/>
  <c r="BA93" i="4" s="1"/>
  <c r="BE92" i="4"/>
  <c r="BD92" i="4"/>
  <c r="BC92" i="4"/>
  <c r="BB92" i="4"/>
  <c r="K92" i="4"/>
  <c r="I92" i="4"/>
  <c r="G92" i="4"/>
  <c r="BA92" i="4" s="1"/>
  <c r="BE91" i="4"/>
  <c r="BD91" i="4"/>
  <c r="BC91" i="4"/>
  <c r="BB91" i="4"/>
  <c r="K91" i="4"/>
  <c r="I91" i="4"/>
  <c r="G91" i="4"/>
  <c r="BA91" i="4" s="1"/>
  <c r="BE90" i="4"/>
  <c r="BD90" i="4"/>
  <c r="BC90" i="4"/>
  <c r="BB90" i="4"/>
  <c r="K90" i="4"/>
  <c r="I90" i="4"/>
  <c r="G90" i="4"/>
  <c r="BA90" i="4" s="1"/>
  <c r="BA94" i="4" s="1"/>
  <c r="E16" i="3" s="1"/>
  <c r="B16" i="3"/>
  <c r="A16" i="3"/>
  <c r="BE94" i="4"/>
  <c r="I16" i="3" s="1"/>
  <c r="BD94" i="4"/>
  <c r="H16" i="3" s="1"/>
  <c r="BC94" i="4"/>
  <c r="G16" i="3" s="1"/>
  <c r="BB94" i="4"/>
  <c r="F16" i="3" s="1"/>
  <c r="K94" i="4"/>
  <c r="I94" i="4"/>
  <c r="G94" i="4"/>
  <c r="BE87" i="4"/>
  <c r="BC87" i="4"/>
  <c r="BC88" i="4" s="1"/>
  <c r="G15" i="3" s="1"/>
  <c r="BB87" i="4"/>
  <c r="BA87" i="4"/>
  <c r="BA88" i="4" s="1"/>
  <c r="E15" i="3" s="1"/>
  <c r="K87" i="4"/>
  <c r="I87" i="4"/>
  <c r="I88" i="4" s="1"/>
  <c r="G87" i="4"/>
  <c r="BD87" i="4" s="1"/>
  <c r="BD88" i="4" s="1"/>
  <c r="H15" i="3" s="1"/>
  <c r="B15" i="3"/>
  <c r="A15" i="3"/>
  <c r="BE88" i="4"/>
  <c r="I15" i="3" s="1"/>
  <c r="BB88" i="4"/>
  <c r="F15" i="3" s="1"/>
  <c r="K88" i="4"/>
  <c r="G88" i="4"/>
  <c r="BE84" i="4"/>
  <c r="BD84" i="4"/>
  <c r="BC84" i="4"/>
  <c r="BA84" i="4"/>
  <c r="K84" i="4"/>
  <c r="I84" i="4"/>
  <c r="G84" i="4"/>
  <c r="BB84" i="4" s="1"/>
  <c r="BE83" i="4"/>
  <c r="BD83" i="4"/>
  <c r="BC83" i="4"/>
  <c r="BA83" i="4"/>
  <c r="K83" i="4"/>
  <c r="I83" i="4"/>
  <c r="G83" i="4"/>
  <c r="BB83" i="4" s="1"/>
  <c r="BE82" i="4"/>
  <c r="BD82" i="4"/>
  <c r="BC82" i="4"/>
  <c r="BA82" i="4"/>
  <c r="K82" i="4"/>
  <c r="I82" i="4"/>
  <c r="G82" i="4"/>
  <c r="BB82" i="4" s="1"/>
  <c r="BE81" i="4"/>
  <c r="BD81" i="4"/>
  <c r="BC81" i="4"/>
  <c r="BA81" i="4"/>
  <c r="K81" i="4"/>
  <c r="I81" i="4"/>
  <c r="G81" i="4"/>
  <c r="BB81" i="4" s="1"/>
  <c r="BE79" i="4"/>
  <c r="BD79" i="4"/>
  <c r="BC79" i="4"/>
  <c r="BA79" i="4"/>
  <c r="K79" i="4"/>
  <c r="I79" i="4"/>
  <c r="G79" i="4"/>
  <c r="BB79" i="4" s="1"/>
  <c r="BE77" i="4"/>
  <c r="BD77" i="4"/>
  <c r="BC77" i="4"/>
  <c r="BA77" i="4"/>
  <c r="K77" i="4"/>
  <c r="I77" i="4"/>
  <c r="G77" i="4"/>
  <c r="BB77" i="4" s="1"/>
  <c r="BE76" i="4"/>
  <c r="BD76" i="4"/>
  <c r="BD85" i="4" s="1"/>
  <c r="H14" i="3" s="1"/>
  <c r="BC76" i="4"/>
  <c r="BA76" i="4"/>
  <c r="BA85" i="4" s="1"/>
  <c r="E14" i="3" s="1"/>
  <c r="K76" i="4"/>
  <c r="I76" i="4"/>
  <c r="I85" i="4" s="1"/>
  <c r="G76" i="4"/>
  <c r="BB76" i="4" s="1"/>
  <c r="B14" i="3"/>
  <c r="A14" i="3"/>
  <c r="BE85" i="4"/>
  <c r="I14" i="3" s="1"/>
  <c r="BC85" i="4"/>
  <c r="G14" i="3" s="1"/>
  <c r="K85" i="4"/>
  <c r="G85" i="4"/>
  <c r="BE73" i="4"/>
  <c r="BD73" i="4"/>
  <c r="BC73" i="4"/>
  <c r="BA73" i="4"/>
  <c r="K73" i="4"/>
  <c r="I73" i="4"/>
  <c r="G73" i="4"/>
  <c r="BB73" i="4" s="1"/>
  <c r="BE71" i="4"/>
  <c r="BD71" i="4"/>
  <c r="BC71" i="4"/>
  <c r="BA71" i="4"/>
  <c r="K71" i="4"/>
  <c r="I71" i="4"/>
  <c r="G71" i="4"/>
  <c r="BB71" i="4" s="1"/>
  <c r="BE70" i="4"/>
  <c r="BD70" i="4"/>
  <c r="BC70" i="4"/>
  <c r="BA70" i="4"/>
  <c r="K70" i="4"/>
  <c r="I70" i="4"/>
  <c r="G70" i="4"/>
  <c r="BB70" i="4" s="1"/>
  <c r="BE68" i="4"/>
  <c r="BD68" i="4"/>
  <c r="BC68" i="4"/>
  <c r="BA68" i="4"/>
  <c r="K68" i="4"/>
  <c r="I68" i="4"/>
  <c r="G68" i="4"/>
  <c r="BB68" i="4" s="1"/>
  <c r="BE67" i="4"/>
  <c r="BD67" i="4"/>
  <c r="BC67" i="4"/>
  <c r="BA67" i="4"/>
  <c r="K67" i="4"/>
  <c r="I67" i="4"/>
  <c r="G67" i="4"/>
  <c r="BB67" i="4" s="1"/>
  <c r="BE65" i="4"/>
  <c r="BD65" i="4"/>
  <c r="BC65" i="4"/>
  <c r="BA65" i="4"/>
  <c r="K65" i="4"/>
  <c r="I65" i="4"/>
  <c r="G65" i="4"/>
  <c r="BB65" i="4" s="1"/>
  <c r="BE63" i="4"/>
  <c r="BD63" i="4"/>
  <c r="BC63" i="4"/>
  <c r="BA63" i="4"/>
  <c r="K63" i="4"/>
  <c r="I63" i="4"/>
  <c r="G63" i="4"/>
  <c r="BB63" i="4" s="1"/>
  <c r="BE61" i="4"/>
  <c r="BD61" i="4"/>
  <c r="BC61" i="4"/>
  <c r="BA61" i="4"/>
  <c r="K61" i="4"/>
  <c r="I61" i="4"/>
  <c r="G61" i="4"/>
  <c r="BB61" i="4" s="1"/>
  <c r="BE60" i="4"/>
  <c r="BD60" i="4"/>
  <c r="BD74" i="4" s="1"/>
  <c r="H13" i="3" s="1"/>
  <c r="BC60" i="4"/>
  <c r="BA60" i="4"/>
  <c r="BA74" i="4" s="1"/>
  <c r="E13" i="3" s="1"/>
  <c r="K60" i="4"/>
  <c r="I60" i="4"/>
  <c r="I74" i="4" s="1"/>
  <c r="G60" i="4"/>
  <c r="BB60" i="4" s="1"/>
  <c r="B13" i="3"/>
  <c r="A13" i="3"/>
  <c r="BE74" i="4"/>
  <c r="I13" i="3" s="1"/>
  <c r="BC74" i="4"/>
  <c r="G13" i="3" s="1"/>
  <c r="K74" i="4"/>
  <c r="G74" i="4"/>
  <c r="BE57" i="4"/>
  <c r="BD57" i="4"/>
  <c r="BD58" i="4" s="1"/>
  <c r="H12" i="3" s="1"/>
  <c r="BC57" i="4"/>
  <c r="BB57" i="4"/>
  <c r="BB58" i="4" s="1"/>
  <c r="F12" i="3" s="1"/>
  <c r="K57" i="4"/>
  <c r="I57" i="4"/>
  <c r="I58" i="4" s="1"/>
  <c r="G57" i="4"/>
  <c r="BA57" i="4" s="1"/>
  <c r="BA58" i="4" s="1"/>
  <c r="E12" i="3" s="1"/>
  <c r="B12" i="3"/>
  <c r="A12" i="3"/>
  <c r="BE58" i="4"/>
  <c r="I12" i="3" s="1"/>
  <c r="BC58" i="4"/>
  <c r="G12" i="3" s="1"/>
  <c r="K58" i="4"/>
  <c r="G58" i="4"/>
  <c r="BE54" i="4"/>
  <c r="BD54" i="4"/>
  <c r="BC54" i="4"/>
  <c r="BB54" i="4"/>
  <c r="K54" i="4"/>
  <c r="I54" i="4"/>
  <c r="G54" i="4"/>
  <c r="BA54" i="4" s="1"/>
  <c r="BE52" i="4"/>
  <c r="BE55" i="4" s="1"/>
  <c r="I11" i="3" s="1"/>
  <c r="BD52" i="4"/>
  <c r="BC52" i="4"/>
  <c r="BC55" i="4" s="1"/>
  <c r="G11" i="3" s="1"/>
  <c r="BB52" i="4"/>
  <c r="K52" i="4"/>
  <c r="K55" i="4" s="1"/>
  <c r="I52" i="4"/>
  <c r="G52" i="4"/>
  <c r="BA52" i="4" s="1"/>
  <c r="B11" i="3"/>
  <c r="A11" i="3"/>
  <c r="BD55" i="4"/>
  <c r="H11" i="3" s="1"/>
  <c r="BB55" i="4"/>
  <c r="F11" i="3" s="1"/>
  <c r="I55" i="4"/>
  <c r="BE49" i="4"/>
  <c r="BD49" i="4"/>
  <c r="BC49" i="4"/>
  <c r="BB49" i="4"/>
  <c r="BA49" i="4"/>
  <c r="K49" i="4"/>
  <c r="I49" i="4"/>
  <c r="G49" i="4"/>
  <c r="BE48" i="4"/>
  <c r="BD48" i="4"/>
  <c r="BC48" i="4"/>
  <c r="BB48" i="4"/>
  <c r="BA48" i="4"/>
  <c r="K48" i="4"/>
  <c r="I48" i="4"/>
  <c r="G48" i="4"/>
  <c r="BE47" i="4"/>
  <c r="BD47" i="4"/>
  <c r="BC47" i="4"/>
  <c r="BB47" i="4"/>
  <c r="BA47" i="4"/>
  <c r="K47" i="4"/>
  <c r="I47" i="4"/>
  <c r="G47" i="4"/>
  <c r="BE46" i="4"/>
  <c r="BD46" i="4"/>
  <c r="BC46" i="4"/>
  <c r="BB46" i="4"/>
  <c r="BA46" i="4"/>
  <c r="K46" i="4"/>
  <c r="I46" i="4"/>
  <c r="G46" i="4"/>
  <c r="B10" i="3"/>
  <c r="A10" i="3"/>
  <c r="BE50" i="4"/>
  <c r="I10" i="3" s="1"/>
  <c r="BD50" i="4"/>
  <c r="H10" i="3" s="1"/>
  <c r="BC50" i="4"/>
  <c r="G10" i="3" s="1"/>
  <c r="BB50" i="4"/>
  <c r="F10" i="3" s="1"/>
  <c r="BA50" i="4"/>
  <c r="E10" i="3" s="1"/>
  <c r="K50" i="4"/>
  <c r="I50" i="4"/>
  <c r="G50" i="4"/>
  <c r="BE42" i="4"/>
  <c r="BD42" i="4"/>
  <c r="BC42" i="4"/>
  <c r="BB42" i="4"/>
  <c r="K42" i="4"/>
  <c r="I42" i="4"/>
  <c r="G42" i="4"/>
  <c r="BA42" i="4" s="1"/>
  <c r="BE40" i="4"/>
  <c r="BD40" i="4"/>
  <c r="BC40" i="4"/>
  <c r="BB40" i="4"/>
  <c r="K40" i="4"/>
  <c r="I40" i="4"/>
  <c r="G40" i="4"/>
  <c r="BA40" i="4" s="1"/>
  <c r="BE37" i="4"/>
  <c r="BD37" i="4"/>
  <c r="BC37" i="4"/>
  <c r="BB37" i="4"/>
  <c r="K37" i="4"/>
  <c r="I37" i="4"/>
  <c r="G37" i="4"/>
  <c r="BA37" i="4" s="1"/>
  <c r="BE35" i="4"/>
  <c r="BD35" i="4"/>
  <c r="BC35" i="4"/>
  <c r="BB35" i="4"/>
  <c r="K35" i="4"/>
  <c r="I35" i="4"/>
  <c r="G35" i="4"/>
  <c r="BA35" i="4" s="1"/>
  <c r="BE34" i="4"/>
  <c r="BD34" i="4"/>
  <c r="BC34" i="4"/>
  <c r="BB34" i="4"/>
  <c r="K34" i="4"/>
  <c r="I34" i="4"/>
  <c r="G34" i="4"/>
  <c r="BA34" i="4" s="1"/>
  <c r="BE33" i="4"/>
  <c r="BD33" i="4"/>
  <c r="BD44" i="4" s="1"/>
  <c r="H9" i="3" s="1"/>
  <c r="BC33" i="4"/>
  <c r="BB33" i="4"/>
  <c r="BB44" i="4" s="1"/>
  <c r="F9" i="3" s="1"/>
  <c r="K33" i="4"/>
  <c r="I33" i="4"/>
  <c r="G33" i="4"/>
  <c r="BA33" i="4" s="1"/>
  <c r="BE30" i="4"/>
  <c r="BD30" i="4"/>
  <c r="BC30" i="4"/>
  <c r="BB30" i="4"/>
  <c r="BA30" i="4"/>
  <c r="K30" i="4"/>
  <c r="I30" i="4"/>
  <c r="I44" i="4" s="1"/>
  <c r="G30" i="4"/>
  <c r="B9" i="3"/>
  <c r="A9" i="3"/>
  <c r="BE44" i="4"/>
  <c r="I9" i="3" s="1"/>
  <c r="BC44" i="4"/>
  <c r="G9" i="3" s="1"/>
  <c r="K44" i="4"/>
  <c r="G44" i="4"/>
  <c r="BE26" i="4"/>
  <c r="BD26" i="4"/>
  <c r="BC26" i="4"/>
  <c r="BB26" i="4"/>
  <c r="K26" i="4"/>
  <c r="I26" i="4"/>
  <c r="G26" i="4"/>
  <c r="BA26" i="4" s="1"/>
  <c r="BE25" i="4"/>
  <c r="BD25" i="4"/>
  <c r="BC25" i="4"/>
  <c r="BB25" i="4"/>
  <c r="K25" i="4"/>
  <c r="I25" i="4"/>
  <c r="G25" i="4"/>
  <c r="BA25" i="4" s="1"/>
  <c r="BE23" i="4"/>
  <c r="BD23" i="4"/>
  <c r="BD28" i="4" s="1"/>
  <c r="H8" i="3" s="1"/>
  <c r="BC23" i="4"/>
  <c r="BB23" i="4"/>
  <c r="BB28" i="4" s="1"/>
  <c r="F8" i="3" s="1"/>
  <c r="K23" i="4"/>
  <c r="I23" i="4"/>
  <c r="G23" i="4"/>
  <c r="BA23" i="4" s="1"/>
  <c r="BE21" i="4"/>
  <c r="BD21" i="4"/>
  <c r="BC21" i="4"/>
  <c r="BB21" i="4"/>
  <c r="BA21" i="4"/>
  <c r="K21" i="4"/>
  <c r="I21" i="4"/>
  <c r="G21" i="4"/>
  <c r="BE19" i="4"/>
  <c r="BD19" i="4"/>
  <c r="BC19" i="4"/>
  <c r="BB19" i="4"/>
  <c r="BA19" i="4"/>
  <c r="K19" i="4"/>
  <c r="I19" i="4"/>
  <c r="I28" i="4" s="1"/>
  <c r="G19" i="4"/>
  <c r="B8" i="3"/>
  <c r="A8" i="3"/>
  <c r="BE28" i="4"/>
  <c r="I8" i="3" s="1"/>
  <c r="BC28" i="4"/>
  <c r="G8" i="3" s="1"/>
  <c r="K28" i="4"/>
  <c r="G28" i="4"/>
  <c r="BE16" i="4"/>
  <c r="BD16" i="4"/>
  <c r="BC16" i="4"/>
  <c r="BB16" i="4"/>
  <c r="K16" i="4"/>
  <c r="I16" i="4"/>
  <c r="G16" i="4"/>
  <c r="BA16" i="4" s="1"/>
  <c r="BE15" i="4"/>
  <c r="BD15" i="4"/>
  <c r="BC15" i="4"/>
  <c r="BB15" i="4"/>
  <c r="K15" i="4"/>
  <c r="I15" i="4"/>
  <c r="G15" i="4"/>
  <c r="BA15" i="4" s="1"/>
  <c r="BE14" i="4"/>
  <c r="BD14" i="4"/>
  <c r="BC14" i="4"/>
  <c r="BB14" i="4"/>
  <c r="K14" i="4"/>
  <c r="I14" i="4"/>
  <c r="G14" i="4"/>
  <c r="BA14" i="4" s="1"/>
  <c r="BE13" i="4"/>
  <c r="BD13" i="4"/>
  <c r="BC13" i="4"/>
  <c r="BB13" i="4"/>
  <c r="K13" i="4"/>
  <c r="I13" i="4"/>
  <c r="G13" i="4"/>
  <c r="BA13" i="4" s="1"/>
  <c r="BE10" i="4"/>
  <c r="BD10" i="4"/>
  <c r="BC10" i="4"/>
  <c r="BB10" i="4"/>
  <c r="K10" i="4"/>
  <c r="I10" i="4"/>
  <c r="G10" i="4"/>
  <c r="BA10" i="4" s="1"/>
  <c r="BE8" i="4"/>
  <c r="BE17" i="4" s="1"/>
  <c r="I7" i="3" s="1"/>
  <c r="I17" i="3" s="1"/>
  <c r="C21" i="2" s="1"/>
  <c r="BD8" i="4"/>
  <c r="BC8" i="4"/>
  <c r="BC17" i="4" s="1"/>
  <c r="G7" i="3" s="1"/>
  <c r="G17" i="3" s="1"/>
  <c r="C18" i="2" s="1"/>
  <c r="BB8" i="4"/>
  <c r="K8" i="4"/>
  <c r="K17" i="4" s="1"/>
  <c r="I8" i="4"/>
  <c r="G8" i="4"/>
  <c r="BA8" i="4" s="1"/>
  <c r="B7" i="3"/>
  <c r="A7" i="3"/>
  <c r="BD17" i="4"/>
  <c r="H7" i="3" s="1"/>
  <c r="BB17" i="4"/>
  <c r="F7" i="3" s="1"/>
  <c r="I17" i="4"/>
  <c r="E4" i="4"/>
  <c r="F3" i="4"/>
  <c r="C33" i="2"/>
  <c r="F33" i="2" s="1"/>
  <c r="C31" i="2"/>
  <c r="G7" i="2"/>
  <c r="H82" i="1"/>
  <c r="J64" i="1"/>
  <c r="I64" i="1"/>
  <c r="H64" i="1"/>
  <c r="G64" i="1"/>
  <c r="F64" i="1"/>
  <c r="H40" i="1"/>
  <c r="G40" i="1"/>
  <c r="I39" i="1"/>
  <c r="F39" i="1" s="1"/>
  <c r="I38" i="1"/>
  <c r="H37" i="1"/>
  <c r="G37" i="1"/>
  <c r="H31" i="1"/>
  <c r="G31" i="1"/>
  <c r="I30" i="1"/>
  <c r="F30" i="1" s="1"/>
  <c r="H29" i="1"/>
  <c r="G29" i="1"/>
  <c r="D22" i="1"/>
  <c r="I21" i="1"/>
  <c r="I22" i="1" s="1"/>
  <c r="D20" i="1"/>
  <c r="I19" i="1"/>
  <c r="I2" i="1"/>
  <c r="G17" i="4" l="1"/>
  <c r="BA28" i="4"/>
  <c r="E8" i="3" s="1"/>
  <c r="BA44" i="4"/>
  <c r="E9" i="3" s="1"/>
  <c r="G55" i="4"/>
  <c r="BB74" i="4"/>
  <c r="F13" i="3" s="1"/>
  <c r="BB85" i="4"/>
  <c r="F14" i="3" s="1"/>
  <c r="H30" i="3"/>
  <c r="G23" i="2" s="1"/>
  <c r="BA26" i="7"/>
  <c r="E9" i="6" s="1"/>
  <c r="H32" i="6"/>
  <c r="G23" i="5" s="1"/>
  <c r="E55" i="1"/>
  <c r="E56" i="1"/>
  <c r="E49" i="1"/>
  <c r="E54" i="1"/>
  <c r="E51" i="1"/>
  <c r="E48" i="1"/>
  <c r="E50" i="1"/>
  <c r="E60" i="1"/>
  <c r="E63" i="1"/>
  <c r="E53" i="1"/>
  <c r="E61" i="1"/>
  <c r="E58" i="1"/>
  <c r="E62" i="1"/>
  <c r="E52" i="1"/>
  <c r="E59" i="1"/>
  <c r="E57" i="1"/>
  <c r="G22" i="5"/>
  <c r="BA36" i="7"/>
  <c r="E11" i="6" s="1"/>
  <c r="BB59" i="7"/>
  <c r="F15" i="6" s="1"/>
  <c r="BA79" i="7"/>
  <c r="E18" i="6" s="1"/>
  <c r="F19" i="6"/>
  <c r="C16" i="5" s="1"/>
  <c r="E19" i="6"/>
  <c r="C15" i="5" s="1"/>
  <c r="E64" i="1"/>
  <c r="I40" i="1"/>
  <c r="G22" i="2"/>
  <c r="I20" i="1"/>
  <c r="I23" i="1" s="1"/>
  <c r="I31" i="1"/>
  <c r="F31" i="1"/>
  <c r="F38" i="1"/>
  <c r="F40" i="1" s="1"/>
  <c r="F17" i="3"/>
  <c r="C16" i="2" s="1"/>
  <c r="H17" i="3"/>
  <c r="C17" i="2" s="1"/>
  <c r="BA17" i="4"/>
  <c r="E7" i="3" s="1"/>
  <c r="BA55" i="4"/>
  <c r="E11" i="3" s="1"/>
  <c r="E17" i="3" l="1"/>
  <c r="C15" i="2" s="1"/>
  <c r="C19" i="2" s="1"/>
  <c r="C22" i="2" s="1"/>
  <c r="C23" i="2" s="1"/>
  <c r="F30" i="2" s="1"/>
  <c r="C19" i="5"/>
  <c r="C22" i="5" s="1"/>
  <c r="C23" i="5" s="1"/>
  <c r="F30" i="5" s="1"/>
  <c r="F31" i="5" s="1"/>
  <c r="F34" i="5" s="1"/>
  <c r="F31" i="2"/>
  <c r="F34" i="2" s="1"/>
  <c r="J40" i="1"/>
  <c r="J39" i="1"/>
  <c r="J31" i="1"/>
  <c r="J38" i="1"/>
  <c r="J30" i="1"/>
</calcChain>
</file>

<file path=xl/sharedStrings.xml><?xml version="1.0" encoding="utf-8"?>
<sst xmlns="http://schemas.openxmlformats.org/spreadsheetml/2006/main" count="764" uniqueCount="359">
  <si>
    <t xml:space="preserve">Datum: </t>
  </si>
  <si>
    <t xml:space="preserve"> </t>
  </si>
  <si>
    <t>Stavba :</t>
  </si>
  <si>
    <t xml:space="preserve">Objednatel : </t>
  </si>
  <si>
    <t>IČO :</t>
  </si>
  <si>
    <t>DIČ :</t>
  </si>
  <si>
    <t xml:space="preserve">Zhotovitel : </t>
  </si>
  <si>
    <t>Za zhotovitele :</t>
  </si>
  <si>
    <t>Za objednatele :</t>
  </si>
  <si>
    <t>_______________</t>
  </si>
  <si>
    <t>Rozpočtové náklady</t>
  </si>
  <si>
    <t>Základ pro DPH</t>
  </si>
  <si>
    <t>%</t>
  </si>
  <si>
    <t xml:space="preserve">DPH </t>
  </si>
  <si>
    <t>Cena celkem za stavbu</t>
  </si>
  <si>
    <t>Rekapitulace stavebních objektů a provozních souborů</t>
  </si>
  <si>
    <t>Číslo a název objektu / provozního souboru</t>
  </si>
  <si>
    <t>Cena celkem</t>
  </si>
  <si>
    <t>DPH celkem</t>
  </si>
  <si>
    <t>Celkem za stavbu</t>
  </si>
  <si>
    <t>Rekapitulace stavebních rozpočtů</t>
  </si>
  <si>
    <t>Číslo objektu</t>
  </si>
  <si>
    <t>Číslo a název rozpočtu</t>
  </si>
  <si>
    <t>Rekapitulace stavebních dílů</t>
  </si>
  <si>
    <t>Číslo a název dílu</t>
  </si>
  <si>
    <t>HSV</t>
  </si>
  <si>
    <t>PSV</t>
  </si>
  <si>
    <t>Dodávka</t>
  </si>
  <si>
    <t>Montáž</t>
  </si>
  <si>
    <t>HZS</t>
  </si>
  <si>
    <t>Rekapitulace vedlejších rozpočtových nákladů</t>
  </si>
  <si>
    <t>Název vedlejšího nákladu</t>
  </si>
  <si>
    <t>Rozpočet</t>
  </si>
  <si>
    <t xml:space="preserve">JKSO </t>
  </si>
  <si>
    <t>Objekt</t>
  </si>
  <si>
    <t xml:space="preserve">SKP </t>
  </si>
  <si>
    <t>Měrná jednotka</t>
  </si>
  <si>
    <t>Stavba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</si>
  <si>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</si>
  <si>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</si>
  <si>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</si>
  <si>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</si>
  <si>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</si>
  <si>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</si>
  <si>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</si>
  <si>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</si>
  <si>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</si>
  <si>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</si>
  <si>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</si>
  <si>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</si>
  <si>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</si>
  <si>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</si>
  <si>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</si>
  <si>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</si>
  <si>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</si>
  <si>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</si>
  <si>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</si>
  <si>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</si>
  <si>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</si>
  <si>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</si>
  <si>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</si>
  <si>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</si>
  <si>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</si>
  <si>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</si>
  <si>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</si>
  <si>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</si>
  <si>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</si>
  <si>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</si>
  <si>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</si>
  <si>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</si>
  <si>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 xml:space="preserve">%  </t>
  </si>
  <si>
    <t>DPH</t>
  </si>
  <si>
    <t xml:space="preserve">% </t>
  </si>
  <si>
    <t>CENA ZA OBJEKT CELKEM</t>
  </si>
  <si>
    <t>Poznámka :</t>
  </si>
  <si>
    <t>Rozpočet :</t>
  </si>
  <si>
    <t>Objekt :</t>
  </si>
  <si>
    <t>REKAPITULACE  STAVEBNÍCH  DÍLŮ</t>
  </si>
  <si>
    <t>Stavební díl</t>
  </si>
  <si>
    <t>CELKEM  OBJEKT</t>
  </si>
  <si>
    <t>VEDLEJŠÍ ROZPOČTOVÉ  NÁKLADY</t>
  </si>
  <si>
    <t>Název VRN</t>
  </si>
  <si>
    <t>Kč</t>
  </si>
  <si>
    <t>Základna</t>
  </si>
  <si>
    <t>CELKEM VRN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</si>
  <si>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</si>
  <si>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</si>
  <si>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</si>
  <si>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</si>
  <si>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</si>
  <si>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</si>
  <si>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</si>
  <si>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</si>
  <si>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Jednotková hmotnost</t>
  </si>
  <si>
    <t>Celková hmotnost</t>
  </si>
  <si>
    <t>Jednotková dem.hmot.</t>
  </si>
  <si>
    <t>Celková dem.hmot.</t>
  </si>
  <si>
    <t>Díl:</t>
  </si>
  <si>
    <t>1</t>
  </si>
  <si>
    <t>Zemní práce</t>
  </si>
  <si>
    <t>Celkem za</t>
  </si>
  <si>
    <t>SLEPÝ ROZPOČET</t>
  </si>
  <si>
    <t>Slepý rozpočet</t>
  </si>
  <si>
    <t>8VV01</t>
  </si>
  <si>
    <t>Stavební akce - Horosedly</t>
  </si>
  <si>
    <t>8VV01 Stavební akce - Horosedly</t>
  </si>
  <si>
    <t>SO02</t>
  </si>
  <si>
    <t>Rekonstrukce požární zbrojnice</t>
  </si>
  <si>
    <t>SO02 Rekonstrukce požární zbrojnice</t>
  </si>
  <si>
    <t/>
  </si>
  <si>
    <t>CÚ2018 - Neuznatelné náklady</t>
  </si>
  <si>
    <t>1 Zemní práce</t>
  </si>
  <si>
    <t>139601103R00</t>
  </si>
  <si>
    <t xml:space="preserve">Ruční výkop jam, rýh a šachet v hornině tř. 4 </t>
  </si>
  <si>
    <t>m3</t>
  </si>
  <si>
    <t>výkop pro postupné podbet.:0,6*0,6*2,0*2</t>
  </si>
  <si>
    <t>139711101RT2</t>
  </si>
  <si>
    <t>Vykopávka v uzavřených prostorách v hor.1-4 hornina 2</t>
  </si>
  <si>
    <t>pro základ nové zdi:0,7*0,5*5,0</t>
  </si>
  <si>
    <t>podkladní vrstva podlahy:0,15*(4,2*5,5*2)</t>
  </si>
  <si>
    <t>162201203R00</t>
  </si>
  <si>
    <t xml:space="preserve">Vodorovné přemíst.výkopku, kolečko hor.1-4, do 10m </t>
  </si>
  <si>
    <t>162201210R00</t>
  </si>
  <si>
    <t xml:space="preserve">Příplatek za dalš.10 m, kolečko, výkop. z hor.1- 4 </t>
  </si>
  <si>
    <t>162401102R00</t>
  </si>
  <si>
    <t xml:space="preserve">Vodorovné přemístění výkopku z hor.1-4 do 2000 m </t>
  </si>
  <si>
    <t>174101102R00</t>
  </si>
  <si>
    <t xml:space="preserve">Zásyp ruční se zhutněním </t>
  </si>
  <si>
    <t>2</t>
  </si>
  <si>
    <t>Základy a zvláštní zakládání</t>
  </si>
  <si>
    <t>2 Základy a zvláštní zakládání</t>
  </si>
  <si>
    <t>271571111R00</t>
  </si>
  <si>
    <t xml:space="preserve">Polštář základu ze štěrkopísku tříděného </t>
  </si>
  <si>
    <t>nová podkladní vrstva podlahy:0,15*(5,5*4,2*2)</t>
  </si>
  <si>
    <t>274313611R00</t>
  </si>
  <si>
    <t xml:space="preserve">Beton základových pasů prostý C 16/20 </t>
  </si>
  <si>
    <t>0,5*0,6*5,0</t>
  </si>
  <si>
    <t>274351215RT1</t>
  </si>
  <si>
    <t>Bednění stěn základových pasů - zřízení bednicí materiál prkna (podbet.zákl.)</t>
  </si>
  <si>
    <t>m2</t>
  </si>
  <si>
    <t>0,6*2,0*2</t>
  </si>
  <si>
    <t>274351216R00</t>
  </si>
  <si>
    <t xml:space="preserve">Bednění stěn základových pasů - odstranění </t>
  </si>
  <si>
    <t>279311114R00</t>
  </si>
  <si>
    <t xml:space="preserve">Postupné podbetonování zákl. zdiva  C 15/20 </t>
  </si>
  <si>
    <t>jihozáp.roh objektu:0,8*0,6*2,0</t>
  </si>
  <si>
    <t>3</t>
  </si>
  <si>
    <t>Svislé a kompletní konstrukce</t>
  </si>
  <si>
    <t>3 Svislé a kompletní konstrukce</t>
  </si>
  <si>
    <t>311238113R00</t>
  </si>
  <si>
    <t xml:space="preserve">Zdivo POROTHERM 24 P+D P 10 na MVC 5 tl. 24 cm </t>
  </si>
  <si>
    <t>3,6*5,0+5,0*2,7*0,5</t>
  </si>
  <si>
    <t>-0,8*1,97</t>
  </si>
  <si>
    <t>317168131R00</t>
  </si>
  <si>
    <t xml:space="preserve">Překlad POROTHERM vysoký 23,8/7/125 cm </t>
  </si>
  <si>
    <t>kus</t>
  </si>
  <si>
    <t>317168132R00</t>
  </si>
  <si>
    <t xml:space="preserve">Překlad POROTHERM vysoký 23,8/7/150 cm </t>
  </si>
  <si>
    <t>342241162R00</t>
  </si>
  <si>
    <t>Příčky z cihel plných CP29  tl. 140 mm dozdívky</t>
  </si>
  <si>
    <t>2,4*2,0*2</t>
  </si>
  <si>
    <t>342264051RT2</t>
  </si>
  <si>
    <t>Podhled sádrokartonový na zavěšenou ocel. konstr. desky protipožární tl. 12,5 mm, bez izolace</t>
  </si>
  <si>
    <t>6*4,2</t>
  </si>
  <si>
    <t>4,2*5,5</t>
  </si>
  <si>
    <t>380941124RT1</t>
  </si>
  <si>
    <t>Výztuž helikální 2 x D 10 mm, drážka, cihel. zdivo VAH 2 x D 10 mm, P v tahu 823 MPa,drážka,cih.zdivo</t>
  </si>
  <si>
    <t>m</t>
  </si>
  <si>
    <t>statické zabezpečení trhlin ve zdivu:4*1,5</t>
  </si>
  <si>
    <t>317940911RAA</t>
  </si>
  <si>
    <t>Osazení válcovaných profilů dodatečně vysekání drážky, dodávka profilů (vrata)</t>
  </si>
  <si>
    <t>t</t>
  </si>
  <si>
    <t>3,5*2*0,0219</t>
  </si>
  <si>
    <t>64</t>
  </si>
  <si>
    <t>Výplně otvorů</t>
  </si>
  <si>
    <t>64 Výplně otvorů</t>
  </si>
  <si>
    <t>642942111RT4</t>
  </si>
  <si>
    <t>Osazení zárubní dveřních ocelových, pl. do 2,5 m2 včetně dodávky zárubně CgH  80 x 197 x 11 cm</t>
  </si>
  <si>
    <t>642101012RAA</t>
  </si>
  <si>
    <t>Výměna okna 1,5 m2, oprava ostění, parapety zeď tloušťky 30 cm</t>
  </si>
  <si>
    <t>642201011RAA</t>
  </si>
  <si>
    <t>Výměna dveří 1kř, zárubeň, oprava ostění, práh bez změny velikosti otvoru</t>
  </si>
  <si>
    <t>61174183</t>
  </si>
  <si>
    <t>Dveře vchodové plné 1kř. palubkové 90x197 cm</t>
  </si>
  <si>
    <t>96</t>
  </si>
  <si>
    <t>Bourání konstrukcí</t>
  </si>
  <si>
    <t>96 Bourání konstrukcí</t>
  </si>
  <si>
    <t>973031824R00</t>
  </si>
  <si>
    <t xml:space="preserve">Vysekání kapes pro zavázání zdí tl. 30 cm </t>
  </si>
  <si>
    <t>3,6*2</t>
  </si>
  <si>
    <t>PC</t>
  </si>
  <si>
    <t>Ostatní bourací práce-vyb.otvorů pro okna, kapsy, rýhy apod.</t>
  </si>
  <si>
    <t>kpl</t>
  </si>
  <si>
    <t>99</t>
  </si>
  <si>
    <t>Staveništní přesun hmot</t>
  </si>
  <si>
    <t>99 Staveništní přesun hmot</t>
  </si>
  <si>
    <t>999281111R00</t>
  </si>
  <si>
    <t xml:space="preserve">Přesun hmot pro opravy a údržbu do výšky 25 m </t>
  </si>
  <si>
    <t>762</t>
  </si>
  <si>
    <t>Konstrukce tesařské</t>
  </si>
  <si>
    <t>762 Konstrukce tesařské</t>
  </si>
  <si>
    <t>762811100RT3</t>
  </si>
  <si>
    <t>Montáž záklopu, vrchní přesahovaný, hrubá prkna včetně dodávky řeziva, prkna tl. 24 mm</t>
  </si>
  <si>
    <t>762822120R00</t>
  </si>
  <si>
    <t xml:space="preserve">Montáž stropnic hraněných pl. do 288 cm2 </t>
  </si>
  <si>
    <t>4,5*6</t>
  </si>
  <si>
    <t>762822830R00</t>
  </si>
  <si>
    <t xml:space="preserve">Demontáž stropnic z řeziva o pl.do 450 cm2 </t>
  </si>
  <si>
    <t>762100010RAB</t>
  </si>
  <si>
    <t>Krov dřevěný, laťování, bednění přesahu střechy dvojité laťování</t>
  </si>
  <si>
    <t>půdorysná plocha:9,2*6,1</t>
  </si>
  <si>
    <t>762900030RAA</t>
  </si>
  <si>
    <t>Demontáž dřevěného krovu bez bednění</t>
  </si>
  <si>
    <t>762900080RA0</t>
  </si>
  <si>
    <t xml:space="preserve">Demontáž záklopu stropů </t>
  </si>
  <si>
    <t xml:space="preserve">Celodřevěné schodiště </t>
  </si>
  <si>
    <t>60515518</t>
  </si>
  <si>
    <t>Hranol SM/JD 1 14x14, 16, 20 cm</t>
  </si>
  <si>
    <t>0,16*0,16*4,5*6*1,10</t>
  </si>
  <si>
    <t>998762102R00</t>
  </si>
  <si>
    <t xml:space="preserve">Přesun hmot pro tesařské konstrukce, výšky do 12 m </t>
  </si>
  <si>
    <t>766</t>
  </si>
  <si>
    <t>Konstrukce truhlářské</t>
  </si>
  <si>
    <t>766 Konstrukce truhlářské</t>
  </si>
  <si>
    <t>766624041R00</t>
  </si>
  <si>
    <t xml:space="preserve">Montáž střešních oken rozměr 55/78 cm </t>
  </si>
  <si>
    <t>766420010RAA</t>
  </si>
  <si>
    <t>Obklad podhledu palubkami pero-drážka palubky SM/JD, lakování-římsa</t>
  </si>
  <si>
    <t>0,8*9,5*2+0,4*4,8*4</t>
  </si>
  <si>
    <t>766620029RAA</t>
  </si>
  <si>
    <t>Okno dřevěné  do 3,30 m2 s dodávkou okna, zasklení dvojsklem</t>
  </si>
  <si>
    <t>120/120:1,2*1,2*2</t>
  </si>
  <si>
    <t>766620050RA0</t>
  </si>
  <si>
    <t xml:space="preserve">Okno střešní Velux 55 x 78 cm </t>
  </si>
  <si>
    <t>766660014RA0</t>
  </si>
  <si>
    <t xml:space="preserve">Montáž dveří jednokřídlových šířky 80 cm </t>
  </si>
  <si>
    <t>61160186</t>
  </si>
  <si>
    <t>Dveře vnitřní hladké plné 1 kříd. 80x197 lak A</t>
  </si>
  <si>
    <t>998766201R00</t>
  </si>
  <si>
    <t xml:space="preserve">Přesun hmot pro truhlářské konstr., výšky do 6 m </t>
  </si>
  <si>
    <t>M21</t>
  </si>
  <si>
    <t>Elektromontáže</t>
  </si>
  <si>
    <t>M21 Elektromontáže</t>
  </si>
  <si>
    <t>Elektroinstalace-zásuvka 220V-4x, 380V-1x,svítidlo 3x vnitřní, 1xvenkovní, vypínače, rozvaděč</t>
  </si>
  <si>
    <t>D96</t>
  </si>
  <si>
    <t>Přesuny suti a vybouraných hmot</t>
  </si>
  <si>
    <t>D96 Přesuny suti a vybouraných hmot</t>
  </si>
  <si>
    <t>979081111R00</t>
  </si>
  <si>
    <t xml:space="preserve">Odvoz suti a vybour. hmot na skládku do 1 km </t>
  </si>
  <si>
    <t>979081121R00</t>
  </si>
  <si>
    <t xml:space="preserve">Příplatek k odvozu za každý další 1 km </t>
  </si>
  <si>
    <t>979082111R00</t>
  </si>
  <si>
    <t xml:space="preserve">Vnitrostaveništní doprava suti do 10 m </t>
  </si>
  <si>
    <t>979990001R00</t>
  </si>
  <si>
    <t xml:space="preserve">Poplatek za skládku stavební suti </t>
  </si>
  <si>
    <t>Ztížené výrobní podmínky</t>
  </si>
  <si>
    <t>Oborová přirážka</t>
  </si>
  <si>
    <t>Přesun stavebních kapacit</t>
  </si>
  <si>
    <t>Mimostaveništní doprava</t>
  </si>
  <si>
    <t>Zařízení staveniště</t>
  </si>
  <si>
    <t>Provoz investora</t>
  </si>
  <si>
    <t>Kompletační činnost (IČD)</t>
  </si>
  <si>
    <t>Rezerva rozpočtu</t>
  </si>
  <si>
    <t xml:space="preserve"> CÚ2018 - Neuznatelné náklady</t>
  </si>
  <si>
    <t>CÚ2018 - Uznatelné náklady</t>
  </si>
  <si>
    <t>61</t>
  </si>
  <si>
    <t>Upravy povrchů vnitřní</t>
  </si>
  <si>
    <t>61 Upravy povrchů vnitřní</t>
  </si>
  <si>
    <t>612473182R00</t>
  </si>
  <si>
    <t xml:space="preserve">Omítka vnitřního zdiva ze suché směsi, štuková </t>
  </si>
  <si>
    <t>2,4*2*(5,5*2+4,2*2)</t>
  </si>
  <si>
    <t>62</t>
  </si>
  <si>
    <t>Úpravy povrchů vnější</t>
  </si>
  <si>
    <t>62 Úpravy povrchů vnější</t>
  </si>
  <si>
    <t>622422521R00</t>
  </si>
  <si>
    <t xml:space="preserve">Oprava vnějších omítek vápen. štuk. II, do 50 % </t>
  </si>
  <si>
    <t>2,5*2*(9,15+6,1)</t>
  </si>
  <si>
    <t>6,1*3,0*0,5*2</t>
  </si>
  <si>
    <t>622471312R00</t>
  </si>
  <si>
    <t xml:space="preserve">Nátěr stěn barvou disperzní složitost 1, 2 </t>
  </si>
  <si>
    <t>627452921R00</t>
  </si>
  <si>
    <t>Spárování starého zdiva kvádrového do hl. 10 cm (stáv.sokl )</t>
  </si>
  <si>
    <t>0,8*2*(6,1+9,15)</t>
  </si>
  <si>
    <t>63</t>
  </si>
  <si>
    <t>Podlahy a podlahové konstrukce</t>
  </si>
  <si>
    <t>63 Podlahy a podlahové konstrukce</t>
  </si>
  <si>
    <t>631313511R00</t>
  </si>
  <si>
    <t xml:space="preserve">Mazanina betonová tl. 8 - 12 cm B 12,5 (C 12/15) </t>
  </si>
  <si>
    <t>0,1*4,2*5,5*2</t>
  </si>
  <si>
    <t>631319163R00</t>
  </si>
  <si>
    <t xml:space="preserve">Příplatek za konečnou úpravu mazanin tl. 12 cm </t>
  </si>
  <si>
    <t>631319173R00</t>
  </si>
  <si>
    <t xml:space="preserve">Příplatek za stržení povrchu mazaniny tl. 12 cm </t>
  </si>
  <si>
    <t>631361921RT5</t>
  </si>
  <si>
    <t>Výztuž mazanin svařovanou sítí z drátů tažených svařovaná síť - drát 6,0 mm, oka 150/150 mm</t>
  </si>
  <si>
    <t>0,003301*(4,2*5,5*2)*1,05</t>
  </si>
  <si>
    <t>642201012RAA</t>
  </si>
  <si>
    <t>Výměna vrat 2kř, zárubeň, oprava ostění, práh bez změny velikosti otvoru</t>
  </si>
  <si>
    <t>61187003</t>
  </si>
  <si>
    <t>Vrata otevírací 300x260 cm palubky</t>
  </si>
  <si>
    <t>94</t>
  </si>
  <si>
    <t>Lešení a stavební výtahy</t>
  </si>
  <si>
    <t>94 Lešení a stavební výtahy</t>
  </si>
  <si>
    <t>941941041R00</t>
  </si>
  <si>
    <t xml:space="preserve">Montáž lešení leh.řad.s podlahami,š.1,2 m, H 10 m </t>
  </si>
  <si>
    <t>941941291R00</t>
  </si>
  <si>
    <t xml:space="preserve">Příplatek za každý měsíc použití lešení k pol.1041 </t>
  </si>
  <si>
    <t>941941841R00</t>
  </si>
  <si>
    <t xml:space="preserve">Demontáž lešení leh.řad.s podlahami,š.1,2 m,H 10 m </t>
  </si>
  <si>
    <t>941955002R00</t>
  </si>
  <si>
    <t xml:space="preserve">Lešení lehké pomocné, výška podlahy do 1,9 m </t>
  </si>
  <si>
    <t>965042141R00</t>
  </si>
  <si>
    <t xml:space="preserve">Bourání mazanin betonových tl. 10 cm, nad 4 m2 </t>
  </si>
  <si>
    <t>0,1*(4,2*5,5*2)</t>
  </si>
  <si>
    <t>762342203RT2</t>
  </si>
  <si>
    <t>Montáž laťování střech, vzdálenost latí 22 - 36 cm včetně dodávky řeziva, latě 3/5 cm</t>
  </si>
  <si>
    <t>4,8*9,5*2</t>
  </si>
  <si>
    <t>762342204RT3</t>
  </si>
  <si>
    <t>Montáž laťování střech, svislé, vzdálenost 100 cm včetně dodávky řeziva, hranolek 5/5 cm</t>
  </si>
  <si>
    <t>762342811R00</t>
  </si>
  <si>
    <t xml:space="preserve">Demontáž laťování střech, rozteč latí do 22 cm </t>
  </si>
  <si>
    <t>764</t>
  </si>
  <si>
    <t>Konstrukce klempířské</t>
  </si>
  <si>
    <t>764 Konstrukce klempířské</t>
  </si>
  <si>
    <t>764222220R00</t>
  </si>
  <si>
    <t xml:space="preserve">Oplechování okapů Cu, tvrdá krytina, rš 330 mm </t>
  </si>
  <si>
    <t>9,5*2</t>
  </si>
  <si>
    <t>764252203R00</t>
  </si>
  <si>
    <t xml:space="preserve">Žlaby z Cu plechu podokapní půlkruhové, rš 330 mm </t>
  </si>
  <si>
    <t>764291220R00</t>
  </si>
  <si>
    <t xml:space="preserve">Závětrná lišta z Cu plechu, rš 330 mm </t>
  </si>
  <si>
    <t>764908101RT1</t>
  </si>
  <si>
    <t>Lindab,kotlík žlabový kónický SOK,vel.žlabu 125 mm v barvě hnědé</t>
  </si>
  <si>
    <t>764908104RT1</t>
  </si>
  <si>
    <t>Lindab žlab podokapní půlkruhový R,velikost 125 mm v barvě hnědé</t>
  </si>
  <si>
    <t>998764201R00</t>
  </si>
  <si>
    <t xml:space="preserve">Přesun hmot pro klempířské konstr., výšky do 6 m </t>
  </si>
  <si>
    <t>765</t>
  </si>
  <si>
    <t>Krytiny tvrdé</t>
  </si>
  <si>
    <t>765 Krytiny tvrdé</t>
  </si>
  <si>
    <t>765311810R00</t>
  </si>
  <si>
    <t xml:space="preserve">Demontáž krytiny bobrovky na sucho, do suti </t>
  </si>
  <si>
    <t>765312511R00</t>
  </si>
  <si>
    <t xml:space="preserve">Krytina Falcovka 11 střech jednoduchých, režná </t>
  </si>
  <si>
    <t>765312534R00</t>
  </si>
  <si>
    <t xml:space="preserve">Hřeben s větracím pásem plastovým, režný </t>
  </si>
  <si>
    <t>765312561R00</t>
  </si>
  <si>
    <t xml:space="preserve">Ukončení plochy taškami okrajovými , režná </t>
  </si>
  <si>
    <t>4,8*4</t>
  </si>
  <si>
    <t>765901131R00</t>
  </si>
  <si>
    <t xml:space="preserve">Fólie podstřešní paropropustná Tyvek Solid </t>
  </si>
  <si>
    <t>998765201R00</t>
  </si>
  <si>
    <t xml:space="preserve">Přesun hmot pro krytiny tvrdé, výšky do 6 m </t>
  </si>
  <si>
    <t>100/100:1,0*1,0</t>
  </si>
  <si>
    <t xml:space="preserve"> CÚ2018 - Uznatelné náklady</t>
  </si>
  <si>
    <t>Slepý rozpočet stavby</t>
  </si>
  <si>
    <t>Obec Horosedly</t>
  </si>
  <si>
    <t>Horosedly 21</t>
  </si>
  <si>
    <t>398 04 Čimelice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</si>
</sst>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%"/>
    <numFmt numFmtId="165" formatCode="0.0"/>
    <numFmt numFmtId="166" formatCode="dd/mm/yy"/>
    <numFmt numFmtId="167" formatCode="#,##0\ &quot;Kč&quot;"/>
    <numFmt numFmtId="168" formatCode="0.00000"/>
  </numFmts>
  <fonts count="20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"/>
      <family val="2"/>
      <charset val="238"/>
    </font>
    <font>
      <sz val="8"/>
      <color indexed="9"/>
      <name val="Arial"/>
      <family val="2"/>
      <charset val="238"/>
    </font>
    <font>
      <sz val="8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40"/>
      </patternFill>
    </fill>
  </fills>
  <borders count="6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33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49" fontId="1" fillId="0" borderId="0" xfId="0" applyNumberFormat="1" applyFont="1"/>
    <xf numFmtId="0" fontId="5" fillId="0" borderId="0" xfId="0" applyFont="1" applyAlignment="1">
      <alignment horizontal="righ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1" xfId="0" applyFont="1" applyFill="1" applyBorder="1" applyAlignment="1">
      <alignment horizontal="right" wrapText="1"/>
    </xf>
    <xf numFmtId="0" fontId="1" fillId="2" borderId="2" xfId="0" applyFont="1" applyFill="1" applyBorder="1" applyAlignment="1"/>
    <xf numFmtId="0" fontId="4" fillId="2" borderId="2" xfId="0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right" vertical="center"/>
    </xf>
    <xf numFmtId="0" fontId="4" fillId="3" borderId="0" xfId="0" applyFont="1" applyFill="1" applyBorder="1" applyAlignment="1">
      <alignment horizontal="right" wrapText="1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" fontId="1" fillId="0" borderId="0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4" fontId="1" fillId="0" borderId="6" xfId="0" applyNumberFormat="1" applyFont="1" applyBorder="1" applyAlignment="1">
      <alignment horizontal="right" vertical="center"/>
    </xf>
    <xf numFmtId="4" fontId="1" fillId="0" borderId="7" xfId="0" applyNumberFormat="1" applyFont="1" applyBorder="1" applyAlignment="1">
      <alignment horizontal="right" vertical="center"/>
    </xf>
    <xf numFmtId="4" fontId="1" fillId="3" borderId="0" xfId="0" applyNumberFormat="1" applyFont="1" applyFill="1" applyBorder="1" applyAlignment="1">
      <alignment vertical="center"/>
    </xf>
    <xf numFmtId="4" fontId="1" fillId="0" borderId="4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4" fontId="1" fillId="0" borderId="9" xfId="0" applyNumberFormat="1" applyFont="1" applyBorder="1" applyAlignment="1">
      <alignment horizontal="right" vertical="center"/>
    </xf>
    <xf numFmtId="4" fontId="1" fillId="0" borderId="10" xfId="0" applyNumberFormat="1" applyFont="1" applyBorder="1" applyAlignment="1">
      <alignment horizontal="right" vertical="center"/>
    </xf>
    <xf numFmtId="0" fontId="6" fillId="4" borderId="1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4" fontId="6" fillId="4" borderId="12" xfId="0" applyNumberFormat="1" applyFont="1" applyFill="1" applyBorder="1" applyAlignment="1">
      <alignment horizontal="right" vertical="center"/>
    </xf>
    <xf numFmtId="4" fontId="6" fillId="4" borderId="13" xfId="0" applyNumberFormat="1" applyFont="1" applyFill="1" applyBorder="1" applyAlignment="1">
      <alignment horizontal="right" vertical="center"/>
    </xf>
    <xf numFmtId="4" fontId="7" fillId="3" borderId="0" xfId="0" applyNumberFormat="1" applyFont="1" applyFill="1" applyBorder="1" applyAlignment="1">
      <alignment vertical="center"/>
    </xf>
    <xf numFmtId="0" fontId="2" fillId="0" borderId="0" xfId="0" applyFont="1" applyAlignment="1">
      <alignment horizontal="center"/>
    </xf>
    <xf numFmtId="4" fontId="1" fillId="0" borderId="0" xfId="0" applyNumberFormat="1" applyFont="1"/>
    <xf numFmtId="0" fontId="4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7" xfId="0" applyFont="1" applyBorder="1"/>
    <xf numFmtId="164" fontId="3" fillId="0" borderId="8" xfId="0" applyNumberFormat="1" applyFont="1" applyBorder="1"/>
    <xf numFmtId="3" fontId="4" fillId="0" borderId="16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0" borderId="16" xfId="0" applyNumberFormat="1" applyFont="1" applyBorder="1" applyAlignment="1">
      <alignment horizontal="right"/>
    </xf>
    <xf numFmtId="165" fontId="1" fillId="0" borderId="17" xfId="0" applyNumberFormat="1" applyFont="1" applyBorder="1"/>
    <xf numFmtId="49" fontId="3" fillId="0" borderId="4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164" fontId="3" fillId="0" borderId="5" xfId="0" applyNumberFormat="1" applyFont="1" applyBorder="1"/>
    <xf numFmtId="3" fontId="4" fillId="0" borderId="17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3" fontId="3" fillId="0" borderId="17" xfId="0" applyNumberFormat="1" applyFont="1" applyBorder="1" applyAlignment="1">
      <alignment horizontal="right"/>
    </xf>
    <xf numFmtId="0" fontId="4" fillId="4" borderId="1" xfId="0" applyFont="1" applyFill="1" applyBorder="1" applyAlignment="1">
      <alignment vertical="center"/>
    </xf>
    <xf numFmtId="49" fontId="4" fillId="4" borderId="2" xfId="0" applyNumberFormat="1" applyFont="1" applyFill="1" applyBorder="1" applyAlignment="1">
      <alignment horizontal="left" vertical="center"/>
    </xf>
    <xf numFmtId="0" fontId="4" fillId="4" borderId="2" xfId="0" applyFont="1" applyFill="1" applyBorder="1" applyAlignment="1">
      <alignment vertical="center"/>
    </xf>
    <xf numFmtId="164" fontId="3" fillId="4" borderId="3" xfId="0" applyNumberFormat="1" applyFont="1" applyFill="1" applyBorder="1"/>
    <xf numFmtId="3" fontId="4" fillId="4" borderId="15" xfId="0" applyNumberFormat="1" applyFont="1" applyFill="1" applyBorder="1" applyAlignment="1">
      <alignment horizontal="right" vertical="center"/>
    </xf>
    <xf numFmtId="165" fontId="4" fillId="4" borderId="15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top" wrapText="1"/>
    </xf>
    <xf numFmtId="0" fontId="4" fillId="2" borderId="15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9" fontId="3" fillId="0" borderId="16" xfId="0" applyNumberFormat="1" applyFont="1" applyBorder="1" applyAlignment="1">
      <alignment horizontal="left"/>
    </xf>
    <xf numFmtId="0" fontId="3" fillId="0" borderId="6" xfId="0" applyFont="1" applyBorder="1" applyAlignment="1">
      <alignment horizontal="left"/>
    </xf>
    <xf numFmtId="49" fontId="3" fillId="0" borderId="17" xfId="0" applyNumberFormat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3" fontId="4" fillId="4" borderId="3" xfId="0" applyNumberFormat="1" applyFont="1" applyFill="1" applyBorder="1" applyAlignment="1">
      <alignment horizontal="right" vertical="center"/>
    </xf>
    <xf numFmtId="4" fontId="7" fillId="2" borderId="15" xfId="0" applyNumberFormat="1" applyFont="1" applyFill="1" applyBorder="1" applyAlignment="1">
      <alignment horizontal="center" vertical="center"/>
    </xf>
    <xf numFmtId="165" fontId="3" fillId="0" borderId="16" xfId="0" applyNumberFormat="1" applyFont="1" applyBorder="1"/>
    <xf numFmtId="165" fontId="3" fillId="0" borderId="17" xfId="0" applyNumberFormat="1" applyFont="1" applyBorder="1"/>
    <xf numFmtId="165" fontId="3" fillId="4" borderId="15" xfId="0" applyNumberFormat="1" applyFont="1" applyFill="1" applyBorder="1"/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164" fontId="3" fillId="0" borderId="7" xfId="0" applyNumberFormat="1" applyFont="1" applyBorder="1"/>
    <xf numFmtId="3" fontId="4" fillId="0" borderId="7" xfId="0" applyNumberFormat="1" applyFont="1" applyBorder="1" applyAlignment="1">
      <alignment horizontal="right"/>
    </xf>
    <xf numFmtId="164" fontId="3" fillId="0" borderId="0" xfId="0" applyNumberFormat="1" applyFont="1" applyBorder="1"/>
    <xf numFmtId="3" fontId="4" fillId="0" borderId="0" xfId="0" applyNumberFormat="1" applyFont="1" applyBorder="1" applyAlignment="1">
      <alignment horizontal="right"/>
    </xf>
    <xf numFmtId="164" fontId="3" fillId="4" borderId="2" xfId="0" applyNumberFormat="1" applyFont="1" applyFill="1" applyBorder="1"/>
    <xf numFmtId="3" fontId="4" fillId="4" borderId="2" xfId="0" applyNumberFormat="1" applyFont="1" applyFill="1" applyBorder="1" applyAlignment="1">
      <alignment horizontal="right" vertical="center"/>
    </xf>
    <xf numFmtId="0" fontId="2" fillId="0" borderId="10" xfId="0" applyFont="1" applyBorder="1" applyAlignment="1">
      <alignment horizontal="centerContinuous" vertical="top"/>
    </xf>
    <xf numFmtId="0" fontId="1" fillId="0" borderId="10" xfId="0" applyFont="1" applyBorder="1" applyAlignment="1">
      <alignment horizontal="centerContinuous"/>
    </xf>
    <xf numFmtId="0" fontId="7" fillId="2" borderId="22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centerContinuous"/>
    </xf>
    <xf numFmtId="49" fontId="4" fillId="2" borderId="24" xfId="0" applyNumberFormat="1" applyFont="1" applyFill="1" applyBorder="1" applyAlignment="1">
      <alignment horizontal="left"/>
    </xf>
    <xf numFmtId="49" fontId="3" fillId="2" borderId="23" xfId="0" applyNumberFormat="1" applyFont="1" applyFill="1" applyBorder="1" applyAlignment="1">
      <alignment horizontal="centerContinuous"/>
    </xf>
    <xf numFmtId="0" fontId="3" fillId="0" borderId="19" xfId="0" applyFont="1" applyBorder="1"/>
    <xf numFmtId="49" fontId="3" fillId="0" borderId="25" xfId="0" applyNumberFormat="1" applyFont="1" applyBorder="1" applyAlignment="1">
      <alignment horizontal="left"/>
    </xf>
    <xf numFmtId="0" fontId="1" fillId="0" borderId="26" xfId="0" applyFont="1" applyBorder="1"/>
    <xf numFmtId="0" fontId="3" fillId="0" borderId="3" xfId="0" applyFont="1" applyBorder="1"/>
    <xf numFmtId="49" fontId="3" fillId="0" borderId="2" xfId="0" applyNumberFormat="1" applyFont="1" applyBorder="1"/>
    <xf numFmtId="49" fontId="3" fillId="0" borderId="3" xfId="0" applyNumberFormat="1" applyFont="1" applyBorder="1"/>
    <xf numFmtId="0" fontId="3" fillId="0" borderId="15" xfId="0" applyFont="1" applyBorder="1"/>
    <xf numFmtId="0" fontId="3" fillId="0" borderId="27" xfId="0" applyFont="1" applyBorder="1" applyAlignment="1">
      <alignment horizontal="left"/>
    </xf>
    <xf numFmtId="0" fontId="7" fillId="0" borderId="26" xfId="0" applyFont="1" applyBorder="1"/>
    <xf numFmtId="49" fontId="3" fillId="0" borderId="27" xfId="0" applyNumberFormat="1" applyFont="1" applyBorder="1" applyAlignment="1">
      <alignment horizontal="left"/>
    </xf>
    <xf numFmtId="49" fontId="7" fillId="2" borderId="26" xfId="0" applyNumberFormat="1" applyFont="1" applyFill="1" applyBorder="1"/>
    <xf numFmtId="49" fontId="1" fillId="2" borderId="3" xfId="0" applyNumberFormat="1" applyFont="1" applyFill="1" applyBorder="1"/>
    <xf numFmtId="49" fontId="7" fillId="2" borderId="2" xfId="0" applyNumberFormat="1" applyFont="1" applyFill="1" applyBorder="1"/>
    <xf numFmtId="49" fontId="1" fillId="2" borderId="2" xfId="0" applyNumberFormat="1" applyFont="1" applyFill="1" applyBorder="1"/>
    <xf numFmtId="0" fontId="3" fillId="0" borderId="15" xfId="0" applyFont="1" applyFill="1" applyBorder="1"/>
    <xf numFmtId="3" fontId="3" fillId="0" borderId="27" xfId="0" applyNumberFormat="1" applyFont="1" applyBorder="1" applyAlignment="1">
      <alignment horizontal="left"/>
    </xf>
    <xf numFmtId="0" fontId="1" fillId="0" borderId="0" xfId="0" applyFont="1" applyFill="1"/>
    <xf numFmtId="49" fontId="7" fillId="2" borderId="28" xfId="0" applyNumberFormat="1" applyFont="1" applyFill="1" applyBorder="1"/>
    <xf numFmtId="49" fontId="1" fillId="2" borderId="5" xfId="0" applyNumberFormat="1" applyFont="1" applyFill="1" applyBorder="1"/>
    <xf numFmtId="49" fontId="7" fillId="2" borderId="0" xfId="0" applyNumberFormat="1" applyFont="1" applyFill="1" applyBorder="1"/>
    <xf numFmtId="49" fontId="1" fillId="2" borderId="0" xfId="0" applyNumberFormat="1" applyFont="1" applyFill="1" applyBorder="1"/>
    <xf numFmtId="49" fontId="3" fillId="0" borderId="15" xfId="0" applyNumberFormat="1" applyFont="1" applyBorder="1" applyAlignment="1">
      <alignment horizontal="left"/>
    </xf>
    <xf numFmtId="0" fontId="3" fillId="0" borderId="29" xfId="0" applyFont="1" applyBorder="1"/>
    <xf numFmtId="0" fontId="3" fillId="0" borderId="15" xfId="0" applyNumberFormat="1" applyFont="1" applyBorder="1"/>
    <xf numFmtId="0" fontId="3" fillId="0" borderId="30" xfId="0" applyNumberFormat="1" applyFont="1" applyBorder="1" applyAlignment="1">
      <alignment horizontal="left"/>
    </xf>
    <xf numFmtId="0" fontId="1" fillId="0" borderId="0" xfId="0" applyNumberFormat="1" applyFont="1" applyBorder="1"/>
    <xf numFmtId="0" fontId="1" fillId="0" borderId="0" xfId="0" applyNumberFormat="1" applyFont="1"/>
    <xf numFmtId="0" fontId="3" fillId="0" borderId="30" xfId="0" applyFont="1" applyBorder="1" applyAlignment="1">
      <alignment horizontal="left"/>
    </xf>
    <xf numFmtId="0" fontId="1" fillId="0" borderId="0" xfId="0" applyFont="1" applyBorder="1"/>
    <xf numFmtId="0" fontId="3" fillId="0" borderId="15" xfId="0" applyFont="1" applyFill="1" applyBorder="1" applyAlignment="1"/>
    <xf numFmtId="0" fontId="3" fillId="0" borderId="30" xfId="0" applyFont="1" applyFill="1" applyBorder="1" applyAlignment="1"/>
    <xf numFmtId="0" fontId="1" fillId="0" borderId="0" xfId="0" applyFont="1" applyFill="1" applyBorder="1" applyAlignment="1"/>
    <xf numFmtId="0" fontId="3" fillId="0" borderId="15" xfId="0" applyFont="1" applyBorder="1" applyAlignment="1"/>
    <xf numFmtId="0" fontId="3" fillId="0" borderId="30" xfId="0" applyFont="1" applyBorder="1" applyAlignment="1"/>
    <xf numFmtId="3" fontId="1" fillId="0" borderId="0" xfId="0" applyNumberFormat="1" applyFont="1"/>
    <xf numFmtId="0" fontId="3" fillId="0" borderId="26" xfId="0" applyFont="1" applyBorder="1"/>
    <xf numFmtId="0" fontId="3" fillId="0" borderId="19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2" fillId="0" borderId="32" xfId="0" applyFont="1" applyBorder="1" applyAlignment="1">
      <alignment horizontal="centerContinuous" vertical="center"/>
    </xf>
    <xf numFmtId="0" fontId="6" fillId="0" borderId="33" xfId="0" applyFont="1" applyBorder="1" applyAlignment="1">
      <alignment horizontal="centerContinuous" vertical="center"/>
    </xf>
    <xf numFmtId="0" fontId="1" fillId="0" borderId="33" xfId="0" applyFont="1" applyBorder="1" applyAlignment="1">
      <alignment horizontal="centerContinuous" vertical="center"/>
    </xf>
    <xf numFmtId="0" fontId="1" fillId="0" borderId="34" xfId="0" applyFont="1" applyBorder="1" applyAlignment="1">
      <alignment horizontal="centerContinuous" vertical="center"/>
    </xf>
    <xf numFmtId="0" fontId="7" fillId="2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35" xfId="0" applyFont="1" applyFill="1" applyBorder="1" applyAlignment="1">
      <alignment horizontal="centerContinuous"/>
    </xf>
    <xf numFmtId="0" fontId="7" fillId="2" borderId="13" xfId="0" applyFont="1" applyFill="1" applyBorder="1" applyAlignment="1">
      <alignment horizontal="centerContinuous"/>
    </xf>
    <xf numFmtId="0" fontId="1" fillId="2" borderId="13" xfId="0" applyFont="1" applyFill="1" applyBorder="1" applyAlignment="1">
      <alignment horizontal="centerContinuous"/>
    </xf>
    <xf numFmtId="0" fontId="1" fillId="0" borderId="36" xfId="0" applyFont="1" applyBorder="1"/>
    <xf numFmtId="0" fontId="1" fillId="0" borderId="21" xfId="0" applyFont="1" applyBorder="1"/>
    <xf numFmtId="3" fontId="1" fillId="0" borderId="25" xfId="0" applyNumberFormat="1" applyFont="1" applyBorder="1"/>
    <xf numFmtId="0" fontId="1" fillId="0" borderId="22" xfId="0" applyFont="1" applyBorder="1"/>
    <xf numFmtId="3" fontId="1" fillId="0" borderId="24" xfId="0" applyNumberFormat="1" applyFont="1" applyBorder="1"/>
    <xf numFmtId="0" fontId="1" fillId="0" borderId="23" xfId="0" applyFont="1" applyBorder="1"/>
    <xf numFmtId="3" fontId="1" fillId="0" borderId="2" xfId="0" applyNumberFormat="1" applyFont="1" applyBorder="1"/>
    <xf numFmtId="0" fontId="1" fillId="0" borderId="3" xfId="0" applyFont="1" applyBorder="1"/>
    <xf numFmtId="0" fontId="1" fillId="0" borderId="37" xfId="0" applyFont="1" applyBorder="1"/>
    <xf numFmtId="0" fontId="1" fillId="0" borderId="21" xfId="0" applyFont="1" applyBorder="1" applyAlignment="1">
      <alignment shrinkToFit="1"/>
    </xf>
    <xf numFmtId="0" fontId="1" fillId="0" borderId="38" xfId="0" applyFont="1" applyBorder="1"/>
    <xf numFmtId="0" fontId="1" fillId="0" borderId="28" xfId="0" applyFont="1" applyBorder="1"/>
    <xf numFmtId="3" fontId="1" fillId="0" borderId="41" xfId="0" applyNumberFormat="1" applyFont="1" applyBorder="1"/>
    <xf numFmtId="0" fontId="1" fillId="0" borderId="39" xfId="0" applyFont="1" applyBorder="1"/>
    <xf numFmtId="3" fontId="1" fillId="0" borderId="42" xfId="0" applyNumberFormat="1" applyFont="1" applyBorder="1"/>
    <xf numFmtId="0" fontId="1" fillId="0" borderId="40" xfId="0" applyFont="1" applyBorder="1"/>
    <xf numFmtId="0" fontId="7" fillId="2" borderId="22" xfId="0" applyFont="1" applyFill="1" applyBorder="1"/>
    <xf numFmtId="0" fontId="7" fillId="2" borderId="24" xfId="0" applyFont="1" applyFill="1" applyBorder="1"/>
    <xf numFmtId="0" fontId="7" fillId="2" borderId="23" xfId="0" applyFont="1" applyFill="1" applyBorder="1"/>
    <xf numFmtId="0" fontId="7" fillId="2" borderId="43" xfId="0" applyFont="1" applyFill="1" applyBorder="1"/>
    <xf numFmtId="0" fontId="7" fillId="2" borderId="44" xfId="0" applyFont="1" applyFill="1" applyBorder="1"/>
    <xf numFmtId="0" fontId="1" fillId="0" borderId="5" xfId="0" applyFont="1" applyBorder="1"/>
    <xf numFmtId="0" fontId="1" fillId="0" borderId="4" xfId="0" applyFont="1" applyBorder="1"/>
    <xf numFmtId="0" fontId="1" fillId="0" borderId="45" xfId="0" applyFont="1" applyBorder="1"/>
    <xf numFmtId="0" fontId="1" fillId="0" borderId="0" xfId="0" applyFont="1" applyBorder="1" applyAlignment="1">
      <alignment horizontal="right"/>
    </xf>
    <xf numFmtId="166" fontId="1" fillId="0" borderId="0" xfId="0" applyNumberFormat="1" applyFont="1" applyBorder="1"/>
    <xf numFmtId="0" fontId="1" fillId="0" borderId="0" xfId="0" applyFont="1" applyFill="1" applyBorder="1"/>
    <xf numFmtId="0" fontId="1" fillId="0" borderId="18" xfId="0" applyFont="1" applyBorder="1"/>
    <xf numFmtId="0" fontId="1" fillId="0" borderId="20" xfId="0" applyFont="1" applyBorder="1"/>
    <xf numFmtId="0" fontId="1" fillId="0" borderId="46" xfId="0" applyFont="1" applyBorder="1"/>
    <xf numFmtId="0" fontId="1" fillId="0" borderId="7" xfId="0" applyFont="1" applyBorder="1"/>
    <xf numFmtId="165" fontId="1" fillId="0" borderId="8" xfId="0" applyNumberFormat="1" applyFont="1" applyBorder="1" applyAlignment="1">
      <alignment horizontal="right"/>
    </xf>
    <xf numFmtId="0" fontId="1" fillId="0" borderId="8" xfId="0" applyFont="1" applyBorder="1"/>
    <xf numFmtId="0" fontId="1" fillId="0" borderId="2" xfId="0" applyFont="1" applyBorder="1"/>
    <xf numFmtId="165" fontId="1" fillId="0" borderId="3" xfId="0" applyNumberFormat="1" applyFont="1" applyBorder="1" applyAlignment="1">
      <alignment horizontal="right"/>
    </xf>
    <xf numFmtId="0" fontId="6" fillId="2" borderId="39" xfId="0" applyFont="1" applyFill="1" applyBorder="1"/>
    <xf numFmtId="0" fontId="6" fillId="2" borderId="42" xfId="0" applyFont="1" applyFill="1" applyBorder="1"/>
    <xf numFmtId="0" fontId="6" fillId="2" borderId="40" xfId="0" applyFont="1" applyFill="1" applyBorder="1"/>
    <xf numFmtId="0" fontId="6" fillId="0" borderId="0" xfId="0" applyFont="1"/>
    <xf numFmtId="0" fontId="1" fillId="0" borderId="0" xfId="0" applyFont="1" applyAlignment="1">
      <alignment vertical="justify"/>
    </xf>
    <xf numFmtId="49" fontId="7" fillId="0" borderId="51" xfId="1" applyNumberFormat="1" applyFont="1" applyBorder="1"/>
    <xf numFmtId="49" fontId="1" fillId="0" borderId="51" xfId="1" applyNumberFormat="1" applyFont="1" applyBorder="1"/>
    <xf numFmtId="49" fontId="1" fillId="0" borderId="51" xfId="1" applyNumberFormat="1" applyFont="1" applyBorder="1" applyAlignment="1">
      <alignment horizontal="right"/>
    </xf>
    <xf numFmtId="0" fontId="1" fillId="0" borderId="52" xfId="1" applyFont="1" applyBorder="1"/>
    <xf numFmtId="49" fontId="1" fillId="0" borderId="51" xfId="0" applyNumberFormat="1" applyFont="1" applyBorder="1" applyAlignment="1">
      <alignment horizontal="left"/>
    </xf>
    <xf numFmtId="0" fontId="1" fillId="0" borderId="53" xfId="0" applyNumberFormat="1" applyFont="1" applyBorder="1"/>
    <xf numFmtId="49" fontId="7" fillId="0" borderId="56" xfId="1" applyNumberFormat="1" applyFont="1" applyBorder="1"/>
    <xf numFmtId="49" fontId="1" fillId="0" borderId="56" xfId="1" applyNumberFormat="1" applyFont="1" applyBorder="1"/>
    <xf numFmtId="49" fontId="1" fillId="0" borderId="56" xfId="1" applyNumberFormat="1" applyFont="1" applyBorder="1" applyAlignment="1">
      <alignment horizontal="right"/>
    </xf>
    <xf numFmtId="49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 applyBorder="1" applyAlignment="1">
      <alignment horizontal="centerContinuous"/>
    </xf>
    <xf numFmtId="49" fontId="7" fillId="2" borderId="12" xfId="0" applyNumberFormat="1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59" xfId="0" applyFont="1" applyFill="1" applyBorder="1" applyAlignment="1">
      <alignment horizontal="center"/>
    </xf>
    <xf numFmtId="0" fontId="7" fillId="2" borderId="60" xfId="0" applyFont="1" applyFill="1" applyBorder="1" applyAlignment="1">
      <alignment horizontal="center"/>
    </xf>
    <xf numFmtId="3" fontId="1" fillId="0" borderId="45" xfId="0" applyNumberFormat="1" applyFont="1" applyBorder="1"/>
    <xf numFmtId="0" fontId="7" fillId="2" borderId="12" xfId="0" applyFont="1" applyFill="1" applyBorder="1"/>
    <xf numFmtId="0" fontId="7" fillId="2" borderId="13" xfId="0" applyFont="1" applyFill="1" applyBorder="1"/>
    <xf numFmtId="3" fontId="7" fillId="2" borderId="35" xfId="0" applyNumberFormat="1" applyFont="1" applyFill="1" applyBorder="1"/>
    <xf numFmtId="3" fontId="7" fillId="2" borderId="14" xfId="0" applyNumberFormat="1" applyFont="1" applyFill="1" applyBorder="1"/>
    <xf numFmtId="3" fontId="7" fillId="2" borderId="59" xfId="0" applyNumberFormat="1" applyFont="1" applyFill="1" applyBorder="1"/>
    <xf numFmtId="3" fontId="7" fillId="2" borderId="60" xfId="0" applyNumberFormat="1" applyFont="1" applyFill="1" applyBorder="1"/>
    <xf numFmtId="3" fontId="2" fillId="0" borderId="0" xfId="0" applyNumberFormat="1" applyFont="1" applyAlignment="1">
      <alignment horizontal="centerContinuous"/>
    </xf>
    <xf numFmtId="0" fontId="1" fillId="2" borderId="44" xfId="0" applyFont="1" applyFill="1" applyBorder="1"/>
    <xf numFmtId="0" fontId="7" fillId="2" borderId="62" xfId="0" applyFont="1" applyFill="1" applyBorder="1" applyAlignment="1">
      <alignment horizontal="right"/>
    </xf>
    <xf numFmtId="0" fontId="7" fillId="2" borderId="24" xfId="0" applyFont="1" applyFill="1" applyBorder="1" applyAlignment="1">
      <alignment horizontal="right"/>
    </xf>
    <xf numFmtId="0" fontId="7" fillId="2" borderId="23" xfId="0" applyFont="1" applyFill="1" applyBorder="1" applyAlignment="1">
      <alignment horizontal="center"/>
    </xf>
    <xf numFmtId="4" fontId="4" fillId="2" borderId="24" xfId="0" applyNumberFormat="1" applyFont="1" applyFill="1" applyBorder="1" applyAlignment="1">
      <alignment horizontal="right"/>
    </xf>
    <xf numFmtId="4" fontId="4" fillId="2" borderId="44" xfId="0" applyNumberFormat="1" applyFont="1" applyFill="1" applyBorder="1" applyAlignment="1">
      <alignment horizontal="right"/>
    </xf>
    <xf numFmtId="0" fontId="1" fillId="0" borderId="31" xfId="0" applyFont="1" applyBorder="1"/>
    <xf numFmtId="3" fontId="1" fillId="0" borderId="37" xfId="0" applyNumberFormat="1" applyFont="1" applyBorder="1" applyAlignment="1">
      <alignment horizontal="right"/>
    </xf>
    <xf numFmtId="165" fontId="1" fillId="0" borderId="15" xfId="0" applyNumberFormat="1" applyFont="1" applyBorder="1" applyAlignment="1">
      <alignment horizontal="right"/>
    </xf>
    <xf numFmtId="3" fontId="1" fillId="0" borderId="18" xfId="0" applyNumberFormat="1" applyFont="1" applyBorder="1" applyAlignment="1">
      <alignment horizontal="right"/>
    </xf>
    <xf numFmtId="4" fontId="1" fillId="0" borderId="21" xfId="0" applyNumberFormat="1" applyFont="1" applyBorder="1" applyAlignment="1">
      <alignment horizontal="right"/>
    </xf>
    <xf numFmtId="3" fontId="1" fillId="0" borderId="31" xfId="0" applyNumberFormat="1" applyFont="1" applyBorder="1" applyAlignment="1">
      <alignment horizontal="right"/>
    </xf>
    <xf numFmtId="0" fontId="1" fillId="2" borderId="39" xfId="0" applyFont="1" applyFill="1" applyBorder="1"/>
    <xf numFmtId="0" fontId="7" fillId="2" borderId="42" xfId="0" applyFont="1" applyFill="1" applyBorder="1"/>
    <xf numFmtId="0" fontId="1" fillId="2" borderId="42" xfId="0" applyFont="1" applyFill="1" applyBorder="1"/>
    <xf numFmtId="4" fontId="1" fillId="2" borderId="48" xfId="0" applyNumberFormat="1" applyFont="1" applyFill="1" applyBorder="1"/>
    <xf numFmtId="4" fontId="1" fillId="2" borderId="39" xfId="0" applyNumberFormat="1" applyFont="1" applyFill="1" applyBorder="1"/>
    <xf numFmtId="4" fontId="1" fillId="2" borderId="42" xfId="0" applyNumberFormat="1" applyFont="1" applyFill="1" applyBorder="1"/>
    <xf numFmtId="3" fontId="3" fillId="0" borderId="0" xfId="0" applyNumberFormat="1" applyFont="1"/>
    <xf numFmtId="4" fontId="3" fillId="0" borderId="0" xfId="0" applyNumberFormat="1" applyFont="1"/>
    <xf numFmtId="0" fontId="1" fillId="0" borderId="0" xfId="1" applyFont="1"/>
    <xf numFmtId="0" fontId="11" fillId="0" borderId="0" xfId="1" applyFont="1" applyAlignment="1">
      <alignment horizontal="centerContinuous"/>
    </xf>
    <xf numFmtId="0" fontId="12" fillId="0" borderId="0" xfId="1" applyFont="1" applyAlignment="1">
      <alignment horizontal="centerContinuous"/>
    </xf>
    <xf numFmtId="0" fontId="12" fillId="0" borderId="0" xfId="1" applyFont="1" applyAlignment="1">
      <alignment horizontal="right"/>
    </xf>
    <xf numFmtId="0" fontId="1" fillId="0" borderId="51" xfId="1" applyFont="1" applyBorder="1"/>
    <xf numFmtId="0" fontId="3" fillId="0" borderId="52" xfId="1" applyFont="1" applyBorder="1" applyAlignment="1">
      <alignment horizontal="right"/>
    </xf>
    <xf numFmtId="49" fontId="1" fillId="0" borderId="51" xfId="1" applyNumberFormat="1" applyFont="1" applyBorder="1" applyAlignment="1">
      <alignment horizontal="left"/>
    </xf>
    <xf numFmtId="0" fontId="1" fillId="0" borderId="53" xfId="1" applyFont="1" applyBorder="1"/>
    <xf numFmtId="0" fontId="1" fillId="0" borderId="56" xfId="1" applyFont="1" applyBorder="1"/>
    <xf numFmtId="0" fontId="3" fillId="0" borderId="0" xfId="1" applyFont="1"/>
    <xf numFmtId="0" fontId="1" fillId="0" borderId="0" xfId="1" applyFont="1" applyAlignment="1">
      <alignment horizontal="right"/>
    </xf>
    <xf numFmtId="0" fontId="1" fillId="0" borderId="0" xfId="1" applyFont="1" applyAlignment="1"/>
    <xf numFmtId="49" fontId="3" fillId="2" borderId="15" xfId="1" applyNumberFormat="1" applyFont="1" applyFill="1" applyBorder="1"/>
    <xf numFmtId="0" fontId="3" fillId="2" borderId="3" xfId="1" applyFont="1" applyFill="1" applyBorder="1" applyAlignment="1">
      <alignment horizontal="center"/>
    </xf>
    <xf numFmtId="0" fontId="3" fillId="2" borderId="3" xfId="1" applyNumberFormat="1" applyFont="1" applyFill="1" applyBorder="1" applyAlignment="1">
      <alignment horizontal="center"/>
    </xf>
    <xf numFmtId="0" fontId="3" fillId="2" borderId="15" xfId="1" applyFont="1" applyFill="1" applyBorder="1" applyAlignment="1">
      <alignment horizontal="center"/>
    </xf>
    <xf numFmtId="0" fontId="3" fillId="2" borderId="15" xfId="1" applyFont="1" applyFill="1" applyBorder="1" applyAlignment="1">
      <alignment horizontal="center" wrapText="1"/>
    </xf>
    <xf numFmtId="0" fontId="7" fillId="0" borderId="17" xfId="1" applyFont="1" applyBorder="1" applyAlignment="1">
      <alignment horizontal="center"/>
    </xf>
    <xf numFmtId="49" fontId="7" fillId="0" borderId="17" xfId="1" applyNumberFormat="1" applyFont="1" applyBorder="1" applyAlignment="1">
      <alignment horizontal="left"/>
    </xf>
    <xf numFmtId="0" fontId="7" fillId="0" borderId="1" xfId="1" applyFont="1" applyBorder="1"/>
    <xf numFmtId="0" fontId="1" fillId="0" borderId="2" xfId="1" applyFont="1" applyBorder="1" applyAlignment="1">
      <alignment horizontal="center"/>
    </xf>
    <xf numFmtId="0" fontId="1" fillId="0" borderId="2" xfId="1" applyNumberFormat="1" applyFont="1" applyBorder="1" applyAlignment="1">
      <alignment horizontal="right"/>
    </xf>
    <xf numFmtId="0" fontId="1" fillId="0" borderId="3" xfId="1" applyNumberFormat="1" applyFont="1" applyBorder="1"/>
    <xf numFmtId="0" fontId="1" fillId="0" borderId="6" xfId="1" applyNumberFormat="1" applyFont="1" applyFill="1" applyBorder="1"/>
    <xf numFmtId="0" fontId="1" fillId="0" borderId="8" xfId="1" applyNumberFormat="1" applyFont="1" applyFill="1" applyBorder="1"/>
    <xf numFmtId="0" fontId="1" fillId="0" borderId="6" xfId="1" applyFont="1" applyFill="1" applyBorder="1"/>
    <xf numFmtId="0" fontId="1" fillId="0" borderId="8" xfId="1" applyFont="1" applyFill="1" applyBorder="1"/>
    <xf numFmtId="0" fontId="13" fillId="0" borderId="0" xfId="1" applyFont="1"/>
    <xf numFmtId="0" fontId="8" fillId="0" borderId="16" xfId="1" applyFont="1" applyBorder="1" applyAlignment="1">
      <alignment horizontal="center" vertical="top"/>
    </xf>
    <xf numFmtId="49" fontId="8" fillId="0" borderId="16" xfId="1" applyNumberFormat="1" applyFont="1" applyBorder="1" applyAlignment="1">
      <alignment horizontal="left" vertical="top"/>
    </xf>
    <xf numFmtId="0" fontId="8" fillId="0" borderId="16" xfId="1" applyFont="1" applyBorder="1" applyAlignment="1">
      <alignment vertical="top" wrapText="1"/>
    </xf>
    <xf numFmtId="49" fontId="8" fillId="0" borderId="16" xfId="1" applyNumberFormat="1" applyFont="1" applyBorder="1" applyAlignment="1">
      <alignment horizontal="center" shrinkToFit="1"/>
    </xf>
    <xf numFmtId="4" fontId="8" fillId="0" borderId="16" xfId="1" applyNumberFormat="1" applyFont="1" applyBorder="1" applyAlignment="1">
      <alignment horizontal="right"/>
    </xf>
    <xf numFmtId="4" fontId="8" fillId="0" borderId="16" xfId="1" applyNumberFormat="1" applyFont="1" applyBorder="1"/>
    <xf numFmtId="168" fontId="8" fillId="0" borderId="16" xfId="1" applyNumberFormat="1" applyFont="1" applyBorder="1"/>
    <xf numFmtId="4" fontId="8" fillId="0" borderId="8" xfId="1" applyNumberFormat="1" applyFont="1" applyBorder="1"/>
    <xf numFmtId="0" fontId="3" fillId="0" borderId="17" xfId="1" applyFont="1" applyBorder="1" applyAlignment="1">
      <alignment horizontal="center"/>
    </xf>
    <xf numFmtId="4" fontId="1" fillId="0" borderId="5" xfId="1" applyNumberFormat="1" applyFont="1" applyBorder="1"/>
    <xf numFmtId="0" fontId="14" fillId="0" borderId="0" xfId="1" applyFont="1" applyAlignment="1">
      <alignment wrapText="1"/>
    </xf>
    <xf numFmtId="49" fontId="3" fillId="0" borderId="17" xfId="1" applyNumberFormat="1" applyFont="1" applyBorder="1" applyAlignment="1">
      <alignment horizontal="right"/>
    </xf>
    <xf numFmtId="4" fontId="15" fillId="6" borderId="65" xfId="1" applyNumberFormat="1" applyFont="1" applyFill="1" applyBorder="1" applyAlignment="1">
      <alignment horizontal="right" wrapText="1"/>
    </xf>
    <xf numFmtId="0" fontId="15" fillId="6" borderId="4" xfId="1" applyFont="1" applyFill="1" applyBorder="1" applyAlignment="1">
      <alignment horizontal="left" wrapText="1"/>
    </xf>
    <xf numFmtId="0" fontId="15" fillId="0" borderId="5" xfId="0" applyFont="1" applyBorder="1" applyAlignment="1">
      <alignment horizontal="right"/>
    </xf>
    <xf numFmtId="0" fontId="1" fillId="0" borderId="4" xfId="1" applyFont="1" applyBorder="1"/>
    <xf numFmtId="0" fontId="1" fillId="0" borderId="0" xfId="1" applyFont="1" applyBorder="1"/>
    <xf numFmtId="0" fontId="1" fillId="2" borderId="15" xfId="1" applyFont="1" applyFill="1" applyBorder="1" applyAlignment="1">
      <alignment horizontal="center"/>
    </xf>
    <xf numFmtId="49" fontId="17" fillId="2" borderId="15" xfId="1" applyNumberFormat="1" applyFont="1" applyFill="1" applyBorder="1" applyAlignment="1">
      <alignment horizontal="left"/>
    </xf>
    <xf numFmtId="0" fontId="17" fillId="2" borderId="1" xfId="1" applyFont="1" applyFill="1" applyBorder="1"/>
    <xf numFmtId="0" fontId="1" fillId="2" borderId="2" xfId="1" applyFont="1" applyFill="1" applyBorder="1" applyAlignment="1">
      <alignment horizontal="center"/>
    </xf>
    <xf numFmtId="4" fontId="1" fillId="2" borderId="2" xfId="1" applyNumberFormat="1" applyFont="1" applyFill="1" applyBorder="1" applyAlignment="1">
      <alignment horizontal="right"/>
    </xf>
    <xf numFmtId="4" fontId="1" fillId="2" borderId="3" xfId="1" applyNumberFormat="1" applyFont="1" applyFill="1" applyBorder="1" applyAlignment="1">
      <alignment horizontal="right"/>
    </xf>
    <xf numFmtId="4" fontId="7" fillId="2" borderId="15" xfId="1" applyNumberFormat="1" applyFont="1" applyFill="1" applyBorder="1"/>
    <xf numFmtId="0" fontId="1" fillId="2" borderId="2" xfId="1" applyFont="1" applyFill="1" applyBorder="1"/>
    <xf numFmtId="4" fontId="7" fillId="2" borderId="3" xfId="1" applyNumberFormat="1" applyFont="1" applyFill="1" applyBorder="1"/>
    <xf numFmtId="3" fontId="1" fillId="0" borderId="0" xfId="1" applyNumberFormat="1" applyFont="1"/>
    <xf numFmtId="0" fontId="18" fillId="0" borderId="0" xfId="1" applyFont="1" applyAlignment="1"/>
    <xf numFmtId="0" fontId="19" fillId="0" borderId="0" xfId="1" applyFont="1" applyBorder="1"/>
    <xf numFmtId="3" fontId="19" fillId="0" borderId="0" xfId="1" applyNumberFormat="1" applyFont="1" applyBorder="1" applyAlignment="1">
      <alignment horizontal="right"/>
    </xf>
    <xf numFmtId="4" fontId="19" fillId="0" borderId="0" xfId="1" applyNumberFormat="1" applyFont="1" applyBorder="1"/>
    <xf numFmtId="0" fontId="18" fillId="0" borderId="0" xfId="1" applyFont="1" applyBorder="1" applyAlignment="1"/>
    <xf numFmtId="0" fontId="1" fillId="0" borderId="0" xfId="1" applyFont="1" applyBorder="1" applyAlignment="1">
      <alignment horizontal="right"/>
    </xf>
    <xf numFmtId="49" fontId="3" fillId="0" borderId="28" xfId="0" applyNumberFormat="1" applyFont="1" applyBorder="1"/>
    <xf numFmtId="3" fontId="1" fillId="0" borderId="5" xfId="0" applyNumberFormat="1" applyFont="1" applyBorder="1"/>
    <xf numFmtId="3" fontId="1" fillId="0" borderId="17" xfId="0" applyNumberFormat="1" applyFont="1" applyBorder="1"/>
    <xf numFmtId="3" fontId="1" fillId="0" borderId="61" xfId="0" applyNumberFormat="1" applyFont="1" applyBorder="1"/>
    <xf numFmtId="4" fontId="1" fillId="0" borderId="7" xfId="0" applyNumberFormat="1" applyFont="1" applyBorder="1" applyAlignment="1">
      <alignment horizontal="right" vertical="center"/>
    </xf>
    <xf numFmtId="4" fontId="1" fillId="0" borderId="8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4" fontId="1" fillId="0" borderId="5" xfId="0" applyNumberFormat="1" applyFont="1" applyBorder="1" applyAlignment="1">
      <alignment horizontal="right" vertical="center"/>
    </xf>
    <xf numFmtId="4" fontId="1" fillId="0" borderId="10" xfId="0" applyNumberFormat="1" applyFont="1" applyBorder="1" applyAlignment="1">
      <alignment horizontal="right" vertical="center"/>
    </xf>
    <xf numFmtId="4" fontId="1" fillId="0" borderId="11" xfId="0" applyNumberFormat="1" applyFont="1" applyBorder="1" applyAlignment="1">
      <alignment horizontal="right" vertical="center"/>
    </xf>
    <xf numFmtId="3" fontId="6" fillId="5" borderId="13" xfId="0" applyNumberFormat="1" applyFont="1" applyFill="1" applyBorder="1" applyAlignment="1">
      <alignment horizontal="right" vertical="center"/>
    </xf>
    <xf numFmtId="3" fontId="6" fillId="5" borderId="14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wrapText="1"/>
    </xf>
    <xf numFmtId="167" fontId="1" fillId="0" borderId="1" xfId="0" applyNumberFormat="1" applyFont="1" applyBorder="1" applyAlignment="1">
      <alignment horizontal="right" indent="2"/>
    </xf>
    <xf numFmtId="167" fontId="1" fillId="0" borderId="30" xfId="0" applyNumberFormat="1" applyFont="1" applyBorder="1" applyAlignment="1">
      <alignment horizontal="right" indent="2"/>
    </xf>
    <xf numFmtId="167" fontId="6" fillId="2" borderId="47" xfId="0" applyNumberFormat="1" applyFont="1" applyFill="1" applyBorder="1" applyAlignment="1">
      <alignment horizontal="right" indent="2"/>
    </xf>
    <xf numFmtId="167" fontId="6" fillId="2" borderId="48" xfId="0" applyNumberFormat="1" applyFont="1" applyFill="1" applyBorder="1" applyAlignment="1">
      <alignment horizontal="right" indent="2"/>
    </xf>
    <xf numFmtId="0" fontId="8" fillId="0" borderId="0" xfId="0" applyFont="1" applyAlignment="1">
      <alignment horizontal="left" vertical="top" wrapText="1"/>
    </xf>
    <xf numFmtId="0" fontId="3" fillId="0" borderId="1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5" xfId="0" applyFont="1" applyBorder="1" applyAlignment="1">
      <alignment horizontal="center"/>
    </xf>
    <xf numFmtId="0" fontId="1" fillId="0" borderId="39" xfId="0" applyFont="1" applyBorder="1" applyAlignment="1">
      <alignment horizontal="center" shrinkToFit="1"/>
    </xf>
    <xf numFmtId="0" fontId="1" fillId="0" borderId="40" xfId="0" applyFont="1" applyBorder="1" applyAlignment="1">
      <alignment horizontal="center" shrinkToFit="1"/>
    </xf>
    <xf numFmtId="0" fontId="1" fillId="0" borderId="49" xfId="1" applyFont="1" applyBorder="1" applyAlignment="1">
      <alignment horizontal="center"/>
    </xf>
    <xf numFmtId="0" fontId="1" fillId="0" borderId="50" xfId="1" applyFont="1" applyBorder="1" applyAlignment="1">
      <alignment horizontal="center"/>
    </xf>
    <xf numFmtId="0" fontId="1" fillId="0" borderId="54" xfId="1" applyFont="1" applyBorder="1" applyAlignment="1">
      <alignment horizontal="center"/>
    </xf>
    <xf numFmtId="0" fontId="1" fillId="0" borderId="55" xfId="1" applyFont="1" applyBorder="1" applyAlignment="1">
      <alignment horizontal="center"/>
    </xf>
    <xf numFmtId="0" fontId="1" fillId="0" borderId="57" xfId="1" applyFont="1" applyBorder="1" applyAlignment="1">
      <alignment horizontal="left"/>
    </xf>
    <xf numFmtId="0" fontId="1" fillId="0" borderId="56" xfId="1" applyFont="1" applyBorder="1" applyAlignment="1">
      <alignment horizontal="left"/>
    </xf>
    <xf numFmtId="0" fontId="1" fillId="0" borderId="58" xfId="1" applyFont="1" applyBorder="1" applyAlignment="1">
      <alignment horizontal="left"/>
    </xf>
    <xf numFmtId="3" fontId="7" fillId="2" borderId="42" xfId="0" applyNumberFormat="1" applyFont="1" applyFill="1" applyBorder="1" applyAlignment="1">
      <alignment horizontal="right"/>
    </xf>
    <xf numFmtId="3" fontId="7" fillId="2" borderId="48" xfId="0" applyNumberFormat="1" applyFont="1" applyFill="1" applyBorder="1" applyAlignment="1">
      <alignment horizontal="right"/>
    </xf>
    <xf numFmtId="49" fontId="15" fillId="6" borderId="63" xfId="1" applyNumberFormat="1" applyFont="1" applyFill="1" applyBorder="1" applyAlignment="1">
      <alignment horizontal="left" wrapText="1"/>
    </xf>
    <xf numFmtId="49" fontId="16" fillId="0" borderId="64" xfId="0" applyNumberFormat="1" applyFont="1" applyBorder="1" applyAlignment="1">
      <alignment horizontal="left" wrapText="1"/>
    </xf>
    <xf numFmtId="0" fontId="10" fillId="0" borderId="0" xfId="1" applyFont="1" applyAlignment="1">
      <alignment horizontal="center"/>
    </xf>
    <xf numFmtId="49" fontId="1" fillId="0" borderId="54" xfId="1" applyNumberFormat="1" applyFont="1" applyBorder="1" applyAlignment="1">
      <alignment horizontal="center"/>
    </xf>
    <xf numFmtId="0" fontId="1" fillId="0" borderId="57" xfId="1" applyFont="1" applyBorder="1" applyAlignment="1">
      <alignment horizontal="center" shrinkToFit="1"/>
    </xf>
    <xf numFmtId="0" fontId="1" fillId="0" borderId="56" xfId="1" applyFont="1" applyBorder="1" applyAlignment="1">
      <alignment horizontal="center" shrinkToFit="1"/>
    </xf>
    <xf numFmtId="0" fontId="1" fillId="0" borderId="58" xfId="1" applyFont="1" applyBorder="1" applyAlignment="1">
      <alignment horizontal="center" shrinkToFit="1"/>
    </xf>
  </cellXfs>
  <cellStyles count="2">
    <cellStyle name="Normální" xfId="0" builtinId="0"/>
    <cellStyle name="normální_POL.XL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12">
    <pageSetUpPr fitToPage="1"/>
  </sheetPr>
  <dimension ref="A1:O83"/>
  <sheetViews>
    <sheetView showGridLines="0" tabSelected="1" topLeftCell="B1" zoomScaleNormal="100" zoomScaleSheetLayoutView="75" workbookViewId="0">
      <selection activeCell="N15" sqref="N15"/>
    </sheetView>
  </sheetViews>
  <sheetFormatPr defaultRowHeight="12.75" x14ac:dyDescent="0.2"/>
  <cols>
    <col min="1" max="1" width="0.5703125" style="1" hidden="1" customWidth="1"/>
    <col min="2" max="2" width="7.140625" style="1" customWidth="1"/>
    <col min="3" max="3" width="9.140625" style="1"/>
    <col min="4" max="4" width="19.7109375" style="1" customWidth="1"/>
    <col min="5" max="5" width="6.85546875" style="1" customWidth="1"/>
    <col min="6" max="6" width="13.140625" style="1" customWidth="1"/>
    <col min="7" max="7" width="12.42578125" style="2" customWidth="1"/>
    <col min="8" max="8" width="13.5703125" style="1" customWidth="1"/>
    <col min="9" max="9" width="11.42578125" style="2" customWidth="1"/>
    <col min="10" max="10" width="7" style="2" customWidth="1"/>
    <col min="11" max="15" width="10.7109375" style="1" customWidth="1"/>
    <col min="16" max="16384" width="9.140625" style="1"/>
  </cols>
  <sheetData>
    <row r="1" spans="2:15" ht="12" customHeight="1" x14ac:dyDescent="0.2"/>
    <row r="2" spans="2:15" ht="17.25" customHeight="1" x14ac:dyDescent="0.25">
      <c r="B2" s="3"/>
      <c r="C2" s="4" t="s">
        <v>355</v>
      </c>
      <c r="E2" s="5"/>
      <c r="F2" s="4"/>
      <c r="G2" s="6"/>
      <c r="H2" s="7" t="s">
        <v>0</v>
      </c>
      <c r="I2" s="8">
        <f ca="1">TODAY()</f>
        <v>43236</v>
      </c>
      <c r="K2" s="3"/>
    </row>
    <row r="3" spans="2:15" ht="6" customHeight="1" x14ac:dyDescent="0.2">
      <c r="C3" s="9"/>
      <c r="D3" s="10" t="s">
        <v>1</v>
      </c>
    </row>
    <row r="4" spans="2:15" ht="4.5" customHeight="1" x14ac:dyDescent="0.2"/>
    <row r="5" spans="2:15" ht="13.5" customHeight="1" x14ac:dyDescent="0.25">
      <c r="C5" s="11" t="s">
        <v>2</v>
      </c>
      <c r="D5" s="12" t="s">
        <v>103</v>
      </c>
      <c r="E5" s="13" t="s">
        <v>104</v>
      </c>
      <c r="F5" s="14"/>
      <c r="G5" s="15"/>
      <c r="H5" s="14"/>
      <c r="I5" s="15"/>
      <c r="O5" s="8"/>
    </row>
    <row r="7" spans="2:15" x14ac:dyDescent="0.2">
      <c r="C7" s="16" t="s">
        <v>3</v>
      </c>
      <c r="D7" s="17" t="s">
        <v>356</v>
      </c>
      <c r="H7" s="18" t="s">
        <v>4</v>
      </c>
      <c r="I7" s="2">
        <v>583961</v>
      </c>
      <c r="J7" s="17"/>
      <c r="K7" s="17"/>
    </row>
    <row r="8" spans="2:15" x14ac:dyDescent="0.2">
      <c r="D8" s="17" t="s">
        <v>357</v>
      </c>
      <c r="H8" s="18" t="s">
        <v>5</v>
      </c>
      <c r="J8" s="17"/>
      <c r="K8" s="17"/>
    </row>
    <row r="9" spans="2:15" x14ac:dyDescent="0.2">
      <c r="C9" s="18"/>
      <c r="D9" s="17" t="s">
        <v>358</v>
      </c>
      <c r="H9" s="18"/>
      <c r="J9" s="17"/>
    </row>
    <row r="10" spans="2:15" x14ac:dyDescent="0.2">
      <c r="H10" s="18"/>
      <c r="J10" s="17"/>
    </row>
    <row r="11" spans="2:15" x14ac:dyDescent="0.2">
      <c r="C11" s="16" t="s">
        <v>6</v>
      </c>
      <c r="D11" s="17"/>
      <c r="H11" s="18" t="s">
        <v>4</v>
      </c>
      <c r="J11" s="17"/>
      <c r="K11" s="17"/>
    </row>
    <row r="12" spans="2:15" x14ac:dyDescent="0.2">
      <c r="D12" s="17"/>
      <c r="H12" s="18" t="s">
        <v>5</v>
      </c>
      <c r="J12" s="17"/>
      <c r="K12" s="17"/>
    </row>
    <row r="13" spans="2:15" ht="12" customHeight="1" x14ac:dyDescent="0.2">
      <c r="C13" s="18"/>
      <c r="D13" s="17"/>
      <c r="J13" s="18"/>
    </row>
    <row r="14" spans="2:15" ht="24.75" customHeight="1" x14ac:dyDescent="0.2">
      <c r="C14" s="19" t="s">
        <v>7</v>
      </c>
      <c r="H14" s="19" t="s">
        <v>8</v>
      </c>
      <c r="J14" s="18"/>
    </row>
    <row r="15" spans="2:15" ht="12.75" customHeight="1" x14ac:dyDescent="0.2">
      <c r="J15" s="18"/>
    </row>
    <row r="16" spans="2:15" ht="28.5" customHeight="1" x14ac:dyDescent="0.2">
      <c r="C16" s="19" t="s">
        <v>9</v>
      </c>
      <c r="H16" s="19" t="s">
        <v>9</v>
      </c>
    </row>
    <row r="17" spans="2:12" ht="25.5" customHeight="1" x14ac:dyDescent="0.2"/>
    <row r="18" spans="2:12" ht="13.5" customHeight="1" x14ac:dyDescent="0.2">
      <c r="B18" s="20"/>
      <c r="C18" s="21"/>
      <c r="D18" s="21"/>
      <c r="E18" s="22"/>
      <c r="F18" s="23"/>
      <c r="G18" s="24"/>
      <c r="H18" s="25"/>
      <c r="I18" s="24"/>
      <c r="J18" s="26" t="s">
        <v>10</v>
      </c>
      <c r="K18" s="27"/>
    </row>
    <row r="19" spans="2:12" ht="15" customHeight="1" x14ac:dyDescent="0.2">
      <c r="B19" s="28" t="s">
        <v>11</v>
      </c>
      <c r="C19" s="29"/>
      <c r="D19" s="30">
        <v>15</v>
      </c>
      <c r="E19" s="31" t="s">
        <v>12</v>
      </c>
      <c r="F19" s="32"/>
      <c r="G19" s="33"/>
      <c r="H19" s="33"/>
      <c r="I19" s="297">
        <f>ROUND(G31,0)</f>
        <v>0</v>
      </c>
      <c r="J19" s="298"/>
      <c r="K19" s="34"/>
    </row>
    <row r="20" spans="2:12" x14ac:dyDescent="0.2">
      <c r="B20" s="28" t="s">
        <v>13</v>
      </c>
      <c r="C20" s="29"/>
      <c r="D20" s="30">
        <f>SazbaDPH1</f>
        <v>15</v>
      </c>
      <c r="E20" s="31" t="s">
        <v>12</v>
      </c>
      <c r="F20" s="35"/>
      <c r="G20" s="36"/>
      <c r="H20" s="36"/>
      <c r="I20" s="299">
        <f>ROUND(I19*D20/100,0)</f>
        <v>0</v>
      </c>
      <c r="J20" s="300"/>
      <c r="K20" s="34"/>
    </row>
    <row r="21" spans="2:12" x14ac:dyDescent="0.2">
      <c r="B21" s="28" t="s">
        <v>11</v>
      </c>
      <c r="C21" s="29"/>
      <c r="D21" s="30">
        <v>21</v>
      </c>
      <c r="E21" s="31" t="s">
        <v>12</v>
      </c>
      <c r="F21" s="35"/>
      <c r="G21" s="36"/>
      <c r="H21" s="36"/>
      <c r="I21" s="299">
        <f>ROUND(H31,0)</f>
        <v>0</v>
      </c>
      <c r="J21" s="300"/>
      <c r="K21" s="34"/>
    </row>
    <row r="22" spans="2:12" ht="13.5" thickBot="1" x14ac:dyDescent="0.25">
      <c r="B22" s="28" t="s">
        <v>13</v>
      </c>
      <c r="C22" s="29"/>
      <c r="D22" s="30">
        <f>SazbaDPH2</f>
        <v>21</v>
      </c>
      <c r="E22" s="31" t="s">
        <v>12</v>
      </c>
      <c r="F22" s="37"/>
      <c r="G22" s="38"/>
      <c r="H22" s="38"/>
      <c r="I22" s="301">
        <f>ROUND(I21*D21/100,0)</f>
        <v>0</v>
      </c>
      <c r="J22" s="302"/>
      <c r="K22" s="34"/>
    </row>
    <row r="23" spans="2:12" ht="16.5" thickBot="1" x14ac:dyDescent="0.25">
      <c r="B23" s="39" t="s">
        <v>14</v>
      </c>
      <c r="C23" s="40"/>
      <c r="D23" s="40"/>
      <c r="E23" s="41"/>
      <c r="F23" s="42"/>
      <c r="G23" s="43"/>
      <c r="H23" s="43"/>
      <c r="I23" s="303">
        <f>SUM(I19:I22)</f>
        <v>0</v>
      </c>
      <c r="J23" s="304"/>
      <c r="K23" s="44"/>
    </row>
    <row r="26" spans="2:12" ht="1.5" customHeight="1" x14ac:dyDescent="0.2"/>
    <row r="27" spans="2:12" ht="15.75" customHeight="1" x14ac:dyDescent="0.25">
      <c r="B27" s="13" t="s">
        <v>15</v>
      </c>
      <c r="C27" s="45"/>
      <c r="D27" s="45"/>
      <c r="E27" s="45"/>
      <c r="F27" s="45"/>
      <c r="G27" s="45"/>
      <c r="H27" s="45"/>
      <c r="I27" s="45"/>
      <c r="J27" s="45"/>
      <c r="K27" s="45"/>
      <c r="L27" s="46"/>
    </row>
    <row r="28" spans="2:12" ht="5.25" customHeight="1" x14ac:dyDescent="0.2">
      <c r="L28" s="46"/>
    </row>
    <row r="29" spans="2:12" ht="24" customHeight="1" x14ac:dyDescent="0.2">
      <c r="B29" s="47" t="s">
        <v>16</v>
      </c>
      <c r="C29" s="48"/>
      <c r="D29" s="48"/>
      <c r="E29" s="49"/>
      <c r="F29" s="50" t="s">
        <v>17</v>
      </c>
      <c r="G29" s="51" t="str">
        <f>CONCATENATE("Základ DPH ",SazbaDPH1," %")</f>
        <v>Základ DPH 15 %</v>
      </c>
      <c r="H29" s="50" t="str">
        <f>CONCATENATE("Základ DPH ",SazbaDPH2," %")</f>
        <v>Základ DPH 21 %</v>
      </c>
      <c r="I29" s="50" t="s">
        <v>18</v>
      </c>
      <c r="J29" s="50" t="s">
        <v>12</v>
      </c>
    </row>
    <row r="30" spans="2:12" x14ac:dyDescent="0.2">
      <c r="B30" s="52" t="s">
        <v>106</v>
      </c>
      <c r="C30" s="53" t="s">
        <v>107</v>
      </c>
      <c r="D30" s="54"/>
      <c r="E30" s="55"/>
      <c r="F30" s="56">
        <f>G30+H30+I30</f>
        <v>0</v>
      </c>
      <c r="G30" s="57">
        <v>0</v>
      </c>
      <c r="H30" s="58">
        <v>0</v>
      </c>
      <c r="I30" s="58">
        <f t="shared" ref="I30" si="0">(G30*SazbaDPH1)/100+(H30*SazbaDPH2)/100</f>
        <v>0</v>
      </c>
      <c r="J30" s="59" t="str">
        <f t="shared" ref="J30" si="1">IF(CelkemObjekty=0,"",F30/CelkemObjekty*100)</f>
        <v/>
      </c>
    </row>
    <row r="31" spans="2:12" ht="17.25" customHeight="1" x14ac:dyDescent="0.2">
      <c r="B31" s="67" t="s">
        <v>19</v>
      </c>
      <c r="C31" s="68"/>
      <c r="D31" s="69"/>
      <c r="E31" s="70"/>
      <c r="F31" s="71">
        <f>SUM(F30:F30)</f>
        <v>0</v>
      </c>
      <c r="G31" s="71">
        <f>SUM(G30:G30)</f>
        <v>0</v>
      </c>
      <c r="H31" s="71">
        <f>SUM(H30:H30)</f>
        <v>0</v>
      </c>
      <c r="I31" s="71">
        <f>SUM(I30:I30)</f>
        <v>0</v>
      </c>
      <c r="J31" s="72" t="str">
        <f t="shared" ref="J31" si="2">IF(CelkemObjekty=0,"",F31/CelkemObjekty*100)</f>
        <v/>
      </c>
    </row>
    <row r="32" spans="2:12" x14ac:dyDescent="0.2">
      <c r="B32" s="73"/>
      <c r="C32" s="73"/>
      <c r="D32" s="73"/>
      <c r="E32" s="73"/>
      <c r="F32" s="73"/>
      <c r="G32" s="73"/>
      <c r="H32" s="73"/>
      <c r="I32" s="73"/>
      <c r="J32" s="73"/>
      <c r="K32" s="73"/>
    </row>
    <row r="33" spans="2:11" ht="9.75" customHeight="1" x14ac:dyDescent="0.2">
      <c r="B33" s="73"/>
      <c r="C33" s="73"/>
      <c r="D33" s="73"/>
      <c r="E33" s="73"/>
      <c r="F33" s="73"/>
      <c r="G33" s="73"/>
      <c r="H33" s="73"/>
      <c r="I33" s="73"/>
      <c r="J33" s="73"/>
      <c r="K33" s="73"/>
    </row>
    <row r="34" spans="2:11" ht="7.5" customHeight="1" x14ac:dyDescent="0.2">
      <c r="B34" s="73"/>
      <c r="C34" s="73"/>
      <c r="D34" s="73"/>
      <c r="E34" s="73"/>
      <c r="F34" s="73"/>
      <c r="G34" s="73"/>
      <c r="H34" s="73"/>
      <c r="I34" s="73"/>
      <c r="J34" s="73"/>
      <c r="K34" s="73"/>
    </row>
    <row r="35" spans="2:11" ht="18" x14ac:dyDescent="0.25">
      <c r="B35" s="13" t="s">
        <v>20</v>
      </c>
      <c r="C35" s="45"/>
      <c r="D35" s="45"/>
      <c r="E35" s="45"/>
      <c r="F35" s="45"/>
      <c r="G35" s="45"/>
      <c r="H35" s="45"/>
      <c r="I35" s="45"/>
      <c r="J35" s="45"/>
      <c r="K35" s="73"/>
    </row>
    <row r="36" spans="2:11" x14ac:dyDescent="0.2">
      <c r="K36" s="73"/>
    </row>
    <row r="37" spans="2:11" ht="25.5" x14ac:dyDescent="0.2">
      <c r="B37" s="74" t="s">
        <v>21</v>
      </c>
      <c r="C37" s="75" t="s">
        <v>22</v>
      </c>
      <c r="D37" s="48"/>
      <c r="E37" s="49"/>
      <c r="F37" s="50" t="s">
        <v>17</v>
      </c>
      <c r="G37" s="51" t="str">
        <f>CONCATENATE("Základ DPH ",SazbaDPH1," %")</f>
        <v>Základ DPH 15 %</v>
      </c>
      <c r="H37" s="50" t="str">
        <f>CONCATENATE("Základ DPH ",SazbaDPH2," %")</f>
        <v>Základ DPH 21 %</v>
      </c>
      <c r="I37" s="51" t="s">
        <v>18</v>
      </c>
      <c r="J37" s="50" t="s">
        <v>12</v>
      </c>
    </row>
    <row r="38" spans="2:11" x14ac:dyDescent="0.2">
      <c r="B38" s="76" t="s">
        <v>106</v>
      </c>
      <c r="C38" s="77" t="s">
        <v>263</v>
      </c>
      <c r="D38" s="54"/>
      <c r="E38" s="55"/>
      <c r="F38" s="56">
        <f>G38+H38+I38</f>
        <v>0</v>
      </c>
      <c r="G38" s="57">
        <v>0</v>
      </c>
      <c r="H38" s="58">
        <v>0</v>
      </c>
      <c r="I38" s="65">
        <f t="shared" ref="I38:I39" si="3">(G38*SazbaDPH1)/100+(H38*SazbaDPH2)/100</f>
        <v>0</v>
      </c>
      <c r="J38" s="59" t="str">
        <f t="shared" ref="J38:J39" si="4">IF(CelkemObjekty=0,"",F38/CelkemObjekty*100)</f>
        <v/>
      </c>
    </row>
    <row r="39" spans="2:11" x14ac:dyDescent="0.2">
      <c r="B39" s="78" t="s">
        <v>106</v>
      </c>
      <c r="C39" s="79" t="s">
        <v>354</v>
      </c>
      <c r="D39" s="62"/>
      <c r="E39" s="63"/>
      <c r="F39" s="64">
        <f t="shared" ref="F39" si="5">G39+H39+I39</f>
        <v>0</v>
      </c>
      <c r="G39" s="65">
        <v>0</v>
      </c>
      <c r="H39" s="66">
        <v>0</v>
      </c>
      <c r="I39" s="65">
        <f t="shared" si="3"/>
        <v>0</v>
      </c>
      <c r="J39" s="59" t="str">
        <f t="shared" si="4"/>
        <v/>
      </c>
    </row>
    <row r="40" spans="2:11" x14ac:dyDescent="0.2">
      <c r="B40" s="67" t="s">
        <v>19</v>
      </c>
      <c r="C40" s="68"/>
      <c r="D40" s="69"/>
      <c r="E40" s="70"/>
      <c r="F40" s="71">
        <f>SUM(F38:F39)</f>
        <v>0</v>
      </c>
      <c r="G40" s="80">
        <f>SUM(G38:G39)</f>
        <v>0</v>
      </c>
      <c r="H40" s="71">
        <f>SUM(H38:H39)</f>
        <v>0</v>
      </c>
      <c r="I40" s="80">
        <f>SUM(I38:I39)</f>
        <v>0</v>
      </c>
      <c r="J40" s="72" t="str">
        <f t="shared" ref="J40" si="6">IF(CelkemObjekty=0,"",F40/CelkemObjekty*100)</f>
        <v/>
      </c>
    </row>
    <row r="41" spans="2:11" ht="9" customHeight="1" x14ac:dyDescent="0.2"/>
    <row r="42" spans="2:11" ht="6" customHeight="1" x14ac:dyDescent="0.2"/>
    <row r="43" spans="2:11" ht="3" customHeight="1" x14ac:dyDescent="0.2"/>
    <row r="44" spans="2:11" ht="6.75" customHeight="1" x14ac:dyDescent="0.2"/>
    <row r="45" spans="2:11" ht="20.25" customHeight="1" x14ac:dyDescent="0.25">
      <c r="B45" s="13" t="s">
        <v>23</v>
      </c>
      <c r="C45" s="45"/>
      <c r="D45" s="45"/>
      <c r="E45" s="45"/>
      <c r="F45" s="45"/>
      <c r="G45" s="45"/>
      <c r="H45" s="45"/>
      <c r="I45" s="45"/>
      <c r="J45" s="45"/>
    </row>
    <row r="46" spans="2:11" ht="9" customHeight="1" x14ac:dyDescent="0.2"/>
    <row r="47" spans="2:11" x14ac:dyDescent="0.2">
      <c r="B47" s="47" t="s">
        <v>24</v>
      </c>
      <c r="C47" s="48"/>
      <c r="D47" s="48"/>
      <c r="E47" s="50" t="s">
        <v>12</v>
      </c>
      <c r="F47" s="50" t="s">
        <v>25</v>
      </c>
      <c r="G47" s="51" t="s">
        <v>26</v>
      </c>
      <c r="H47" s="50" t="s">
        <v>27</v>
      </c>
      <c r="I47" s="51" t="s">
        <v>28</v>
      </c>
      <c r="J47" s="81" t="s">
        <v>29</v>
      </c>
    </row>
    <row r="48" spans="2:11" x14ac:dyDescent="0.2">
      <c r="B48" s="52" t="s">
        <v>98</v>
      </c>
      <c r="C48" s="53" t="s">
        <v>99</v>
      </c>
      <c r="D48" s="54"/>
      <c r="E48" s="82" t="str">
        <f t="shared" ref="E48:E64" si="7">IF(SUM(SoucetDilu)=0,"",SUM(F48:J48)/SUM(SoucetDilu)*100)</f>
        <v/>
      </c>
      <c r="F48" s="58">
        <v>0</v>
      </c>
      <c r="G48" s="57">
        <v>0</v>
      </c>
      <c r="H48" s="58">
        <v>0</v>
      </c>
      <c r="I48" s="57">
        <v>0</v>
      </c>
      <c r="J48" s="58">
        <v>0</v>
      </c>
    </row>
    <row r="49" spans="2:10" x14ac:dyDescent="0.2">
      <c r="B49" s="60" t="s">
        <v>128</v>
      </c>
      <c r="C49" s="61" t="s">
        <v>129</v>
      </c>
      <c r="D49" s="62"/>
      <c r="E49" s="83" t="str">
        <f t="shared" si="7"/>
        <v/>
      </c>
      <c r="F49" s="66">
        <v>0</v>
      </c>
      <c r="G49" s="65">
        <v>0</v>
      </c>
      <c r="H49" s="66">
        <v>0</v>
      </c>
      <c r="I49" s="65">
        <v>0</v>
      </c>
      <c r="J49" s="66">
        <v>0</v>
      </c>
    </row>
    <row r="50" spans="2:10" x14ac:dyDescent="0.2">
      <c r="B50" s="60" t="s">
        <v>146</v>
      </c>
      <c r="C50" s="61" t="s">
        <v>147</v>
      </c>
      <c r="D50" s="62"/>
      <c r="E50" s="83" t="str">
        <f t="shared" si="7"/>
        <v/>
      </c>
      <c r="F50" s="66">
        <v>0</v>
      </c>
      <c r="G50" s="65">
        <v>0</v>
      </c>
      <c r="H50" s="66">
        <v>0</v>
      </c>
      <c r="I50" s="65">
        <v>0</v>
      </c>
      <c r="J50" s="66">
        <v>0</v>
      </c>
    </row>
    <row r="51" spans="2:10" x14ac:dyDescent="0.2">
      <c r="B51" s="60" t="s">
        <v>265</v>
      </c>
      <c r="C51" s="61" t="s">
        <v>266</v>
      </c>
      <c r="D51" s="62"/>
      <c r="E51" s="83" t="str">
        <f t="shared" si="7"/>
        <v/>
      </c>
      <c r="F51" s="66">
        <v>0</v>
      </c>
      <c r="G51" s="65">
        <v>0</v>
      </c>
      <c r="H51" s="66">
        <v>0</v>
      </c>
      <c r="I51" s="65">
        <v>0</v>
      </c>
      <c r="J51" s="66">
        <v>0</v>
      </c>
    </row>
    <row r="52" spans="2:10" x14ac:dyDescent="0.2">
      <c r="B52" s="60" t="s">
        <v>271</v>
      </c>
      <c r="C52" s="61" t="s">
        <v>272</v>
      </c>
      <c r="D52" s="62"/>
      <c r="E52" s="83" t="str">
        <f t="shared" si="7"/>
        <v/>
      </c>
      <c r="F52" s="66">
        <v>0</v>
      </c>
      <c r="G52" s="65">
        <v>0</v>
      </c>
      <c r="H52" s="66">
        <v>0</v>
      </c>
      <c r="I52" s="65">
        <v>0</v>
      </c>
      <c r="J52" s="66">
        <v>0</v>
      </c>
    </row>
    <row r="53" spans="2:10" x14ac:dyDescent="0.2">
      <c r="B53" s="60" t="s">
        <v>283</v>
      </c>
      <c r="C53" s="61" t="s">
        <v>284</v>
      </c>
      <c r="D53" s="62"/>
      <c r="E53" s="83" t="str">
        <f t="shared" si="7"/>
        <v/>
      </c>
      <c r="F53" s="66">
        <v>0</v>
      </c>
      <c r="G53" s="65">
        <v>0</v>
      </c>
      <c r="H53" s="66">
        <v>0</v>
      </c>
      <c r="I53" s="65">
        <v>0</v>
      </c>
      <c r="J53" s="66">
        <v>0</v>
      </c>
    </row>
    <row r="54" spans="2:10" x14ac:dyDescent="0.2">
      <c r="B54" s="60" t="s">
        <v>173</v>
      </c>
      <c r="C54" s="61" t="s">
        <v>174</v>
      </c>
      <c r="D54" s="62"/>
      <c r="E54" s="83" t="str">
        <f t="shared" si="7"/>
        <v/>
      </c>
      <c r="F54" s="66">
        <v>0</v>
      </c>
      <c r="G54" s="65">
        <v>0</v>
      </c>
      <c r="H54" s="66">
        <v>0</v>
      </c>
      <c r="I54" s="65">
        <v>0</v>
      </c>
      <c r="J54" s="66">
        <v>0</v>
      </c>
    </row>
    <row r="55" spans="2:10" x14ac:dyDescent="0.2">
      <c r="B55" s="60" t="s">
        <v>198</v>
      </c>
      <c r="C55" s="61" t="s">
        <v>199</v>
      </c>
      <c r="D55" s="62"/>
      <c r="E55" s="83" t="str">
        <f t="shared" si="7"/>
        <v/>
      </c>
      <c r="F55" s="66">
        <v>0</v>
      </c>
      <c r="G55" s="65">
        <v>0</v>
      </c>
      <c r="H55" s="66">
        <v>0</v>
      </c>
      <c r="I55" s="65">
        <v>0</v>
      </c>
      <c r="J55" s="66">
        <v>0</v>
      </c>
    </row>
    <row r="56" spans="2:10" x14ac:dyDescent="0.2">
      <c r="B56" s="60" t="s">
        <v>321</v>
      </c>
      <c r="C56" s="61" t="s">
        <v>322</v>
      </c>
      <c r="D56" s="62"/>
      <c r="E56" s="83" t="str">
        <f t="shared" si="7"/>
        <v/>
      </c>
      <c r="F56" s="66">
        <v>0</v>
      </c>
      <c r="G56" s="65">
        <v>0</v>
      </c>
      <c r="H56" s="66">
        <v>0</v>
      </c>
      <c r="I56" s="65">
        <v>0</v>
      </c>
      <c r="J56" s="66">
        <v>0</v>
      </c>
    </row>
    <row r="57" spans="2:10" x14ac:dyDescent="0.2">
      <c r="B57" s="60" t="s">
        <v>337</v>
      </c>
      <c r="C57" s="61" t="s">
        <v>338</v>
      </c>
      <c r="D57" s="62"/>
      <c r="E57" s="83" t="str">
        <f t="shared" si="7"/>
        <v/>
      </c>
      <c r="F57" s="66">
        <v>0</v>
      </c>
      <c r="G57" s="65">
        <v>0</v>
      </c>
      <c r="H57" s="66">
        <v>0</v>
      </c>
      <c r="I57" s="65">
        <v>0</v>
      </c>
      <c r="J57" s="66">
        <v>0</v>
      </c>
    </row>
    <row r="58" spans="2:10" x14ac:dyDescent="0.2">
      <c r="B58" s="60" t="s">
        <v>221</v>
      </c>
      <c r="C58" s="61" t="s">
        <v>222</v>
      </c>
      <c r="D58" s="62"/>
      <c r="E58" s="83" t="str">
        <f t="shared" si="7"/>
        <v/>
      </c>
      <c r="F58" s="66">
        <v>0</v>
      </c>
      <c r="G58" s="65">
        <v>0</v>
      </c>
      <c r="H58" s="66">
        <v>0</v>
      </c>
      <c r="I58" s="65">
        <v>0</v>
      </c>
      <c r="J58" s="66">
        <v>0</v>
      </c>
    </row>
    <row r="59" spans="2:10" x14ac:dyDescent="0.2">
      <c r="B59" s="60" t="s">
        <v>300</v>
      </c>
      <c r="C59" s="61" t="s">
        <v>301</v>
      </c>
      <c r="D59" s="62"/>
      <c r="E59" s="83" t="str">
        <f t="shared" si="7"/>
        <v/>
      </c>
      <c r="F59" s="66">
        <v>0</v>
      </c>
      <c r="G59" s="65">
        <v>0</v>
      </c>
      <c r="H59" s="66">
        <v>0</v>
      </c>
      <c r="I59" s="65">
        <v>0</v>
      </c>
      <c r="J59" s="66">
        <v>0</v>
      </c>
    </row>
    <row r="60" spans="2:10" x14ac:dyDescent="0.2">
      <c r="B60" s="60" t="s">
        <v>184</v>
      </c>
      <c r="C60" s="61" t="s">
        <v>185</v>
      </c>
      <c r="D60" s="62"/>
      <c r="E60" s="83" t="str">
        <f t="shared" si="7"/>
        <v/>
      </c>
      <c r="F60" s="66">
        <v>0</v>
      </c>
      <c r="G60" s="65">
        <v>0</v>
      </c>
      <c r="H60" s="66">
        <v>0</v>
      </c>
      <c r="I60" s="65">
        <v>0</v>
      </c>
      <c r="J60" s="66">
        <v>0</v>
      </c>
    </row>
    <row r="61" spans="2:10" x14ac:dyDescent="0.2">
      <c r="B61" s="60" t="s">
        <v>193</v>
      </c>
      <c r="C61" s="61" t="s">
        <v>194</v>
      </c>
      <c r="D61" s="62"/>
      <c r="E61" s="83" t="str">
        <f t="shared" si="7"/>
        <v/>
      </c>
      <c r="F61" s="66">
        <v>0</v>
      </c>
      <c r="G61" s="65">
        <v>0</v>
      </c>
      <c r="H61" s="66">
        <v>0</v>
      </c>
      <c r="I61" s="65">
        <v>0</v>
      </c>
      <c r="J61" s="66">
        <v>0</v>
      </c>
    </row>
    <row r="62" spans="2:10" x14ac:dyDescent="0.2">
      <c r="B62" s="60" t="s">
        <v>244</v>
      </c>
      <c r="C62" s="61" t="s">
        <v>245</v>
      </c>
      <c r="D62" s="62"/>
      <c r="E62" s="83" t="str">
        <f t="shared" si="7"/>
        <v/>
      </c>
      <c r="F62" s="66">
        <v>0</v>
      </c>
      <c r="G62" s="65">
        <v>0</v>
      </c>
      <c r="H62" s="66">
        <v>0</v>
      </c>
      <c r="I62" s="65">
        <v>0</v>
      </c>
      <c r="J62" s="66">
        <v>0</v>
      </c>
    </row>
    <row r="63" spans="2:10" x14ac:dyDescent="0.2">
      <c r="B63" s="60" t="s">
        <v>240</v>
      </c>
      <c r="C63" s="61" t="s">
        <v>241</v>
      </c>
      <c r="D63" s="62"/>
      <c r="E63" s="83" t="str">
        <f t="shared" si="7"/>
        <v/>
      </c>
      <c r="F63" s="66">
        <v>0</v>
      </c>
      <c r="G63" s="65">
        <v>0</v>
      </c>
      <c r="H63" s="66">
        <v>0</v>
      </c>
      <c r="I63" s="65">
        <v>0</v>
      </c>
      <c r="J63" s="66">
        <v>0</v>
      </c>
    </row>
    <row r="64" spans="2:10" x14ac:dyDescent="0.2">
      <c r="B64" s="67" t="s">
        <v>19</v>
      </c>
      <c r="C64" s="68"/>
      <c r="D64" s="69"/>
      <c r="E64" s="84" t="str">
        <f t="shared" si="7"/>
        <v/>
      </c>
      <c r="F64" s="71">
        <f>SUM(F48:F63)</f>
        <v>0</v>
      </c>
      <c r="G64" s="80">
        <f>SUM(G48:G63)</f>
        <v>0</v>
      </c>
      <c r="H64" s="71">
        <f>SUM(H48:H63)</f>
        <v>0</v>
      </c>
      <c r="I64" s="80">
        <f>SUM(I48:I63)</f>
        <v>0</v>
      </c>
      <c r="J64" s="71">
        <f>SUM(J48:J63)</f>
        <v>0</v>
      </c>
    </row>
    <row r="66" spans="2:10" ht="2.25" customHeight="1" x14ac:dyDescent="0.2"/>
    <row r="67" spans="2:10" ht="1.5" customHeight="1" x14ac:dyDescent="0.2"/>
    <row r="68" spans="2:10" ht="0.75" customHeight="1" x14ac:dyDescent="0.2"/>
    <row r="69" spans="2:10" ht="0.75" customHeight="1" x14ac:dyDescent="0.2"/>
    <row r="70" spans="2:10" ht="0.75" customHeight="1" x14ac:dyDescent="0.2"/>
    <row r="71" spans="2:10" ht="18" x14ac:dyDescent="0.25">
      <c r="B71" s="13" t="s">
        <v>30</v>
      </c>
      <c r="C71" s="45"/>
      <c r="D71" s="45"/>
      <c r="E71" s="45"/>
      <c r="F71" s="45"/>
      <c r="G71" s="45"/>
      <c r="H71" s="45"/>
      <c r="I71" s="45"/>
      <c r="J71" s="45"/>
    </row>
    <row r="73" spans="2:10" x14ac:dyDescent="0.2">
      <c r="B73" s="47" t="s">
        <v>31</v>
      </c>
      <c r="C73" s="48"/>
      <c r="D73" s="48"/>
      <c r="E73" s="85"/>
      <c r="F73" s="86"/>
      <c r="G73" s="51"/>
      <c r="H73" s="50" t="s">
        <v>17</v>
      </c>
      <c r="I73" s="1"/>
      <c r="J73" s="1"/>
    </row>
    <row r="74" spans="2:10" x14ac:dyDescent="0.2">
      <c r="B74" s="52" t="s">
        <v>255</v>
      </c>
      <c r="C74" s="53"/>
      <c r="D74" s="54"/>
      <c r="E74" s="87"/>
      <c r="F74" s="88"/>
      <c r="G74" s="57"/>
      <c r="H74" s="58">
        <v>0</v>
      </c>
      <c r="I74" s="1"/>
      <c r="J74" s="1"/>
    </row>
    <row r="75" spans="2:10" x14ac:dyDescent="0.2">
      <c r="B75" s="60" t="s">
        <v>256</v>
      </c>
      <c r="C75" s="61"/>
      <c r="D75" s="62"/>
      <c r="E75" s="89"/>
      <c r="F75" s="90"/>
      <c r="G75" s="65"/>
      <c r="H75" s="66">
        <v>0</v>
      </c>
      <c r="I75" s="1"/>
      <c r="J75" s="1"/>
    </row>
    <row r="76" spans="2:10" x14ac:dyDescent="0.2">
      <c r="B76" s="60" t="s">
        <v>257</v>
      </c>
      <c r="C76" s="61"/>
      <c r="D76" s="62"/>
      <c r="E76" s="89"/>
      <c r="F76" s="90"/>
      <c r="G76" s="65"/>
      <c r="H76" s="66">
        <v>0</v>
      </c>
      <c r="I76" s="1"/>
      <c r="J76" s="1"/>
    </row>
    <row r="77" spans="2:10" x14ac:dyDescent="0.2">
      <c r="B77" s="60" t="s">
        <v>258</v>
      </c>
      <c r="C77" s="61"/>
      <c r="D77" s="62"/>
      <c r="E77" s="89"/>
      <c r="F77" s="90"/>
      <c r="G77" s="65"/>
      <c r="H77" s="66">
        <v>0</v>
      </c>
      <c r="I77" s="1"/>
      <c r="J77" s="1"/>
    </row>
    <row r="78" spans="2:10" x14ac:dyDescent="0.2">
      <c r="B78" s="60" t="s">
        <v>259</v>
      </c>
      <c r="C78" s="61"/>
      <c r="D78" s="62"/>
      <c r="E78" s="89"/>
      <c r="F78" s="90"/>
      <c r="G78" s="65"/>
      <c r="H78" s="66">
        <v>0</v>
      </c>
      <c r="I78" s="1"/>
      <c r="J78" s="1"/>
    </row>
    <row r="79" spans="2:10" x14ac:dyDescent="0.2">
      <c r="B79" s="60" t="s">
        <v>260</v>
      </c>
      <c r="C79" s="61"/>
      <c r="D79" s="62"/>
      <c r="E79" s="89"/>
      <c r="F79" s="90"/>
      <c r="G79" s="65"/>
      <c r="H79" s="66">
        <v>0</v>
      </c>
      <c r="I79" s="1"/>
      <c r="J79" s="1"/>
    </row>
    <row r="80" spans="2:10" x14ac:dyDescent="0.2">
      <c r="B80" s="60" t="s">
        <v>261</v>
      </c>
      <c r="C80" s="61"/>
      <c r="D80" s="62"/>
      <c r="E80" s="89"/>
      <c r="F80" s="90"/>
      <c r="G80" s="65"/>
      <c r="H80" s="66">
        <v>0</v>
      </c>
      <c r="I80" s="1"/>
      <c r="J80" s="1"/>
    </row>
    <row r="81" spans="2:10" x14ac:dyDescent="0.2">
      <c r="B81" s="60" t="s">
        <v>262</v>
      </c>
      <c r="C81" s="61"/>
      <c r="D81" s="62"/>
      <c r="E81" s="89"/>
      <c r="F81" s="90"/>
      <c r="G81" s="65"/>
      <c r="H81" s="66">
        <v>0</v>
      </c>
      <c r="I81" s="1"/>
      <c r="J81" s="1"/>
    </row>
    <row r="82" spans="2:10" x14ac:dyDescent="0.2">
      <c r="B82" s="67" t="s">
        <v>19</v>
      </c>
      <c r="C82" s="68"/>
      <c r="D82" s="69"/>
      <c r="E82" s="91"/>
      <c r="F82" s="92"/>
      <c r="G82" s="80"/>
      <c r="H82" s="71">
        <f>SUM(H74:H81)</f>
        <v>0</v>
      </c>
      <c r="I82" s="1"/>
      <c r="J82" s="1"/>
    </row>
    <row r="83" spans="2:10" x14ac:dyDescent="0.2">
      <c r="I83" s="1"/>
      <c r="J83" s="1"/>
    </row>
  </sheetData>
  <sortState ref="B831:K846">
    <sortCondition ref="B831"/>
  </sortState>
  <mergeCells count="5">
    <mergeCell ref="I19:J19"/>
    <mergeCell ref="I20:J20"/>
    <mergeCell ref="I21:J21"/>
    <mergeCell ref="I22:J22"/>
    <mergeCell ref="I23:J23"/>
  </mergeCells>
  <pageMargins left="0.39370078740157483" right="0.19685039370078741" top="0.39370078740157483" bottom="0.39370078740157483" header="0" footer="0.19685039370078741"/>
  <pageSetup paperSize="9" scale="99" fitToHeight="9999" orientation="portrait" horizontalDpi="300" verticalDpi="300" r:id="rId1"/>
  <headerFooter alignWithMargins="0">
    <oddFooter>&amp;L&amp;9Zpracováno programem &amp;"Arial CE,Tučné"BUILDpower,  © RTS, a.s.&amp;R&amp;9Stránka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BE51"/>
  <sheetViews>
    <sheetView topLeftCell="A3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93" t="s">
        <v>101</v>
      </c>
      <c r="B1" s="94"/>
      <c r="C1" s="94"/>
      <c r="D1" s="94"/>
      <c r="E1" s="94"/>
      <c r="F1" s="94"/>
      <c r="G1" s="94"/>
    </row>
    <row r="2" spans="1:57" ht="12.75" customHeight="1" x14ac:dyDescent="0.2">
      <c r="A2" s="95" t="s">
        <v>32</v>
      </c>
      <c r="B2" s="96"/>
      <c r="C2" s="97" t="s">
        <v>109</v>
      </c>
      <c r="D2" s="97" t="s">
        <v>110</v>
      </c>
      <c r="E2" s="98"/>
      <c r="F2" s="99" t="s">
        <v>33</v>
      </c>
      <c r="G2" s="100"/>
    </row>
    <row r="3" spans="1:57" ht="3" hidden="1" customHeight="1" x14ac:dyDescent="0.2">
      <c r="A3" s="101"/>
      <c r="B3" s="102"/>
      <c r="C3" s="103"/>
      <c r="D3" s="103"/>
      <c r="E3" s="104"/>
      <c r="F3" s="105"/>
      <c r="G3" s="106"/>
    </row>
    <row r="4" spans="1:57" ht="12" customHeight="1" x14ac:dyDescent="0.2">
      <c r="A4" s="107" t="s">
        <v>34</v>
      </c>
      <c r="B4" s="102"/>
      <c r="C4" s="103"/>
      <c r="D4" s="103"/>
      <c r="E4" s="104"/>
      <c r="F4" s="105" t="s">
        <v>35</v>
      </c>
      <c r="G4" s="108"/>
    </row>
    <row r="5" spans="1:57" ht="12.95" customHeight="1" x14ac:dyDescent="0.2">
      <c r="A5" s="109" t="s">
        <v>106</v>
      </c>
      <c r="B5" s="110"/>
      <c r="C5" s="111" t="s">
        <v>107</v>
      </c>
      <c r="D5" s="112"/>
      <c r="E5" s="110"/>
      <c r="F5" s="105" t="s">
        <v>36</v>
      </c>
      <c r="G5" s="106"/>
    </row>
    <row r="6" spans="1:57" ht="12.95" customHeight="1" x14ac:dyDescent="0.2">
      <c r="A6" s="107" t="s">
        <v>37</v>
      </c>
      <c r="B6" s="102"/>
      <c r="C6" s="103"/>
      <c r="D6" s="103"/>
      <c r="E6" s="104"/>
      <c r="F6" s="113" t="s">
        <v>38</v>
      </c>
      <c r="G6" s="114"/>
      <c r="O6" s="115"/>
    </row>
    <row r="7" spans="1:57" ht="12.95" customHeight="1" x14ac:dyDescent="0.2">
      <c r="A7" s="116" t="s">
        <v>103</v>
      </c>
      <c r="B7" s="117"/>
      <c r="C7" s="118" t="s">
        <v>104</v>
      </c>
      <c r="D7" s="119"/>
      <c r="E7" s="119"/>
      <c r="F7" s="120" t="s">
        <v>39</v>
      </c>
      <c r="G7" s="114">
        <f>IF(G6=0,,ROUND((F30+F32)/G6,1))</f>
        <v>0</v>
      </c>
    </row>
    <row r="8" spans="1:57" x14ac:dyDescent="0.2">
      <c r="A8" s="121" t="s">
        <v>40</v>
      </c>
      <c r="B8" s="105"/>
      <c r="C8" s="311"/>
      <c r="D8" s="311"/>
      <c r="E8" s="312"/>
      <c r="F8" s="122" t="s">
        <v>41</v>
      </c>
      <c r="G8" s="123"/>
      <c r="H8" s="124"/>
      <c r="I8" s="125"/>
    </row>
    <row r="9" spans="1:57" x14ac:dyDescent="0.2">
      <c r="A9" s="121" t="s">
        <v>42</v>
      </c>
      <c r="B9" s="105"/>
      <c r="C9" s="311"/>
      <c r="D9" s="311"/>
      <c r="E9" s="312"/>
      <c r="F9" s="105"/>
      <c r="G9" s="126"/>
      <c r="H9" s="127"/>
    </row>
    <row r="10" spans="1:57" x14ac:dyDescent="0.2">
      <c r="A10" s="121" t="s">
        <v>43</v>
      </c>
      <c r="B10" s="105"/>
      <c r="C10" s="311"/>
      <c r="D10" s="311"/>
      <c r="E10" s="311"/>
      <c r="F10" s="128"/>
      <c r="G10" s="129"/>
      <c r="H10" s="130"/>
    </row>
    <row r="11" spans="1:57" ht="13.5" customHeight="1" x14ac:dyDescent="0.2">
      <c r="A11" s="121" t="s">
        <v>44</v>
      </c>
      <c r="B11" s="105"/>
      <c r="C11" s="311"/>
      <c r="D11" s="311"/>
      <c r="E11" s="311"/>
      <c r="F11" s="131" t="s">
        <v>45</v>
      </c>
      <c r="G11" s="132"/>
      <c r="H11" s="127"/>
      <c r="BA11" s="133"/>
      <c r="BB11" s="133"/>
      <c r="BC11" s="133"/>
      <c r="BD11" s="133"/>
      <c r="BE11" s="133"/>
    </row>
    <row r="12" spans="1:57" ht="12.75" customHeight="1" x14ac:dyDescent="0.2">
      <c r="A12" s="134" t="s">
        <v>46</v>
      </c>
      <c r="B12" s="102"/>
      <c r="C12" s="313"/>
      <c r="D12" s="313"/>
      <c r="E12" s="313"/>
      <c r="F12" s="135" t="s">
        <v>47</v>
      </c>
      <c r="G12" s="136"/>
      <c r="H12" s="127"/>
    </row>
    <row r="13" spans="1:57" ht="28.5" customHeight="1" thickBot="1" x14ac:dyDescent="0.25">
      <c r="A13" s="137" t="s">
        <v>48</v>
      </c>
      <c r="B13" s="138"/>
      <c r="C13" s="138"/>
      <c r="D13" s="138"/>
      <c r="E13" s="139"/>
      <c r="F13" s="139"/>
      <c r="G13" s="140"/>
      <c r="H13" s="127"/>
    </row>
    <row r="14" spans="1:57" ht="17.25" customHeight="1" thickBot="1" x14ac:dyDescent="0.25">
      <c r="A14" s="141" t="s">
        <v>49</v>
      </c>
      <c r="B14" s="142"/>
      <c r="C14" s="143"/>
      <c r="D14" s="144" t="s">
        <v>50</v>
      </c>
      <c r="E14" s="145"/>
      <c r="F14" s="145"/>
      <c r="G14" s="143"/>
    </row>
    <row r="15" spans="1:57" ht="15.95" customHeight="1" x14ac:dyDescent="0.2">
      <c r="A15" s="146"/>
      <c r="B15" s="147" t="s">
        <v>51</v>
      </c>
      <c r="C15" s="148">
        <f>'SO02  Rek'!E17</f>
        <v>0</v>
      </c>
      <c r="D15" s="149" t="str">
        <f>'SO02  Rek'!A22</f>
        <v>Ztížené výrobní podmínky</v>
      </c>
      <c r="E15" s="150"/>
      <c r="F15" s="151"/>
      <c r="G15" s="148">
        <f>'SO02  Rek'!I22</f>
        <v>0</v>
      </c>
    </row>
    <row r="16" spans="1:57" ht="15.95" customHeight="1" x14ac:dyDescent="0.2">
      <c r="A16" s="146" t="s">
        <v>52</v>
      </c>
      <c r="B16" s="147" t="s">
        <v>53</v>
      </c>
      <c r="C16" s="148">
        <f>'SO02  Rek'!F17</f>
        <v>0</v>
      </c>
      <c r="D16" s="101" t="str">
        <f>'SO02  Rek'!A23</f>
        <v>Oborová přirážka</v>
      </c>
      <c r="E16" s="152"/>
      <c r="F16" s="153"/>
      <c r="G16" s="148">
        <f>'SO02  Rek'!I23</f>
        <v>0</v>
      </c>
    </row>
    <row r="17" spans="1:7" ht="15.95" customHeight="1" x14ac:dyDescent="0.2">
      <c r="A17" s="146" t="s">
        <v>54</v>
      </c>
      <c r="B17" s="147" t="s">
        <v>55</v>
      </c>
      <c r="C17" s="148">
        <f>'SO02  Rek'!H17</f>
        <v>0</v>
      </c>
      <c r="D17" s="101" t="str">
        <f>'SO02  Rek'!A24</f>
        <v>Přesun stavebních kapacit</v>
      </c>
      <c r="E17" s="152"/>
      <c r="F17" s="153"/>
      <c r="G17" s="148">
        <f>'SO02  Rek'!I24</f>
        <v>0</v>
      </c>
    </row>
    <row r="18" spans="1:7" ht="15.95" customHeight="1" x14ac:dyDescent="0.2">
      <c r="A18" s="154" t="s">
        <v>56</v>
      </c>
      <c r="B18" s="155" t="s">
        <v>57</v>
      </c>
      <c r="C18" s="148">
        <f>'SO02  Rek'!G17</f>
        <v>0</v>
      </c>
      <c r="D18" s="101" t="str">
        <f>'SO02  Rek'!A25</f>
        <v>Mimostaveništní doprava</v>
      </c>
      <c r="E18" s="152"/>
      <c r="F18" s="153"/>
      <c r="G18" s="148">
        <f>'SO02  Rek'!I25</f>
        <v>0</v>
      </c>
    </row>
    <row r="19" spans="1:7" ht="15.95" customHeight="1" x14ac:dyDescent="0.2">
      <c r="A19" s="156" t="s">
        <v>58</v>
      </c>
      <c r="B19" s="147"/>
      <c r="C19" s="148">
        <f>SUM(C15:C18)</f>
        <v>0</v>
      </c>
      <c r="D19" s="101" t="str">
        <f>'SO02  Rek'!A26</f>
        <v>Zařízení staveniště</v>
      </c>
      <c r="E19" s="152"/>
      <c r="F19" s="153"/>
      <c r="G19" s="148">
        <f>'SO02  Rek'!I26</f>
        <v>0</v>
      </c>
    </row>
    <row r="20" spans="1:7" ht="15.95" customHeight="1" x14ac:dyDescent="0.2">
      <c r="A20" s="156"/>
      <c r="B20" s="147"/>
      <c r="C20" s="148"/>
      <c r="D20" s="101" t="str">
        <f>'SO02  Rek'!A27</f>
        <v>Provoz investora</v>
      </c>
      <c r="E20" s="152"/>
      <c r="F20" s="153"/>
      <c r="G20" s="148">
        <f>'SO02  Rek'!I27</f>
        <v>0</v>
      </c>
    </row>
    <row r="21" spans="1:7" ht="15.95" customHeight="1" x14ac:dyDescent="0.2">
      <c r="A21" s="156" t="s">
        <v>29</v>
      </c>
      <c r="B21" s="147"/>
      <c r="C21" s="148">
        <f>'SO02  Rek'!I17</f>
        <v>0</v>
      </c>
      <c r="D21" s="101" t="str">
        <f>'SO02  Rek'!A28</f>
        <v>Kompletační činnost (IČD)</v>
      </c>
      <c r="E21" s="152"/>
      <c r="F21" s="153"/>
      <c r="G21" s="148">
        <f>'SO02  Rek'!I28</f>
        <v>0</v>
      </c>
    </row>
    <row r="22" spans="1:7" ht="15.95" customHeight="1" x14ac:dyDescent="0.2">
      <c r="A22" s="157" t="s">
        <v>59</v>
      </c>
      <c r="B22" s="127"/>
      <c r="C22" s="148">
        <f>C19+C21</f>
        <v>0</v>
      </c>
      <c r="D22" s="101" t="s">
        <v>60</v>
      </c>
      <c r="E22" s="152"/>
      <c r="F22" s="153"/>
      <c r="G22" s="148">
        <f>G23-SUM(G15:G21)</f>
        <v>0</v>
      </c>
    </row>
    <row r="23" spans="1:7" ht="15.95" customHeight="1" thickBot="1" x14ac:dyDescent="0.25">
      <c r="A23" s="314" t="s">
        <v>61</v>
      </c>
      <c r="B23" s="315"/>
      <c r="C23" s="158">
        <f>C22+G23</f>
        <v>0</v>
      </c>
      <c r="D23" s="159" t="s">
        <v>62</v>
      </c>
      <c r="E23" s="160"/>
      <c r="F23" s="161"/>
      <c r="G23" s="148">
        <f>'SO02  Rek'!H30</f>
        <v>0</v>
      </c>
    </row>
    <row r="24" spans="1:7" x14ac:dyDescent="0.2">
      <c r="A24" s="162" t="s">
        <v>63</v>
      </c>
      <c r="B24" s="163"/>
      <c r="C24" s="164"/>
      <c r="D24" s="163" t="s">
        <v>64</v>
      </c>
      <c r="E24" s="163"/>
      <c r="F24" s="165" t="s">
        <v>65</v>
      </c>
      <c r="G24" s="166"/>
    </row>
    <row r="25" spans="1:7" x14ac:dyDescent="0.2">
      <c r="A25" s="157" t="s">
        <v>66</v>
      </c>
      <c r="B25" s="127"/>
      <c r="C25" s="167"/>
      <c r="D25" s="127" t="s">
        <v>66</v>
      </c>
      <c r="F25" s="168" t="s">
        <v>66</v>
      </c>
      <c r="G25" s="169"/>
    </row>
    <row r="26" spans="1:7" ht="37.5" customHeight="1" x14ac:dyDescent="0.2">
      <c r="A26" s="157" t="s">
        <v>67</v>
      </c>
      <c r="B26" s="170"/>
      <c r="C26" s="167"/>
      <c r="D26" s="127" t="s">
        <v>67</v>
      </c>
      <c r="F26" s="168" t="s">
        <v>67</v>
      </c>
      <c r="G26" s="169"/>
    </row>
    <row r="27" spans="1:7" x14ac:dyDescent="0.2">
      <c r="A27" s="157"/>
      <c r="B27" s="171"/>
      <c r="C27" s="167"/>
      <c r="D27" s="127"/>
      <c r="F27" s="168"/>
      <c r="G27" s="169"/>
    </row>
    <row r="28" spans="1:7" x14ac:dyDescent="0.2">
      <c r="A28" s="157" t="s">
        <v>68</v>
      </c>
      <c r="B28" s="127"/>
      <c r="C28" s="167"/>
      <c r="D28" s="168" t="s">
        <v>69</v>
      </c>
      <c r="E28" s="167"/>
      <c r="F28" s="172" t="s">
        <v>69</v>
      </c>
      <c r="G28" s="169"/>
    </row>
    <row r="29" spans="1:7" ht="69" customHeight="1" x14ac:dyDescent="0.2">
      <c r="A29" s="157"/>
      <c r="B29" s="127"/>
      <c r="C29" s="173"/>
      <c r="D29" s="174"/>
      <c r="E29" s="173"/>
      <c r="F29" s="127"/>
      <c r="G29" s="169"/>
    </row>
    <row r="30" spans="1:7" x14ac:dyDescent="0.2">
      <c r="A30" s="175" t="s">
        <v>11</v>
      </c>
      <c r="B30" s="176"/>
      <c r="C30" s="177">
        <v>21</v>
      </c>
      <c r="D30" s="176" t="s">
        <v>70</v>
      </c>
      <c r="E30" s="178"/>
      <c r="F30" s="306">
        <f>C23-F32</f>
        <v>0</v>
      </c>
      <c r="G30" s="307"/>
    </row>
    <row r="31" spans="1:7" x14ac:dyDescent="0.2">
      <c r="A31" s="175" t="s">
        <v>71</v>
      </c>
      <c r="B31" s="176"/>
      <c r="C31" s="177">
        <f>C30</f>
        <v>21</v>
      </c>
      <c r="D31" s="176" t="s">
        <v>72</v>
      </c>
      <c r="E31" s="178"/>
      <c r="F31" s="306">
        <f>ROUND(PRODUCT(F30,C31/100),0)</f>
        <v>0</v>
      </c>
      <c r="G31" s="307"/>
    </row>
    <row r="32" spans="1:7" x14ac:dyDescent="0.2">
      <c r="A32" s="175" t="s">
        <v>11</v>
      </c>
      <c r="B32" s="176"/>
      <c r="C32" s="177">
        <v>0</v>
      </c>
      <c r="D32" s="176" t="s">
        <v>72</v>
      </c>
      <c r="E32" s="178"/>
      <c r="F32" s="306">
        <v>0</v>
      </c>
      <c r="G32" s="307"/>
    </row>
    <row r="33" spans="1:8" x14ac:dyDescent="0.2">
      <c r="A33" s="175" t="s">
        <v>71</v>
      </c>
      <c r="B33" s="179"/>
      <c r="C33" s="180">
        <f>C32</f>
        <v>0</v>
      </c>
      <c r="D33" s="176" t="s">
        <v>72</v>
      </c>
      <c r="E33" s="153"/>
      <c r="F33" s="306">
        <f>ROUND(PRODUCT(F32,C33/100),0)</f>
        <v>0</v>
      </c>
      <c r="G33" s="307"/>
    </row>
    <row r="34" spans="1:8" s="184" customFormat="1" ht="19.5" customHeight="1" thickBot="1" x14ac:dyDescent="0.3">
      <c r="A34" s="181" t="s">
        <v>73</v>
      </c>
      <c r="B34" s="182"/>
      <c r="C34" s="182"/>
      <c r="D34" s="182"/>
      <c r="E34" s="183"/>
      <c r="F34" s="308">
        <f>ROUND(SUM(F30:F33),0)</f>
        <v>0</v>
      </c>
      <c r="G34" s="309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310"/>
      <c r="C37" s="310"/>
      <c r="D37" s="310"/>
      <c r="E37" s="310"/>
      <c r="F37" s="310"/>
      <c r="G37" s="310"/>
      <c r="H37" s="1" t="s">
        <v>1</v>
      </c>
    </row>
    <row r="38" spans="1:8" ht="12.75" customHeight="1" x14ac:dyDescent="0.2">
      <c r="A38" s="185"/>
      <c r="B38" s="310"/>
      <c r="C38" s="310"/>
      <c r="D38" s="310"/>
      <c r="E38" s="310"/>
      <c r="F38" s="310"/>
      <c r="G38" s="310"/>
      <c r="H38" s="1" t="s">
        <v>1</v>
      </c>
    </row>
    <row r="39" spans="1:8" x14ac:dyDescent="0.2">
      <c r="A39" s="185"/>
      <c r="B39" s="310"/>
      <c r="C39" s="310"/>
      <c r="D39" s="310"/>
      <c r="E39" s="310"/>
      <c r="F39" s="310"/>
      <c r="G39" s="310"/>
      <c r="H39" s="1" t="s">
        <v>1</v>
      </c>
    </row>
    <row r="40" spans="1:8" x14ac:dyDescent="0.2">
      <c r="A40" s="185"/>
      <c r="B40" s="310"/>
      <c r="C40" s="310"/>
      <c r="D40" s="310"/>
      <c r="E40" s="310"/>
      <c r="F40" s="310"/>
      <c r="G40" s="310"/>
      <c r="H40" s="1" t="s">
        <v>1</v>
      </c>
    </row>
    <row r="41" spans="1:8" x14ac:dyDescent="0.2">
      <c r="A41" s="185"/>
      <c r="B41" s="310"/>
      <c r="C41" s="310"/>
      <c r="D41" s="310"/>
      <c r="E41" s="310"/>
      <c r="F41" s="310"/>
      <c r="G41" s="310"/>
      <c r="H41" s="1" t="s">
        <v>1</v>
      </c>
    </row>
    <row r="42" spans="1:8" x14ac:dyDescent="0.2">
      <c r="A42" s="185"/>
      <c r="B42" s="310"/>
      <c r="C42" s="310"/>
      <c r="D42" s="310"/>
      <c r="E42" s="310"/>
      <c r="F42" s="310"/>
      <c r="G42" s="310"/>
      <c r="H42" s="1" t="s">
        <v>1</v>
      </c>
    </row>
    <row r="43" spans="1:8" x14ac:dyDescent="0.2">
      <c r="A43" s="185"/>
      <c r="B43" s="310"/>
      <c r="C43" s="310"/>
      <c r="D43" s="310"/>
      <c r="E43" s="310"/>
      <c r="F43" s="310"/>
      <c r="G43" s="310"/>
      <c r="H43" s="1" t="s">
        <v>1</v>
      </c>
    </row>
    <row r="44" spans="1:8" ht="12.75" customHeight="1" x14ac:dyDescent="0.2">
      <c r="A44" s="185"/>
      <c r="B44" s="310"/>
      <c r="C44" s="310"/>
      <c r="D44" s="310"/>
      <c r="E44" s="310"/>
      <c r="F44" s="310"/>
      <c r="G44" s="310"/>
      <c r="H44" s="1" t="s">
        <v>1</v>
      </c>
    </row>
    <row r="45" spans="1:8" ht="12.75" customHeight="1" x14ac:dyDescent="0.2">
      <c r="A45" s="185"/>
      <c r="B45" s="310"/>
      <c r="C45" s="310"/>
      <c r="D45" s="310"/>
      <c r="E45" s="310"/>
      <c r="F45" s="310"/>
      <c r="G45" s="310"/>
      <c r="H45" s="1" t="s">
        <v>1</v>
      </c>
    </row>
    <row r="46" spans="1:8" x14ac:dyDescent="0.2">
      <c r="B46" s="305"/>
      <c r="C46" s="305"/>
      <c r="D46" s="305"/>
      <c r="E46" s="305"/>
      <c r="F46" s="305"/>
      <c r="G46" s="305"/>
    </row>
    <row r="47" spans="1:8" x14ac:dyDescent="0.2">
      <c r="B47" s="305"/>
      <c r="C47" s="305"/>
      <c r="D47" s="305"/>
      <c r="E47" s="305"/>
      <c r="F47" s="305"/>
      <c r="G47" s="305"/>
    </row>
    <row r="48" spans="1:8" x14ac:dyDescent="0.2">
      <c r="B48" s="305"/>
      <c r="C48" s="305"/>
      <c r="D48" s="305"/>
      <c r="E48" s="305"/>
      <c r="F48" s="305"/>
      <c r="G48" s="305"/>
    </row>
    <row r="49" spans="2:7" x14ac:dyDescent="0.2">
      <c r="B49" s="305"/>
      <c r="C49" s="305"/>
      <c r="D49" s="305"/>
      <c r="E49" s="305"/>
      <c r="F49" s="305"/>
      <c r="G49" s="305"/>
    </row>
    <row r="50" spans="2:7" x14ac:dyDescent="0.2">
      <c r="B50" s="305"/>
      <c r="C50" s="305"/>
      <c r="D50" s="305"/>
      <c r="E50" s="305"/>
      <c r="F50" s="305"/>
      <c r="G50" s="305"/>
    </row>
    <row r="51" spans="2:7" x14ac:dyDescent="0.2">
      <c r="B51" s="305"/>
      <c r="C51" s="305"/>
      <c r="D51" s="305"/>
      <c r="E51" s="305"/>
      <c r="F51" s="305"/>
      <c r="G51" s="305"/>
    </row>
  </sheetData>
  <mergeCells count="18">
    <mergeCell ref="A23:B23"/>
    <mergeCell ref="C8:E8"/>
    <mergeCell ref="C9:E9"/>
    <mergeCell ref="C10:E10"/>
    <mergeCell ref="C11:E11"/>
    <mergeCell ref="C12:E12"/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BE81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316" t="s">
        <v>2</v>
      </c>
      <c r="B1" s="317"/>
      <c r="C1" s="186" t="s">
        <v>105</v>
      </c>
      <c r="D1" s="187"/>
      <c r="E1" s="188"/>
      <c r="F1" s="187"/>
      <c r="G1" s="189" t="s">
        <v>75</v>
      </c>
      <c r="H1" s="190" t="s">
        <v>109</v>
      </c>
      <c r="I1" s="191"/>
    </row>
    <row r="2" spans="1:9" ht="13.5" thickBot="1" x14ac:dyDescent="0.25">
      <c r="A2" s="318" t="s">
        <v>76</v>
      </c>
      <c r="B2" s="319"/>
      <c r="C2" s="192" t="s">
        <v>108</v>
      </c>
      <c r="D2" s="193"/>
      <c r="E2" s="194"/>
      <c r="F2" s="193"/>
      <c r="G2" s="320" t="s">
        <v>110</v>
      </c>
      <c r="H2" s="321"/>
      <c r="I2" s="322"/>
    </row>
    <row r="3" spans="1:9" ht="13.5" thickTop="1" x14ac:dyDescent="0.2">
      <c r="F3" s="127"/>
    </row>
    <row r="4" spans="1:9" ht="19.5" customHeight="1" x14ac:dyDescent="0.25">
      <c r="A4" s="195" t="s">
        <v>77</v>
      </c>
      <c r="B4" s="196"/>
      <c r="C4" s="196"/>
      <c r="D4" s="196"/>
      <c r="E4" s="197"/>
      <c r="F4" s="196"/>
      <c r="G4" s="196"/>
      <c r="H4" s="196"/>
      <c r="I4" s="196"/>
    </row>
    <row r="5" spans="1:9" ht="13.5" thickBot="1" x14ac:dyDescent="0.25"/>
    <row r="6" spans="1:9" s="127" customFormat="1" ht="13.5" thickBot="1" x14ac:dyDescent="0.25">
      <c r="A6" s="198"/>
      <c r="B6" s="199" t="s">
        <v>78</v>
      </c>
      <c r="C6" s="199"/>
      <c r="D6" s="200"/>
      <c r="E6" s="201" t="s">
        <v>25</v>
      </c>
      <c r="F6" s="202" t="s">
        <v>26</v>
      </c>
      <c r="G6" s="202" t="s">
        <v>27</v>
      </c>
      <c r="H6" s="202" t="s">
        <v>28</v>
      </c>
      <c r="I6" s="203" t="s">
        <v>29</v>
      </c>
    </row>
    <row r="7" spans="1:9" s="127" customFormat="1" x14ac:dyDescent="0.2">
      <c r="A7" s="293" t="str">
        <f>'SO02  Pol'!B7</f>
        <v>1</v>
      </c>
      <c r="B7" s="62" t="str">
        <f>'SO02  Pol'!C7</f>
        <v>Zemní práce</v>
      </c>
      <c r="D7" s="204"/>
      <c r="E7" s="294">
        <f>'SO02  Pol'!BA17</f>
        <v>0</v>
      </c>
      <c r="F7" s="295">
        <f>'SO02  Pol'!BB17</f>
        <v>0</v>
      </c>
      <c r="G7" s="295">
        <f>'SO02  Pol'!BC17</f>
        <v>0</v>
      </c>
      <c r="H7" s="295">
        <f>'SO02  Pol'!BD17</f>
        <v>0</v>
      </c>
      <c r="I7" s="296">
        <f>'SO02  Pol'!BE17</f>
        <v>0</v>
      </c>
    </row>
    <row r="8" spans="1:9" s="127" customFormat="1" x14ac:dyDescent="0.2">
      <c r="A8" s="293" t="str">
        <f>'SO02  Pol'!B18</f>
        <v>2</v>
      </c>
      <c r="B8" s="62" t="str">
        <f>'SO02  Pol'!C18</f>
        <v>Základy a zvláštní zakládání</v>
      </c>
      <c r="D8" s="204"/>
      <c r="E8" s="294">
        <f>'SO02  Pol'!BA28</f>
        <v>0</v>
      </c>
      <c r="F8" s="295">
        <f>'SO02  Pol'!BB28</f>
        <v>0</v>
      </c>
      <c r="G8" s="295">
        <f>'SO02  Pol'!BC28</f>
        <v>0</v>
      </c>
      <c r="H8" s="295">
        <f>'SO02  Pol'!BD28</f>
        <v>0</v>
      </c>
      <c r="I8" s="296">
        <f>'SO02  Pol'!BE28</f>
        <v>0</v>
      </c>
    </row>
    <row r="9" spans="1:9" s="127" customFormat="1" x14ac:dyDescent="0.2">
      <c r="A9" s="293" t="str">
        <f>'SO02  Pol'!B29</f>
        <v>3</v>
      </c>
      <c r="B9" s="62" t="str">
        <f>'SO02  Pol'!C29</f>
        <v>Svislé a kompletní konstrukce</v>
      </c>
      <c r="D9" s="204"/>
      <c r="E9" s="294">
        <f>'SO02  Pol'!BA44</f>
        <v>0</v>
      </c>
      <c r="F9" s="295">
        <f>'SO02  Pol'!BB44</f>
        <v>0</v>
      </c>
      <c r="G9" s="295">
        <f>'SO02  Pol'!BC44</f>
        <v>0</v>
      </c>
      <c r="H9" s="295">
        <f>'SO02  Pol'!BD44</f>
        <v>0</v>
      </c>
      <c r="I9" s="296">
        <f>'SO02  Pol'!BE44</f>
        <v>0</v>
      </c>
    </row>
    <row r="10" spans="1:9" s="127" customFormat="1" x14ac:dyDescent="0.2">
      <c r="A10" s="293" t="str">
        <f>'SO02  Pol'!B45</f>
        <v>64</v>
      </c>
      <c r="B10" s="62" t="str">
        <f>'SO02  Pol'!C45</f>
        <v>Výplně otvorů</v>
      </c>
      <c r="D10" s="204"/>
      <c r="E10" s="294">
        <f>'SO02  Pol'!BA50</f>
        <v>0</v>
      </c>
      <c r="F10" s="295">
        <f>'SO02  Pol'!BB50</f>
        <v>0</v>
      </c>
      <c r="G10" s="295">
        <f>'SO02  Pol'!BC50</f>
        <v>0</v>
      </c>
      <c r="H10" s="295">
        <f>'SO02  Pol'!BD50</f>
        <v>0</v>
      </c>
      <c r="I10" s="296">
        <f>'SO02  Pol'!BE50</f>
        <v>0</v>
      </c>
    </row>
    <row r="11" spans="1:9" s="127" customFormat="1" x14ac:dyDescent="0.2">
      <c r="A11" s="293" t="str">
        <f>'SO02  Pol'!B51</f>
        <v>96</v>
      </c>
      <c r="B11" s="62" t="str">
        <f>'SO02  Pol'!C51</f>
        <v>Bourání konstrukcí</v>
      </c>
      <c r="D11" s="204"/>
      <c r="E11" s="294">
        <f>'SO02  Pol'!BA55</f>
        <v>0</v>
      </c>
      <c r="F11" s="295">
        <f>'SO02  Pol'!BB55</f>
        <v>0</v>
      </c>
      <c r="G11" s="295">
        <f>'SO02  Pol'!BC55</f>
        <v>0</v>
      </c>
      <c r="H11" s="295">
        <f>'SO02  Pol'!BD55</f>
        <v>0</v>
      </c>
      <c r="I11" s="296">
        <f>'SO02  Pol'!BE55</f>
        <v>0</v>
      </c>
    </row>
    <row r="12" spans="1:9" s="127" customFormat="1" x14ac:dyDescent="0.2">
      <c r="A12" s="293" t="str">
        <f>'SO02  Pol'!B56</f>
        <v>99</v>
      </c>
      <c r="B12" s="62" t="str">
        <f>'SO02  Pol'!C56</f>
        <v>Staveništní přesun hmot</v>
      </c>
      <c r="D12" s="204"/>
      <c r="E12" s="294">
        <f>'SO02  Pol'!BA58</f>
        <v>0</v>
      </c>
      <c r="F12" s="295">
        <f>'SO02  Pol'!BB58</f>
        <v>0</v>
      </c>
      <c r="G12" s="295">
        <f>'SO02  Pol'!BC58</f>
        <v>0</v>
      </c>
      <c r="H12" s="295">
        <f>'SO02  Pol'!BD58</f>
        <v>0</v>
      </c>
      <c r="I12" s="296">
        <f>'SO02  Pol'!BE58</f>
        <v>0</v>
      </c>
    </row>
    <row r="13" spans="1:9" s="127" customFormat="1" x14ac:dyDescent="0.2">
      <c r="A13" s="293" t="str">
        <f>'SO02  Pol'!B59</f>
        <v>762</v>
      </c>
      <c r="B13" s="62" t="str">
        <f>'SO02  Pol'!C59</f>
        <v>Konstrukce tesařské</v>
      </c>
      <c r="D13" s="204"/>
      <c r="E13" s="294">
        <f>'SO02  Pol'!BA74</f>
        <v>0</v>
      </c>
      <c r="F13" s="295">
        <f>'SO02  Pol'!BB74</f>
        <v>0</v>
      </c>
      <c r="G13" s="295">
        <f>'SO02  Pol'!BC74</f>
        <v>0</v>
      </c>
      <c r="H13" s="295">
        <f>'SO02  Pol'!BD74</f>
        <v>0</v>
      </c>
      <c r="I13" s="296">
        <f>'SO02  Pol'!BE74</f>
        <v>0</v>
      </c>
    </row>
    <row r="14" spans="1:9" s="127" customFormat="1" x14ac:dyDescent="0.2">
      <c r="A14" s="293" t="str">
        <f>'SO02  Pol'!B75</f>
        <v>766</v>
      </c>
      <c r="B14" s="62" t="str">
        <f>'SO02  Pol'!C75</f>
        <v>Konstrukce truhlářské</v>
      </c>
      <c r="D14" s="204"/>
      <c r="E14" s="294">
        <f>'SO02  Pol'!BA85</f>
        <v>0</v>
      </c>
      <c r="F14" s="295">
        <f>'SO02  Pol'!BB85</f>
        <v>0</v>
      </c>
      <c r="G14" s="295">
        <f>'SO02  Pol'!BC85</f>
        <v>0</v>
      </c>
      <c r="H14" s="295">
        <f>'SO02  Pol'!BD85</f>
        <v>0</v>
      </c>
      <c r="I14" s="296">
        <f>'SO02  Pol'!BE85</f>
        <v>0</v>
      </c>
    </row>
    <row r="15" spans="1:9" s="127" customFormat="1" x14ac:dyDescent="0.2">
      <c r="A15" s="293" t="str">
        <f>'SO02  Pol'!B86</f>
        <v>M21</v>
      </c>
      <c r="B15" s="62" t="str">
        <f>'SO02  Pol'!C86</f>
        <v>Elektromontáže</v>
      </c>
      <c r="D15" s="204"/>
      <c r="E15" s="294">
        <f>'SO02  Pol'!BA88</f>
        <v>0</v>
      </c>
      <c r="F15" s="295">
        <f>'SO02  Pol'!BB88</f>
        <v>0</v>
      </c>
      <c r="G15" s="295">
        <f>'SO02  Pol'!BC88</f>
        <v>0</v>
      </c>
      <c r="H15" s="295">
        <f>'SO02  Pol'!BD88</f>
        <v>0</v>
      </c>
      <c r="I15" s="296">
        <f>'SO02  Pol'!BE88</f>
        <v>0</v>
      </c>
    </row>
    <row r="16" spans="1:9" s="127" customFormat="1" ht="13.5" thickBot="1" x14ac:dyDescent="0.25">
      <c r="A16" s="293" t="str">
        <f>'SO02  Pol'!B89</f>
        <v>D96</v>
      </c>
      <c r="B16" s="62" t="str">
        <f>'SO02  Pol'!C89</f>
        <v>Přesuny suti a vybouraných hmot</v>
      </c>
      <c r="D16" s="204"/>
      <c r="E16" s="294">
        <f>'SO02  Pol'!BA94</f>
        <v>0</v>
      </c>
      <c r="F16" s="295">
        <f>'SO02  Pol'!BB94</f>
        <v>0</v>
      </c>
      <c r="G16" s="295">
        <f>'SO02  Pol'!BC94</f>
        <v>0</v>
      </c>
      <c r="H16" s="295">
        <f>'SO02  Pol'!BD94</f>
        <v>0</v>
      </c>
      <c r="I16" s="296">
        <f>'SO02  Pol'!BE94</f>
        <v>0</v>
      </c>
    </row>
    <row r="17" spans="1:57" s="14" customFormat="1" ht="13.5" thickBot="1" x14ac:dyDescent="0.25">
      <c r="A17" s="205"/>
      <c r="B17" s="206" t="s">
        <v>79</v>
      </c>
      <c r="C17" s="206"/>
      <c r="D17" s="207"/>
      <c r="E17" s="208">
        <f>SUM(E7:E16)</f>
        <v>0</v>
      </c>
      <c r="F17" s="209">
        <f>SUM(F7:F16)</f>
        <v>0</v>
      </c>
      <c r="G17" s="209">
        <f>SUM(G7:G16)</f>
        <v>0</v>
      </c>
      <c r="H17" s="209">
        <f>SUM(H7:H16)</f>
        <v>0</v>
      </c>
      <c r="I17" s="210">
        <f>SUM(I7:I16)</f>
        <v>0</v>
      </c>
    </row>
    <row r="18" spans="1:57" x14ac:dyDescent="0.2">
      <c r="A18" s="127"/>
      <c r="B18" s="127"/>
      <c r="C18" s="127"/>
      <c r="D18" s="127"/>
      <c r="E18" s="127"/>
      <c r="F18" s="127"/>
      <c r="G18" s="127"/>
      <c r="H18" s="127"/>
      <c r="I18" s="127"/>
    </row>
    <row r="19" spans="1:57" ht="19.5" customHeight="1" x14ac:dyDescent="0.25">
      <c r="A19" s="196" t="s">
        <v>80</v>
      </c>
      <c r="B19" s="196"/>
      <c r="C19" s="196"/>
      <c r="D19" s="196"/>
      <c r="E19" s="196"/>
      <c r="F19" s="196"/>
      <c r="G19" s="211"/>
      <c r="H19" s="196"/>
      <c r="I19" s="196"/>
      <c r="BA19" s="133"/>
      <c r="BB19" s="133"/>
      <c r="BC19" s="133"/>
      <c r="BD19" s="133"/>
      <c r="BE19" s="133"/>
    </row>
    <row r="20" spans="1:57" ht="13.5" thickBot="1" x14ac:dyDescent="0.25"/>
    <row r="21" spans="1:57" x14ac:dyDescent="0.2">
      <c r="A21" s="162" t="s">
        <v>81</v>
      </c>
      <c r="B21" s="163"/>
      <c r="C21" s="163"/>
      <c r="D21" s="212"/>
      <c r="E21" s="213" t="s">
        <v>82</v>
      </c>
      <c r="F21" s="214" t="s">
        <v>12</v>
      </c>
      <c r="G21" s="215" t="s">
        <v>83</v>
      </c>
      <c r="H21" s="216"/>
      <c r="I21" s="217" t="s">
        <v>82</v>
      </c>
    </row>
    <row r="22" spans="1:57" x14ac:dyDescent="0.2">
      <c r="A22" s="156" t="s">
        <v>255</v>
      </c>
      <c r="B22" s="147"/>
      <c r="C22" s="147"/>
      <c r="D22" s="218"/>
      <c r="E22" s="219"/>
      <c r="F22" s="220"/>
      <c r="G22" s="221">
        <v>0</v>
      </c>
      <c r="H22" s="222"/>
      <c r="I22" s="223">
        <f t="shared" ref="I22:I29" si="0">E22+F22*G22/100</f>
        <v>0</v>
      </c>
      <c r="BA22" s="1">
        <v>0</v>
      </c>
    </row>
    <row r="23" spans="1:57" x14ac:dyDescent="0.2">
      <c r="A23" s="156" t="s">
        <v>256</v>
      </c>
      <c r="B23" s="147"/>
      <c r="C23" s="147"/>
      <c r="D23" s="218"/>
      <c r="E23" s="219"/>
      <c r="F23" s="220"/>
      <c r="G23" s="221">
        <v>0</v>
      </c>
      <c r="H23" s="222"/>
      <c r="I23" s="223">
        <f t="shared" si="0"/>
        <v>0</v>
      </c>
      <c r="BA23" s="1">
        <v>0</v>
      </c>
    </row>
    <row r="24" spans="1:57" x14ac:dyDescent="0.2">
      <c r="A24" s="156" t="s">
        <v>257</v>
      </c>
      <c r="B24" s="147"/>
      <c r="C24" s="147"/>
      <c r="D24" s="218"/>
      <c r="E24" s="219"/>
      <c r="F24" s="220"/>
      <c r="G24" s="221">
        <v>0</v>
      </c>
      <c r="H24" s="222"/>
      <c r="I24" s="223">
        <f t="shared" si="0"/>
        <v>0</v>
      </c>
      <c r="BA24" s="1">
        <v>0</v>
      </c>
    </row>
    <row r="25" spans="1:57" x14ac:dyDescent="0.2">
      <c r="A25" s="156" t="s">
        <v>258</v>
      </c>
      <c r="B25" s="147"/>
      <c r="C25" s="147"/>
      <c r="D25" s="218"/>
      <c r="E25" s="219"/>
      <c r="F25" s="220"/>
      <c r="G25" s="221">
        <v>0</v>
      </c>
      <c r="H25" s="222"/>
      <c r="I25" s="223">
        <f t="shared" si="0"/>
        <v>0</v>
      </c>
      <c r="BA25" s="1">
        <v>0</v>
      </c>
    </row>
    <row r="26" spans="1:57" x14ac:dyDescent="0.2">
      <c r="A26" s="156" t="s">
        <v>259</v>
      </c>
      <c r="B26" s="147"/>
      <c r="C26" s="147"/>
      <c r="D26" s="218"/>
      <c r="E26" s="219"/>
      <c r="F26" s="220"/>
      <c r="G26" s="221">
        <v>0</v>
      </c>
      <c r="H26" s="222"/>
      <c r="I26" s="223">
        <f t="shared" si="0"/>
        <v>0</v>
      </c>
      <c r="BA26" s="1">
        <v>1</v>
      </c>
    </row>
    <row r="27" spans="1:57" x14ac:dyDescent="0.2">
      <c r="A27" s="156" t="s">
        <v>260</v>
      </c>
      <c r="B27" s="147"/>
      <c r="C27" s="147"/>
      <c r="D27" s="218"/>
      <c r="E27" s="219"/>
      <c r="F27" s="220"/>
      <c r="G27" s="221">
        <v>0</v>
      </c>
      <c r="H27" s="222"/>
      <c r="I27" s="223">
        <f t="shared" si="0"/>
        <v>0</v>
      </c>
      <c r="BA27" s="1">
        <v>1</v>
      </c>
    </row>
    <row r="28" spans="1:57" x14ac:dyDescent="0.2">
      <c r="A28" s="156" t="s">
        <v>261</v>
      </c>
      <c r="B28" s="147"/>
      <c r="C28" s="147"/>
      <c r="D28" s="218"/>
      <c r="E28" s="219"/>
      <c r="F28" s="220"/>
      <c r="G28" s="221">
        <v>0</v>
      </c>
      <c r="H28" s="222"/>
      <c r="I28" s="223">
        <f t="shared" si="0"/>
        <v>0</v>
      </c>
      <c r="BA28" s="1">
        <v>2</v>
      </c>
    </row>
    <row r="29" spans="1:57" x14ac:dyDescent="0.2">
      <c r="A29" s="156" t="s">
        <v>262</v>
      </c>
      <c r="B29" s="147"/>
      <c r="C29" s="147"/>
      <c r="D29" s="218"/>
      <c r="E29" s="219"/>
      <c r="F29" s="220"/>
      <c r="G29" s="221">
        <v>0</v>
      </c>
      <c r="H29" s="222"/>
      <c r="I29" s="223">
        <f t="shared" si="0"/>
        <v>0</v>
      </c>
      <c r="BA29" s="1">
        <v>2</v>
      </c>
    </row>
    <row r="30" spans="1:57" ht="13.5" thickBot="1" x14ac:dyDescent="0.25">
      <c r="A30" s="224"/>
      <c r="B30" s="225" t="s">
        <v>84</v>
      </c>
      <c r="C30" s="226"/>
      <c r="D30" s="227"/>
      <c r="E30" s="228"/>
      <c r="F30" s="229"/>
      <c r="G30" s="229"/>
      <c r="H30" s="323">
        <f>SUM(I22:I29)</f>
        <v>0</v>
      </c>
      <c r="I30" s="324"/>
    </row>
    <row r="32" spans="1:57" x14ac:dyDescent="0.2">
      <c r="B32" s="14"/>
      <c r="F32" s="230"/>
      <c r="G32" s="231"/>
      <c r="H32" s="231"/>
      <c r="I32" s="46"/>
    </row>
    <row r="33" spans="6:9" x14ac:dyDescent="0.2">
      <c r="F33" s="230"/>
      <c r="G33" s="231"/>
      <c r="H33" s="231"/>
      <c r="I33" s="46"/>
    </row>
    <row r="34" spans="6:9" x14ac:dyDescent="0.2">
      <c r="F34" s="230"/>
      <c r="G34" s="231"/>
      <c r="H34" s="231"/>
      <c r="I34" s="46"/>
    </row>
    <row r="35" spans="6:9" x14ac:dyDescent="0.2">
      <c r="F35" s="230"/>
      <c r="G35" s="231"/>
      <c r="H35" s="231"/>
      <c r="I35" s="46"/>
    </row>
    <row r="36" spans="6:9" x14ac:dyDescent="0.2">
      <c r="F36" s="230"/>
      <c r="G36" s="231"/>
      <c r="H36" s="231"/>
      <c r="I36" s="46"/>
    </row>
    <row r="37" spans="6:9" x14ac:dyDescent="0.2">
      <c r="F37" s="230"/>
      <c r="G37" s="231"/>
      <c r="H37" s="231"/>
      <c r="I37" s="46"/>
    </row>
    <row r="38" spans="6:9" x14ac:dyDescent="0.2">
      <c r="F38" s="230"/>
      <c r="G38" s="231"/>
      <c r="H38" s="231"/>
      <c r="I38" s="46"/>
    </row>
    <row r="39" spans="6:9" x14ac:dyDescent="0.2">
      <c r="F39" s="230"/>
      <c r="G39" s="231"/>
      <c r="H39" s="231"/>
      <c r="I39" s="46"/>
    </row>
    <row r="40" spans="6:9" x14ac:dyDescent="0.2">
      <c r="F40" s="230"/>
      <c r="G40" s="231"/>
      <c r="H40" s="231"/>
      <c r="I40" s="46"/>
    </row>
    <row r="41" spans="6:9" x14ac:dyDescent="0.2">
      <c r="F41" s="230"/>
      <c r="G41" s="231"/>
      <c r="H41" s="231"/>
      <c r="I41" s="46"/>
    </row>
    <row r="42" spans="6:9" x14ac:dyDescent="0.2">
      <c r="F42" s="230"/>
      <c r="G42" s="231"/>
      <c r="H42" s="231"/>
      <c r="I42" s="46"/>
    </row>
    <row r="43" spans="6:9" x14ac:dyDescent="0.2">
      <c r="F43" s="230"/>
      <c r="G43" s="231"/>
      <c r="H43" s="231"/>
      <c r="I43" s="46"/>
    </row>
    <row r="44" spans="6:9" x14ac:dyDescent="0.2">
      <c r="F44" s="230"/>
      <c r="G44" s="231"/>
      <c r="H44" s="231"/>
      <c r="I44" s="46"/>
    </row>
    <row r="45" spans="6:9" x14ac:dyDescent="0.2">
      <c r="F45" s="230"/>
      <c r="G45" s="231"/>
      <c r="H45" s="231"/>
      <c r="I45" s="46"/>
    </row>
    <row r="46" spans="6:9" x14ac:dyDescent="0.2">
      <c r="F46" s="230"/>
      <c r="G46" s="231"/>
      <c r="H46" s="231"/>
      <c r="I46" s="46"/>
    </row>
    <row r="47" spans="6:9" x14ac:dyDescent="0.2">
      <c r="F47" s="230"/>
      <c r="G47" s="231"/>
      <c r="H47" s="231"/>
      <c r="I47" s="46"/>
    </row>
    <row r="48" spans="6:9" x14ac:dyDescent="0.2">
      <c r="F48" s="230"/>
      <c r="G48" s="231"/>
      <c r="H48" s="231"/>
      <c r="I48" s="46"/>
    </row>
    <row r="49" spans="6:9" x14ac:dyDescent="0.2">
      <c r="F49" s="230"/>
      <c r="G49" s="231"/>
      <c r="H49" s="231"/>
      <c r="I49" s="46"/>
    </row>
    <row r="50" spans="6:9" x14ac:dyDescent="0.2">
      <c r="F50" s="230"/>
      <c r="G50" s="231"/>
      <c r="H50" s="231"/>
      <c r="I50" s="46"/>
    </row>
    <row r="51" spans="6:9" x14ac:dyDescent="0.2">
      <c r="F51" s="230"/>
      <c r="G51" s="231"/>
      <c r="H51" s="231"/>
      <c r="I51" s="46"/>
    </row>
    <row r="52" spans="6:9" x14ac:dyDescent="0.2">
      <c r="F52" s="230"/>
      <c r="G52" s="231"/>
      <c r="H52" s="231"/>
      <c r="I52" s="46"/>
    </row>
    <row r="53" spans="6:9" x14ac:dyDescent="0.2">
      <c r="F53" s="230"/>
      <c r="G53" s="231"/>
      <c r="H53" s="231"/>
      <c r="I53" s="46"/>
    </row>
    <row r="54" spans="6:9" x14ac:dyDescent="0.2">
      <c r="F54" s="230"/>
      <c r="G54" s="231"/>
      <c r="H54" s="231"/>
      <c r="I54" s="46"/>
    </row>
    <row r="55" spans="6:9" x14ac:dyDescent="0.2">
      <c r="F55" s="230"/>
      <c r="G55" s="231"/>
      <c r="H55" s="231"/>
      <c r="I55" s="46"/>
    </row>
    <row r="56" spans="6:9" x14ac:dyDescent="0.2">
      <c r="F56" s="230"/>
      <c r="G56" s="231"/>
      <c r="H56" s="231"/>
      <c r="I56" s="46"/>
    </row>
    <row r="57" spans="6:9" x14ac:dyDescent="0.2">
      <c r="F57" s="230"/>
      <c r="G57" s="231"/>
      <c r="H57" s="231"/>
      <c r="I57" s="46"/>
    </row>
    <row r="58" spans="6:9" x14ac:dyDescent="0.2">
      <c r="F58" s="230"/>
      <c r="G58" s="231"/>
      <c r="H58" s="231"/>
      <c r="I58" s="46"/>
    </row>
    <row r="59" spans="6:9" x14ac:dyDescent="0.2">
      <c r="F59" s="230"/>
      <c r="G59" s="231"/>
      <c r="H59" s="231"/>
      <c r="I59" s="46"/>
    </row>
    <row r="60" spans="6:9" x14ac:dyDescent="0.2">
      <c r="F60" s="230"/>
      <c r="G60" s="231"/>
      <c r="H60" s="231"/>
      <c r="I60" s="46"/>
    </row>
    <row r="61" spans="6:9" x14ac:dyDescent="0.2">
      <c r="F61" s="230"/>
      <c r="G61" s="231"/>
      <c r="H61" s="231"/>
      <c r="I61" s="46"/>
    </row>
    <row r="62" spans="6:9" x14ac:dyDescent="0.2">
      <c r="F62" s="230"/>
      <c r="G62" s="231"/>
      <c r="H62" s="231"/>
      <c r="I62" s="46"/>
    </row>
    <row r="63" spans="6:9" x14ac:dyDescent="0.2">
      <c r="F63" s="230"/>
      <c r="G63" s="231"/>
      <c r="H63" s="231"/>
      <c r="I63" s="46"/>
    </row>
    <row r="64" spans="6:9" x14ac:dyDescent="0.2">
      <c r="F64" s="230"/>
      <c r="G64" s="231"/>
      <c r="H64" s="231"/>
      <c r="I64" s="46"/>
    </row>
    <row r="65" spans="6:9" x14ac:dyDescent="0.2">
      <c r="F65" s="230"/>
      <c r="G65" s="231"/>
      <c r="H65" s="231"/>
      <c r="I65" s="46"/>
    </row>
    <row r="66" spans="6:9" x14ac:dyDescent="0.2">
      <c r="F66" s="230"/>
      <c r="G66" s="231"/>
      <c r="H66" s="231"/>
      <c r="I66" s="46"/>
    </row>
    <row r="67" spans="6:9" x14ac:dyDescent="0.2">
      <c r="F67" s="230"/>
      <c r="G67" s="231"/>
      <c r="H67" s="231"/>
      <c r="I67" s="46"/>
    </row>
    <row r="68" spans="6:9" x14ac:dyDescent="0.2">
      <c r="F68" s="230"/>
      <c r="G68" s="231"/>
      <c r="H68" s="231"/>
      <c r="I68" s="46"/>
    </row>
    <row r="69" spans="6:9" x14ac:dyDescent="0.2">
      <c r="F69" s="230"/>
      <c r="G69" s="231"/>
      <c r="H69" s="231"/>
      <c r="I69" s="46"/>
    </row>
    <row r="70" spans="6:9" x14ac:dyDescent="0.2">
      <c r="F70" s="230"/>
      <c r="G70" s="231"/>
      <c r="H70" s="231"/>
      <c r="I70" s="46"/>
    </row>
    <row r="71" spans="6:9" x14ac:dyDescent="0.2">
      <c r="F71" s="230"/>
      <c r="G71" s="231"/>
      <c r="H71" s="231"/>
      <c r="I71" s="46"/>
    </row>
    <row r="72" spans="6:9" x14ac:dyDescent="0.2">
      <c r="F72" s="230"/>
      <c r="G72" s="231"/>
      <c r="H72" s="231"/>
      <c r="I72" s="46"/>
    </row>
    <row r="73" spans="6:9" x14ac:dyDescent="0.2">
      <c r="F73" s="230"/>
      <c r="G73" s="231"/>
      <c r="H73" s="231"/>
      <c r="I73" s="46"/>
    </row>
    <row r="74" spans="6:9" x14ac:dyDescent="0.2">
      <c r="F74" s="230"/>
      <c r="G74" s="231"/>
      <c r="H74" s="231"/>
      <c r="I74" s="46"/>
    </row>
    <row r="75" spans="6:9" x14ac:dyDescent="0.2">
      <c r="F75" s="230"/>
      <c r="G75" s="231"/>
      <c r="H75" s="231"/>
      <c r="I75" s="46"/>
    </row>
    <row r="76" spans="6:9" x14ac:dyDescent="0.2">
      <c r="F76" s="230"/>
      <c r="G76" s="231"/>
      <c r="H76" s="231"/>
      <c r="I76" s="46"/>
    </row>
    <row r="77" spans="6:9" x14ac:dyDescent="0.2">
      <c r="F77" s="230"/>
      <c r="G77" s="231"/>
      <c r="H77" s="231"/>
      <c r="I77" s="46"/>
    </row>
    <row r="78" spans="6:9" x14ac:dyDescent="0.2">
      <c r="F78" s="230"/>
      <c r="G78" s="231"/>
      <c r="H78" s="231"/>
      <c r="I78" s="46"/>
    </row>
    <row r="79" spans="6:9" x14ac:dyDescent="0.2">
      <c r="F79" s="230"/>
      <c r="G79" s="231"/>
      <c r="H79" s="231"/>
      <c r="I79" s="46"/>
    </row>
    <row r="80" spans="6:9" x14ac:dyDescent="0.2">
      <c r="F80" s="230"/>
      <c r="G80" s="231"/>
      <c r="H80" s="231"/>
      <c r="I80" s="46"/>
    </row>
    <row r="81" spans="6:9" x14ac:dyDescent="0.2">
      <c r="F81" s="230"/>
      <c r="G81" s="231"/>
      <c r="H81" s="231"/>
      <c r="I81" s="46"/>
    </row>
  </sheetData>
  <mergeCells count="4">
    <mergeCell ref="A1:B1"/>
    <mergeCell ref="A2:B2"/>
    <mergeCell ref="G2:I2"/>
    <mergeCell ref="H30:I3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B167"/>
  <sheetViews>
    <sheetView showGridLines="0" showZeros="0" zoomScaleNormal="100" zoomScaleSheetLayoutView="100" workbookViewId="0">
      <selection sqref="A1:G1"/>
    </sheetView>
  </sheetViews>
  <sheetFormatPr defaultRowHeight="12.75" x14ac:dyDescent="0.2"/>
  <cols>
    <col min="1" max="1" width="4.42578125" style="232" customWidth="1"/>
    <col min="2" max="2" width="11.5703125" style="232" customWidth="1"/>
    <col min="3" max="3" width="40.42578125" style="232" customWidth="1"/>
    <col min="4" max="4" width="5.5703125" style="232" customWidth="1"/>
    <col min="5" max="5" width="8.5703125" style="242" customWidth="1"/>
    <col min="6" max="6" width="9.85546875" style="232" customWidth="1"/>
    <col min="7" max="7" width="13.85546875" style="232" customWidth="1"/>
    <col min="8" max="8" width="11.7109375" style="232" customWidth="1"/>
    <col min="9" max="9" width="11.5703125" style="232" customWidth="1"/>
    <col min="10" max="10" width="11" style="232" customWidth="1"/>
    <col min="11" max="11" width="10.42578125" style="232" customWidth="1"/>
    <col min="12" max="12" width="75.42578125" style="232" customWidth="1"/>
    <col min="13" max="13" width="45.28515625" style="232" customWidth="1"/>
    <col min="14" max="16384" width="9.140625" style="232"/>
  </cols>
  <sheetData>
    <row r="1" spans="1:80" ht="15.75" x14ac:dyDescent="0.25">
      <c r="A1" s="327" t="s">
        <v>102</v>
      </c>
      <c r="B1" s="327"/>
      <c r="C1" s="327"/>
      <c r="D1" s="327"/>
      <c r="E1" s="327"/>
      <c r="F1" s="327"/>
      <c r="G1" s="327"/>
    </row>
    <row r="2" spans="1:80" ht="14.25" customHeight="1" thickBot="1" x14ac:dyDescent="0.25">
      <c r="B2" s="233"/>
      <c r="C2" s="234"/>
      <c r="D2" s="234"/>
      <c r="E2" s="235"/>
      <c r="F2" s="234"/>
      <c r="G2" s="234"/>
    </row>
    <row r="3" spans="1:80" ht="13.5" thickTop="1" x14ac:dyDescent="0.2">
      <c r="A3" s="316" t="s">
        <v>2</v>
      </c>
      <c r="B3" s="317"/>
      <c r="C3" s="186" t="s">
        <v>105</v>
      </c>
      <c r="D3" s="236"/>
      <c r="E3" s="237" t="s">
        <v>85</v>
      </c>
      <c r="F3" s="238" t="str">
        <f>'SO02  Rek'!H1</f>
        <v/>
      </c>
      <c r="G3" s="239"/>
    </row>
    <row r="4" spans="1:80" ht="13.5" thickBot="1" x14ac:dyDescent="0.25">
      <c r="A4" s="328" t="s">
        <v>76</v>
      </c>
      <c r="B4" s="319"/>
      <c r="C4" s="192" t="s">
        <v>108</v>
      </c>
      <c r="D4" s="240"/>
      <c r="E4" s="329" t="str">
        <f>'SO02  Rek'!G2</f>
        <v>CÚ2018 - Neuznatelné náklady</v>
      </c>
      <c r="F4" s="330"/>
      <c r="G4" s="331"/>
    </row>
    <row r="5" spans="1:80" ht="13.5" thickTop="1" x14ac:dyDescent="0.2">
      <c r="A5" s="241"/>
      <c r="G5" s="243"/>
    </row>
    <row r="6" spans="1:80" ht="27" customHeight="1" x14ac:dyDescent="0.2">
      <c r="A6" s="244" t="s">
        <v>86</v>
      </c>
      <c r="B6" s="245" t="s">
        <v>87</v>
      </c>
      <c r="C6" s="245" t="s">
        <v>88</v>
      </c>
      <c r="D6" s="245" t="s">
        <v>89</v>
      </c>
      <c r="E6" s="246" t="s">
        <v>90</v>
      </c>
      <c r="F6" s="245" t="s">
        <v>91</v>
      </c>
      <c r="G6" s="247" t="s">
        <v>92</v>
      </c>
      <c r="H6" s="248" t="s">
        <v>93</v>
      </c>
      <c r="I6" s="248" t="s">
        <v>94</v>
      </c>
      <c r="J6" s="248" t="s">
        <v>95</v>
      </c>
      <c r="K6" s="248" t="s">
        <v>96</v>
      </c>
    </row>
    <row r="7" spans="1:80" x14ac:dyDescent="0.2">
      <c r="A7" s="249" t="s">
        <v>97</v>
      </c>
      <c r="B7" s="250" t="s">
        <v>98</v>
      </c>
      <c r="C7" s="251" t="s">
        <v>99</v>
      </c>
      <c r="D7" s="252"/>
      <c r="E7" s="253"/>
      <c r="F7" s="253"/>
      <c r="G7" s="254"/>
      <c r="H7" s="255"/>
      <c r="I7" s="256"/>
      <c r="J7" s="257"/>
      <c r="K7" s="258"/>
      <c r="O7" s="259">
        <v>1</v>
      </c>
    </row>
    <row r="8" spans="1:80" x14ac:dyDescent="0.2">
      <c r="A8" s="260">
        <v>1</v>
      </c>
      <c r="B8" s="261" t="s">
        <v>112</v>
      </c>
      <c r="C8" s="262" t="s">
        <v>113</v>
      </c>
      <c r="D8" s="263" t="s">
        <v>114</v>
      </c>
      <c r="E8" s="264">
        <v>1.44</v>
      </c>
      <c r="F8" s="264">
        <v>0</v>
      </c>
      <c r="G8" s="265">
        <f>E8*F8</f>
        <v>0</v>
      </c>
      <c r="H8" s="266">
        <v>0</v>
      </c>
      <c r="I8" s="267">
        <f>E8*H8</f>
        <v>0</v>
      </c>
      <c r="J8" s="266">
        <v>0</v>
      </c>
      <c r="K8" s="267">
        <f>E8*J8</f>
        <v>0</v>
      </c>
      <c r="O8" s="259">
        <v>2</v>
      </c>
      <c r="AA8" s="232">
        <v>1</v>
      </c>
      <c r="AB8" s="232">
        <v>1</v>
      </c>
      <c r="AC8" s="232">
        <v>1</v>
      </c>
      <c r="AZ8" s="232">
        <v>1</v>
      </c>
      <c r="BA8" s="232">
        <f>IF(AZ8=1,G8,0)</f>
        <v>0</v>
      </c>
      <c r="BB8" s="232">
        <f>IF(AZ8=2,G8,0)</f>
        <v>0</v>
      </c>
      <c r="BC8" s="232">
        <f>IF(AZ8=3,G8,0)</f>
        <v>0</v>
      </c>
      <c r="BD8" s="232">
        <f>IF(AZ8=4,G8,0)</f>
        <v>0</v>
      </c>
      <c r="BE8" s="232">
        <f>IF(AZ8=5,G8,0)</f>
        <v>0</v>
      </c>
      <c r="CA8" s="259">
        <v>1</v>
      </c>
      <c r="CB8" s="259">
        <v>1</v>
      </c>
    </row>
    <row r="9" spans="1:80" x14ac:dyDescent="0.2">
      <c r="A9" s="268"/>
      <c r="B9" s="271"/>
      <c r="C9" s="325" t="s">
        <v>115</v>
      </c>
      <c r="D9" s="326"/>
      <c r="E9" s="272">
        <v>1.44</v>
      </c>
      <c r="F9" s="273"/>
      <c r="G9" s="274"/>
      <c r="H9" s="275"/>
      <c r="I9" s="269"/>
      <c r="J9" s="276"/>
      <c r="K9" s="269"/>
      <c r="M9" s="270" t="s">
        <v>115</v>
      </c>
      <c r="O9" s="259"/>
    </row>
    <row r="10" spans="1:80" ht="22.5" x14ac:dyDescent="0.2">
      <c r="A10" s="260">
        <v>2</v>
      </c>
      <c r="B10" s="261" t="s">
        <v>116</v>
      </c>
      <c r="C10" s="262" t="s">
        <v>117</v>
      </c>
      <c r="D10" s="263" t="s">
        <v>114</v>
      </c>
      <c r="E10" s="264">
        <v>8.68</v>
      </c>
      <c r="F10" s="264">
        <v>0</v>
      </c>
      <c r="G10" s="265">
        <f>E10*F10</f>
        <v>0</v>
      </c>
      <c r="H10" s="266">
        <v>0</v>
      </c>
      <c r="I10" s="267">
        <f>E10*H10</f>
        <v>0</v>
      </c>
      <c r="J10" s="266">
        <v>0</v>
      </c>
      <c r="K10" s="267">
        <f>E10*J10</f>
        <v>0</v>
      </c>
      <c r="O10" s="259">
        <v>2</v>
      </c>
      <c r="AA10" s="232">
        <v>1</v>
      </c>
      <c r="AB10" s="232">
        <v>1</v>
      </c>
      <c r="AC10" s="232">
        <v>1</v>
      </c>
      <c r="AZ10" s="232">
        <v>1</v>
      </c>
      <c r="BA10" s="232">
        <f>IF(AZ10=1,G10,0)</f>
        <v>0</v>
      </c>
      <c r="BB10" s="232">
        <f>IF(AZ10=2,G10,0)</f>
        <v>0</v>
      </c>
      <c r="BC10" s="232">
        <f>IF(AZ10=3,G10,0)</f>
        <v>0</v>
      </c>
      <c r="BD10" s="232">
        <f>IF(AZ10=4,G10,0)</f>
        <v>0</v>
      </c>
      <c r="BE10" s="232">
        <f>IF(AZ10=5,G10,0)</f>
        <v>0</v>
      </c>
      <c r="CA10" s="259">
        <v>1</v>
      </c>
      <c r="CB10" s="259">
        <v>1</v>
      </c>
    </row>
    <row r="11" spans="1:80" x14ac:dyDescent="0.2">
      <c r="A11" s="268"/>
      <c r="B11" s="271"/>
      <c r="C11" s="325" t="s">
        <v>118</v>
      </c>
      <c r="D11" s="326"/>
      <c r="E11" s="272">
        <v>1.75</v>
      </c>
      <c r="F11" s="273"/>
      <c r="G11" s="274"/>
      <c r="H11" s="275"/>
      <c r="I11" s="269"/>
      <c r="J11" s="276"/>
      <c r="K11" s="269"/>
      <c r="M11" s="270" t="s">
        <v>118</v>
      </c>
      <c r="O11" s="259"/>
    </row>
    <row r="12" spans="1:80" x14ac:dyDescent="0.2">
      <c r="A12" s="268"/>
      <c r="B12" s="271"/>
      <c r="C12" s="325" t="s">
        <v>119</v>
      </c>
      <c r="D12" s="326"/>
      <c r="E12" s="272">
        <v>6.93</v>
      </c>
      <c r="F12" s="273"/>
      <c r="G12" s="274"/>
      <c r="H12" s="275"/>
      <c r="I12" s="269"/>
      <c r="J12" s="276"/>
      <c r="K12" s="269"/>
      <c r="M12" s="270" t="s">
        <v>119</v>
      </c>
      <c r="O12" s="259"/>
    </row>
    <row r="13" spans="1:80" x14ac:dyDescent="0.2">
      <c r="A13" s="260">
        <v>3</v>
      </c>
      <c r="B13" s="261" t="s">
        <v>120</v>
      </c>
      <c r="C13" s="262" t="s">
        <v>121</v>
      </c>
      <c r="D13" s="263" t="s">
        <v>114</v>
      </c>
      <c r="E13" s="264">
        <v>8.68</v>
      </c>
      <c r="F13" s="264">
        <v>0</v>
      </c>
      <c r="G13" s="265">
        <f>E13*F13</f>
        <v>0</v>
      </c>
      <c r="H13" s="266">
        <v>0</v>
      </c>
      <c r="I13" s="267">
        <f>E13*H13</f>
        <v>0</v>
      </c>
      <c r="J13" s="266">
        <v>0</v>
      </c>
      <c r="K13" s="267">
        <f>E13*J13</f>
        <v>0</v>
      </c>
      <c r="O13" s="259">
        <v>2</v>
      </c>
      <c r="AA13" s="232">
        <v>1</v>
      </c>
      <c r="AB13" s="232">
        <v>1</v>
      </c>
      <c r="AC13" s="232">
        <v>1</v>
      </c>
      <c r="AZ13" s="232">
        <v>1</v>
      </c>
      <c r="BA13" s="232">
        <f>IF(AZ13=1,G13,0)</f>
        <v>0</v>
      </c>
      <c r="BB13" s="232">
        <f>IF(AZ13=2,G13,0)</f>
        <v>0</v>
      </c>
      <c r="BC13" s="232">
        <f>IF(AZ13=3,G13,0)</f>
        <v>0</v>
      </c>
      <c r="BD13" s="232">
        <f>IF(AZ13=4,G13,0)</f>
        <v>0</v>
      </c>
      <c r="BE13" s="232">
        <f>IF(AZ13=5,G13,0)</f>
        <v>0</v>
      </c>
      <c r="CA13" s="259">
        <v>1</v>
      </c>
      <c r="CB13" s="259">
        <v>1</v>
      </c>
    </row>
    <row r="14" spans="1:80" x14ac:dyDescent="0.2">
      <c r="A14" s="260">
        <v>4</v>
      </c>
      <c r="B14" s="261" t="s">
        <v>122</v>
      </c>
      <c r="C14" s="262" t="s">
        <v>123</v>
      </c>
      <c r="D14" s="263" t="s">
        <v>114</v>
      </c>
      <c r="E14" s="264">
        <v>8.68</v>
      </c>
      <c r="F14" s="264">
        <v>0</v>
      </c>
      <c r="G14" s="265">
        <f>E14*F14</f>
        <v>0</v>
      </c>
      <c r="H14" s="266">
        <v>0</v>
      </c>
      <c r="I14" s="267">
        <f>E14*H14</f>
        <v>0</v>
      </c>
      <c r="J14" s="266">
        <v>0</v>
      </c>
      <c r="K14" s="267">
        <f>E14*J14</f>
        <v>0</v>
      </c>
      <c r="O14" s="259">
        <v>2</v>
      </c>
      <c r="AA14" s="232">
        <v>1</v>
      </c>
      <c r="AB14" s="232">
        <v>1</v>
      </c>
      <c r="AC14" s="232">
        <v>1</v>
      </c>
      <c r="AZ14" s="232">
        <v>1</v>
      </c>
      <c r="BA14" s="232">
        <f>IF(AZ14=1,G14,0)</f>
        <v>0</v>
      </c>
      <c r="BB14" s="232">
        <f>IF(AZ14=2,G14,0)</f>
        <v>0</v>
      </c>
      <c r="BC14" s="232">
        <f>IF(AZ14=3,G14,0)</f>
        <v>0</v>
      </c>
      <c r="BD14" s="232">
        <f>IF(AZ14=4,G14,0)</f>
        <v>0</v>
      </c>
      <c r="BE14" s="232">
        <f>IF(AZ14=5,G14,0)</f>
        <v>0</v>
      </c>
      <c r="CA14" s="259">
        <v>1</v>
      </c>
      <c r="CB14" s="259">
        <v>1</v>
      </c>
    </row>
    <row r="15" spans="1:80" x14ac:dyDescent="0.2">
      <c r="A15" s="260">
        <v>5</v>
      </c>
      <c r="B15" s="261" t="s">
        <v>124</v>
      </c>
      <c r="C15" s="262" t="s">
        <v>125</v>
      </c>
      <c r="D15" s="263" t="s">
        <v>114</v>
      </c>
      <c r="E15" s="264">
        <v>8.68</v>
      </c>
      <c r="F15" s="264">
        <v>0</v>
      </c>
      <c r="G15" s="265">
        <f>E15*F15</f>
        <v>0</v>
      </c>
      <c r="H15" s="266">
        <v>0</v>
      </c>
      <c r="I15" s="267">
        <f>E15*H15</f>
        <v>0</v>
      </c>
      <c r="J15" s="266">
        <v>0</v>
      </c>
      <c r="K15" s="267">
        <f>E15*J15</f>
        <v>0</v>
      </c>
      <c r="O15" s="259">
        <v>2</v>
      </c>
      <c r="AA15" s="232">
        <v>1</v>
      </c>
      <c r="AB15" s="232">
        <v>1</v>
      </c>
      <c r="AC15" s="232">
        <v>1</v>
      </c>
      <c r="AZ15" s="232">
        <v>1</v>
      </c>
      <c r="BA15" s="232">
        <f>IF(AZ15=1,G15,0)</f>
        <v>0</v>
      </c>
      <c r="BB15" s="232">
        <f>IF(AZ15=2,G15,0)</f>
        <v>0</v>
      </c>
      <c r="BC15" s="232">
        <f>IF(AZ15=3,G15,0)</f>
        <v>0</v>
      </c>
      <c r="BD15" s="232">
        <f>IF(AZ15=4,G15,0)</f>
        <v>0</v>
      </c>
      <c r="BE15" s="232">
        <f>IF(AZ15=5,G15,0)</f>
        <v>0</v>
      </c>
      <c r="CA15" s="259">
        <v>1</v>
      </c>
      <c r="CB15" s="259">
        <v>1</v>
      </c>
    </row>
    <row r="16" spans="1:80" x14ac:dyDescent="0.2">
      <c r="A16" s="260">
        <v>6</v>
      </c>
      <c r="B16" s="261" t="s">
        <v>126</v>
      </c>
      <c r="C16" s="262" t="s">
        <v>127</v>
      </c>
      <c r="D16" s="263" t="s">
        <v>114</v>
      </c>
      <c r="E16" s="264">
        <v>1.44</v>
      </c>
      <c r="F16" s="264">
        <v>0</v>
      </c>
      <c r="G16" s="265">
        <f>E16*F16</f>
        <v>0</v>
      </c>
      <c r="H16" s="266">
        <v>0</v>
      </c>
      <c r="I16" s="267">
        <f>E16*H16</f>
        <v>0</v>
      </c>
      <c r="J16" s="266">
        <v>0</v>
      </c>
      <c r="K16" s="267">
        <f>E16*J16</f>
        <v>0</v>
      </c>
      <c r="O16" s="259">
        <v>2</v>
      </c>
      <c r="AA16" s="232">
        <v>1</v>
      </c>
      <c r="AB16" s="232">
        <v>1</v>
      </c>
      <c r="AC16" s="232">
        <v>1</v>
      </c>
      <c r="AZ16" s="232">
        <v>1</v>
      </c>
      <c r="BA16" s="232">
        <f>IF(AZ16=1,G16,0)</f>
        <v>0</v>
      </c>
      <c r="BB16" s="232">
        <f>IF(AZ16=2,G16,0)</f>
        <v>0</v>
      </c>
      <c r="BC16" s="232">
        <f>IF(AZ16=3,G16,0)</f>
        <v>0</v>
      </c>
      <c r="BD16" s="232">
        <f>IF(AZ16=4,G16,0)</f>
        <v>0</v>
      </c>
      <c r="BE16" s="232">
        <f>IF(AZ16=5,G16,0)</f>
        <v>0</v>
      </c>
      <c r="CA16" s="259">
        <v>1</v>
      </c>
      <c r="CB16" s="259">
        <v>1</v>
      </c>
    </row>
    <row r="17" spans="1:80" x14ac:dyDescent="0.2">
      <c r="A17" s="277"/>
      <c r="B17" s="278" t="s">
        <v>100</v>
      </c>
      <c r="C17" s="279" t="s">
        <v>111</v>
      </c>
      <c r="D17" s="280"/>
      <c r="E17" s="281"/>
      <c r="F17" s="282"/>
      <c r="G17" s="283">
        <f>SUM(G7:G16)</f>
        <v>0</v>
      </c>
      <c r="H17" s="284"/>
      <c r="I17" s="285">
        <f>SUM(I7:I16)</f>
        <v>0</v>
      </c>
      <c r="J17" s="284"/>
      <c r="K17" s="285">
        <f>SUM(K7:K16)</f>
        <v>0</v>
      </c>
      <c r="O17" s="259">
        <v>4</v>
      </c>
      <c r="BA17" s="286">
        <f>SUM(BA7:BA16)</f>
        <v>0</v>
      </c>
      <c r="BB17" s="286">
        <f>SUM(BB7:BB16)</f>
        <v>0</v>
      </c>
      <c r="BC17" s="286">
        <f>SUM(BC7:BC16)</f>
        <v>0</v>
      </c>
      <c r="BD17" s="286">
        <f>SUM(BD7:BD16)</f>
        <v>0</v>
      </c>
      <c r="BE17" s="286">
        <f>SUM(BE7:BE16)</f>
        <v>0</v>
      </c>
    </row>
    <row r="18" spans="1:80" x14ac:dyDescent="0.2">
      <c r="A18" s="249" t="s">
        <v>97</v>
      </c>
      <c r="B18" s="250" t="s">
        <v>128</v>
      </c>
      <c r="C18" s="251" t="s">
        <v>129</v>
      </c>
      <c r="D18" s="252"/>
      <c r="E18" s="253"/>
      <c r="F18" s="253"/>
      <c r="G18" s="254"/>
      <c r="H18" s="255"/>
      <c r="I18" s="256"/>
      <c r="J18" s="257"/>
      <c r="K18" s="258"/>
      <c r="O18" s="259">
        <v>1</v>
      </c>
    </row>
    <row r="19" spans="1:80" x14ac:dyDescent="0.2">
      <c r="A19" s="260">
        <v>7</v>
      </c>
      <c r="B19" s="261" t="s">
        <v>131</v>
      </c>
      <c r="C19" s="262" t="s">
        <v>132</v>
      </c>
      <c r="D19" s="263" t="s">
        <v>114</v>
      </c>
      <c r="E19" s="264">
        <v>6.93</v>
      </c>
      <c r="F19" s="264">
        <v>0</v>
      </c>
      <c r="G19" s="265">
        <f>E19*F19</f>
        <v>0</v>
      </c>
      <c r="H19" s="266">
        <v>1.9397</v>
      </c>
      <c r="I19" s="267">
        <f>E19*H19</f>
        <v>13.442120999999998</v>
      </c>
      <c r="J19" s="266">
        <v>0</v>
      </c>
      <c r="K19" s="267">
        <f>E19*J19</f>
        <v>0</v>
      </c>
      <c r="O19" s="259">
        <v>2</v>
      </c>
      <c r="AA19" s="232">
        <v>1</v>
      </c>
      <c r="AB19" s="232">
        <v>1</v>
      </c>
      <c r="AC19" s="232">
        <v>1</v>
      </c>
      <c r="AZ19" s="232">
        <v>1</v>
      </c>
      <c r="BA19" s="232">
        <f>IF(AZ19=1,G19,0)</f>
        <v>0</v>
      </c>
      <c r="BB19" s="232">
        <f>IF(AZ19=2,G19,0)</f>
        <v>0</v>
      </c>
      <c r="BC19" s="232">
        <f>IF(AZ19=3,G19,0)</f>
        <v>0</v>
      </c>
      <c r="BD19" s="232">
        <f>IF(AZ19=4,G19,0)</f>
        <v>0</v>
      </c>
      <c r="BE19" s="232">
        <f>IF(AZ19=5,G19,0)</f>
        <v>0</v>
      </c>
      <c r="CA19" s="259">
        <v>1</v>
      </c>
      <c r="CB19" s="259">
        <v>1</v>
      </c>
    </row>
    <row r="20" spans="1:80" x14ac:dyDescent="0.2">
      <c r="A20" s="268"/>
      <c r="B20" s="271"/>
      <c r="C20" s="325" t="s">
        <v>133</v>
      </c>
      <c r="D20" s="326"/>
      <c r="E20" s="272">
        <v>6.93</v>
      </c>
      <c r="F20" s="273"/>
      <c r="G20" s="274"/>
      <c r="H20" s="275"/>
      <c r="I20" s="269"/>
      <c r="J20" s="276"/>
      <c r="K20" s="269"/>
      <c r="M20" s="270" t="s">
        <v>133</v>
      </c>
      <c r="O20" s="259"/>
    </row>
    <row r="21" spans="1:80" x14ac:dyDescent="0.2">
      <c r="A21" s="260">
        <v>8</v>
      </c>
      <c r="B21" s="261" t="s">
        <v>134</v>
      </c>
      <c r="C21" s="262" t="s">
        <v>135</v>
      </c>
      <c r="D21" s="263" t="s">
        <v>114</v>
      </c>
      <c r="E21" s="264">
        <v>1.5</v>
      </c>
      <c r="F21" s="264">
        <v>0</v>
      </c>
      <c r="G21" s="265">
        <f>E21*F21</f>
        <v>0</v>
      </c>
      <c r="H21" s="266">
        <v>2.5249999999999999</v>
      </c>
      <c r="I21" s="267">
        <f>E21*H21</f>
        <v>3.7874999999999996</v>
      </c>
      <c r="J21" s="266">
        <v>0</v>
      </c>
      <c r="K21" s="267">
        <f>E21*J21</f>
        <v>0</v>
      </c>
      <c r="O21" s="259">
        <v>2</v>
      </c>
      <c r="AA21" s="232">
        <v>1</v>
      </c>
      <c r="AB21" s="232">
        <v>1</v>
      </c>
      <c r="AC21" s="232">
        <v>1</v>
      </c>
      <c r="AZ21" s="232">
        <v>1</v>
      </c>
      <c r="BA21" s="232">
        <f>IF(AZ21=1,G21,0)</f>
        <v>0</v>
      </c>
      <c r="BB21" s="232">
        <f>IF(AZ21=2,G21,0)</f>
        <v>0</v>
      </c>
      <c r="BC21" s="232">
        <f>IF(AZ21=3,G21,0)</f>
        <v>0</v>
      </c>
      <c r="BD21" s="232">
        <f>IF(AZ21=4,G21,0)</f>
        <v>0</v>
      </c>
      <c r="BE21" s="232">
        <f>IF(AZ21=5,G21,0)</f>
        <v>0</v>
      </c>
      <c r="CA21" s="259">
        <v>1</v>
      </c>
      <c r="CB21" s="259">
        <v>1</v>
      </c>
    </row>
    <row r="22" spans="1:80" x14ac:dyDescent="0.2">
      <c r="A22" s="268"/>
      <c r="B22" s="271"/>
      <c r="C22" s="325" t="s">
        <v>136</v>
      </c>
      <c r="D22" s="326"/>
      <c r="E22" s="272">
        <v>1.5</v>
      </c>
      <c r="F22" s="273"/>
      <c r="G22" s="274"/>
      <c r="H22" s="275"/>
      <c r="I22" s="269"/>
      <c r="J22" s="276"/>
      <c r="K22" s="269"/>
      <c r="M22" s="270" t="s">
        <v>136</v>
      </c>
      <c r="O22" s="259"/>
    </row>
    <row r="23" spans="1:80" ht="22.5" x14ac:dyDescent="0.2">
      <c r="A23" s="260">
        <v>9</v>
      </c>
      <c r="B23" s="261" t="s">
        <v>137</v>
      </c>
      <c r="C23" s="262" t="s">
        <v>138</v>
      </c>
      <c r="D23" s="263" t="s">
        <v>139</v>
      </c>
      <c r="E23" s="264">
        <v>2.4</v>
      </c>
      <c r="F23" s="264">
        <v>0</v>
      </c>
      <c r="G23" s="265">
        <f>E23*F23</f>
        <v>0</v>
      </c>
      <c r="H23" s="266">
        <v>3.6339999999999997E-2</v>
      </c>
      <c r="I23" s="267">
        <f>E23*H23</f>
        <v>8.7215999999999988E-2</v>
      </c>
      <c r="J23" s="266">
        <v>0</v>
      </c>
      <c r="K23" s="267">
        <f>E23*J23</f>
        <v>0</v>
      </c>
      <c r="O23" s="259">
        <v>2</v>
      </c>
      <c r="AA23" s="232">
        <v>1</v>
      </c>
      <c r="AB23" s="232">
        <v>1</v>
      </c>
      <c r="AC23" s="232">
        <v>1</v>
      </c>
      <c r="AZ23" s="232">
        <v>1</v>
      </c>
      <c r="BA23" s="232">
        <f>IF(AZ23=1,G23,0)</f>
        <v>0</v>
      </c>
      <c r="BB23" s="232">
        <f>IF(AZ23=2,G23,0)</f>
        <v>0</v>
      </c>
      <c r="BC23" s="232">
        <f>IF(AZ23=3,G23,0)</f>
        <v>0</v>
      </c>
      <c r="BD23" s="232">
        <f>IF(AZ23=4,G23,0)</f>
        <v>0</v>
      </c>
      <c r="BE23" s="232">
        <f>IF(AZ23=5,G23,0)</f>
        <v>0</v>
      </c>
      <c r="CA23" s="259">
        <v>1</v>
      </c>
      <c r="CB23" s="259">
        <v>1</v>
      </c>
    </row>
    <row r="24" spans="1:80" x14ac:dyDescent="0.2">
      <c r="A24" s="268"/>
      <c r="B24" s="271"/>
      <c r="C24" s="325" t="s">
        <v>140</v>
      </c>
      <c r="D24" s="326"/>
      <c r="E24" s="272">
        <v>2.4</v>
      </c>
      <c r="F24" s="273"/>
      <c r="G24" s="274"/>
      <c r="H24" s="275"/>
      <c r="I24" s="269"/>
      <c r="J24" s="276"/>
      <c r="K24" s="269"/>
      <c r="M24" s="270" t="s">
        <v>140</v>
      </c>
      <c r="O24" s="259"/>
    </row>
    <row r="25" spans="1:80" x14ac:dyDescent="0.2">
      <c r="A25" s="260">
        <v>10</v>
      </c>
      <c r="B25" s="261" t="s">
        <v>141</v>
      </c>
      <c r="C25" s="262" t="s">
        <v>142</v>
      </c>
      <c r="D25" s="263" t="s">
        <v>139</v>
      </c>
      <c r="E25" s="264">
        <v>2.4</v>
      </c>
      <c r="F25" s="264">
        <v>0</v>
      </c>
      <c r="G25" s="265">
        <f>E25*F25</f>
        <v>0</v>
      </c>
      <c r="H25" s="266">
        <v>0</v>
      </c>
      <c r="I25" s="267">
        <f>E25*H25</f>
        <v>0</v>
      </c>
      <c r="J25" s="266">
        <v>0</v>
      </c>
      <c r="K25" s="267">
        <f>E25*J25</f>
        <v>0</v>
      </c>
      <c r="O25" s="259">
        <v>2</v>
      </c>
      <c r="AA25" s="232">
        <v>1</v>
      </c>
      <c r="AB25" s="232">
        <v>1</v>
      </c>
      <c r="AC25" s="232">
        <v>1</v>
      </c>
      <c r="AZ25" s="232">
        <v>1</v>
      </c>
      <c r="BA25" s="232">
        <f>IF(AZ25=1,G25,0)</f>
        <v>0</v>
      </c>
      <c r="BB25" s="232">
        <f>IF(AZ25=2,G25,0)</f>
        <v>0</v>
      </c>
      <c r="BC25" s="232">
        <f>IF(AZ25=3,G25,0)</f>
        <v>0</v>
      </c>
      <c r="BD25" s="232">
        <f>IF(AZ25=4,G25,0)</f>
        <v>0</v>
      </c>
      <c r="BE25" s="232">
        <f>IF(AZ25=5,G25,0)</f>
        <v>0</v>
      </c>
      <c r="CA25" s="259">
        <v>1</v>
      </c>
      <c r="CB25" s="259">
        <v>1</v>
      </c>
    </row>
    <row r="26" spans="1:80" x14ac:dyDescent="0.2">
      <c r="A26" s="260">
        <v>11</v>
      </c>
      <c r="B26" s="261" t="s">
        <v>143</v>
      </c>
      <c r="C26" s="262" t="s">
        <v>144</v>
      </c>
      <c r="D26" s="263" t="s">
        <v>114</v>
      </c>
      <c r="E26" s="264">
        <v>0.96</v>
      </c>
      <c r="F26" s="264">
        <v>0</v>
      </c>
      <c r="G26" s="265">
        <f>E26*F26</f>
        <v>0</v>
      </c>
      <c r="H26" s="266">
        <v>2.52766</v>
      </c>
      <c r="I26" s="267">
        <f>E26*H26</f>
        <v>2.4265536000000001</v>
      </c>
      <c r="J26" s="266">
        <v>0</v>
      </c>
      <c r="K26" s="267">
        <f>E26*J26</f>
        <v>0</v>
      </c>
      <c r="O26" s="259">
        <v>2</v>
      </c>
      <c r="AA26" s="232">
        <v>1</v>
      </c>
      <c r="AB26" s="232">
        <v>1</v>
      </c>
      <c r="AC26" s="232">
        <v>1</v>
      </c>
      <c r="AZ26" s="232">
        <v>1</v>
      </c>
      <c r="BA26" s="232">
        <f>IF(AZ26=1,G26,0)</f>
        <v>0</v>
      </c>
      <c r="BB26" s="232">
        <f>IF(AZ26=2,G26,0)</f>
        <v>0</v>
      </c>
      <c r="BC26" s="232">
        <f>IF(AZ26=3,G26,0)</f>
        <v>0</v>
      </c>
      <c r="BD26" s="232">
        <f>IF(AZ26=4,G26,0)</f>
        <v>0</v>
      </c>
      <c r="BE26" s="232">
        <f>IF(AZ26=5,G26,0)</f>
        <v>0</v>
      </c>
      <c r="CA26" s="259">
        <v>1</v>
      </c>
      <c r="CB26" s="259">
        <v>1</v>
      </c>
    </row>
    <row r="27" spans="1:80" x14ac:dyDescent="0.2">
      <c r="A27" s="268"/>
      <c r="B27" s="271"/>
      <c r="C27" s="325" t="s">
        <v>145</v>
      </c>
      <c r="D27" s="326"/>
      <c r="E27" s="272">
        <v>0.96</v>
      </c>
      <c r="F27" s="273"/>
      <c r="G27" s="274"/>
      <c r="H27" s="275"/>
      <c r="I27" s="269"/>
      <c r="J27" s="276"/>
      <c r="K27" s="269"/>
      <c r="M27" s="270" t="s">
        <v>145</v>
      </c>
      <c r="O27" s="259"/>
    </row>
    <row r="28" spans="1:80" x14ac:dyDescent="0.2">
      <c r="A28" s="277"/>
      <c r="B28" s="278" t="s">
        <v>100</v>
      </c>
      <c r="C28" s="279" t="s">
        <v>130</v>
      </c>
      <c r="D28" s="280"/>
      <c r="E28" s="281"/>
      <c r="F28" s="282"/>
      <c r="G28" s="283">
        <f>SUM(G18:G27)</f>
        <v>0</v>
      </c>
      <c r="H28" s="284"/>
      <c r="I28" s="285">
        <f>SUM(I18:I27)</f>
        <v>19.743390599999998</v>
      </c>
      <c r="J28" s="284"/>
      <c r="K28" s="285">
        <f>SUM(K18:K27)</f>
        <v>0</v>
      </c>
      <c r="O28" s="259">
        <v>4</v>
      </c>
      <c r="BA28" s="286">
        <f>SUM(BA18:BA27)</f>
        <v>0</v>
      </c>
      <c r="BB28" s="286">
        <f>SUM(BB18:BB27)</f>
        <v>0</v>
      </c>
      <c r="BC28" s="286">
        <f>SUM(BC18:BC27)</f>
        <v>0</v>
      </c>
      <c r="BD28" s="286">
        <f>SUM(BD18:BD27)</f>
        <v>0</v>
      </c>
      <c r="BE28" s="286">
        <f>SUM(BE18:BE27)</f>
        <v>0</v>
      </c>
    </row>
    <row r="29" spans="1:80" x14ac:dyDescent="0.2">
      <c r="A29" s="249" t="s">
        <v>97</v>
      </c>
      <c r="B29" s="250" t="s">
        <v>146</v>
      </c>
      <c r="C29" s="251" t="s">
        <v>147</v>
      </c>
      <c r="D29" s="252"/>
      <c r="E29" s="253"/>
      <c r="F29" s="253"/>
      <c r="G29" s="254"/>
      <c r="H29" s="255"/>
      <c r="I29" s="256"/>
      <c r="J29" s="257"/>
      <c r="K29" s="258"/>
      <c r="O29" s="259">
        <v>1</v>
      </c>
    </row>
    <row r="30" spans="1:80" x14ac:dyDescent="0.2">
      <c r="A30" s="260">
        <v>12</v>
      </c>
      <c r="B30" s="261" t="s">
        <v>149</v>
      </c>
      <c r="C30" s="262" t="s">
        <v>150</v>
      </c>
      <c r="D30" s="263" t="s">
        <v>139</v>
      </c>
      <c r="E30" s="264">
        <v>23.173999999999999</v>
      </c>
      <c r="F30" s="264">
        <v>0</v>
      </c>
      <c r="G30" s="265">
        <f>E30*F30</f>
        <v>0</v>
      </c>
      <c r="H30" s="266">
        <v>0.26800000000000002</v>
      </c>
      <c r="I30" s="267">
        <f>E30*H30</f>
        <v>6.2106320000000004</v>
      </c>
      <c r="J30" s="266">
        <v>0</v>
      </c>
      <c r="K30" s="267">
        <f>E30*J30</f>
        <v>0</v>
      </c>
      <c r="O30" s="259">
        <v>2</v>
      </c>
      <c r="AA30" s="232">
        <v>1</v>
      </c>
      <c r="AB30" s="232">
        <v>1</v>
      </c>
      <c r="AC30" s="232">
        <v>1</v>
      </c>
      <c r="AZ30" s="232">
        <v>1</v>
      </c>
      <c r="BA30" s="232">
        <f>IF(AZ30=1,G30,0)</f>
        <v>0</v>
      </c>
      <c r="BB30" s="232">
        <f>IF(AZ30=2,G30,0)</f>
        <v>0</v>
      </c>
      <c r="BC30" s="232">
        <f>IF(AZ30=3,G30,0)</f>
        <v>0</v>
      </c>
      <c r="BD30" s="232">
        <f>IF(AZ30=4,G30,0)</f>
        <v>0</v>
      </c>
      <c r="BE30" s="232">
        <f>IF(AZ30=5,G30,0)</f>
        <v>0</v>
      </c>
      <c r="CA30" s="259">
        <v>1</v>
      </c>
      <c r="CB30" s="259">
        <v>1</v>
      </c>
    </row>
    <row r="31" spans="1:80" x14ac:dyDescent="0.2">
      <c r="A31" s="268"/>
      <c r="B31" s="271"/>
      <c r="C31" s="325" t="s">
        <v>151</v>
      </c>
      <c r="D31" s="326"/>
      <c r="E31" s="272">
        <v>24.75</v>
      </c>
      <c r="F31" s="273"/>
      <c r="G31" s="274"/>
      <c r="H31" s="275"/>
      <c r="I31" s="269"/>
      <c r="J31" s="276"/>
      <c r="K31" s="269"/>
      <c r="M31" s="270" t="s">
        <v>151</v>
      </c>
      <c r="O31" s="259"/>
    </row>
    <row r="32" spans="1:80" x14ac:dyDescent="0.2">
      <c r="A32" s="268"/>
      <c r="B32" s="271"/>
      <c r="C32" s="325" t="s">
        <v>152</v>
      </c>
      <c r="D32" s="326"/>
      <c r="E32" s="272">
        <v>-1.5760000000000001</v>
      </c>
      <c r="F32" s="273"/>
      <c r="G32" s="274"/>
      <c r="H32" s="275"/>
      <c r="I32" s="269"/>
      <c r="J32" s="276"/>
      <c r="K32" s="269"/>
      <c r="M32" s="270" t="s">
        <v>152</v>
      </c>
      <c r="O32" s="259"/>
    </row>
    <row r="33" spans="1:80" x14ac:dyDescent="0.2">
      <c r="A33" s="260">
        <v>13</v>
      </c>
      <c r="B33" s="261" t="s">
        <v>153</v>
      </c>
      <c r="C33" s="262" t="s">
        <v>154</v>
      </c>
      <c r="D33" s="263" t="s">
        <v>155</v>
      </c>
      <c r="E33" s="264">
        <v>8</v>
      </c>
      <c r="F33" s="264">
        <v>0</v>
      </c>
      <c r="G33" s="265">
        <f>E33*F33</f>
        <v>0</v>
      </c>
      <c r="H33" s="266">
        <v>4.8680000000000001E-2</v>
      </c>
      <c r="I33" s="267">
        <f>E33*H33</f>
        <v>0.38944000000000001</v>
      </c>
      <c r="J33" s="266">
        <v>0</v>
      </c>
      <c r="K33" s="267">
        <f>E33*J33</f>
        <v>0</v>
      </c>
      <c r="O33" s="259">
        <v>2</v>
      </c>
      <c r="AA33" s="232">
        <v>1</v>
      </c>
      <c r="AB33" s="232">
        <v>1</v>
      </c>
      <c r="AC33" s="232">
        <v>1</v>
      </c>
      <c r="AZ33" s="232">
        <v>1</v>
      </c>
      <c r="BA33" s="232">
        <f>IF(AZ33=1,G33,0)</f>
        <v>0</v>
      </c>
      <c r="BB33" s="232">
        <f>IF(AZ33=2,G33,0)</f>
        <v>0</v>
      </c>
      <c r="BC33" s="232">
        <f>IF(AZ33=3,G33,0)</f>
        <v>0</v>
      </c>
      <c r="BD33" s="232">
        <f>IF(AZ33=4,G33,0)</f>
        <v>0</v>
      </c>
      <c r="BE33" s="232">
        <f>IF(AZ33=5,G33,0)</f>
        <v>0</v>
      </c>
      <c r="CA33" s="259">
        <v>1</v>
      </c>
      <c r="CB33" s="259">
        <v>1</v>
      </c>
    </row>
    <row r="34" spans="1:80" x14ac:dyDescent="0.2">
      <c r="A34" s="260">
        <v>14</v>
      </c>
      <c r="B34" s="261" t="s">
        <v>156</v>
      </c>
      <c r="C34" s="262" t="s">
        <v>157</v>
      </c>
      <c r="D34" s="263" t="s">
        <v>155</v>
      </c>
      <c r="E34" s="264">
        <v>6</v>
      </c>
      <c r="F34" s="264">
        <v>0</v>
      </c>
      <c r="G34" s="265">
        <f>E34*F34</f>
        <v>0</v>
      </c>
      <c r="H34" s="266">
        <v>5.7860000000000002E-2</v>
      </c>
      <c r="I34" s="267">
        <f>E34*H34</f>
        <v>0.34716000000000002</v>
      </c>
      <c r="J34" s="266">
        <v>0</v>
      </c>
      <c r="K34" s="267">
        <f>E34*J34</f>
        <v>0</v>
      </c>
      <c r="O34" s="259">
        <v>2</v>
      </c>
      <c r="AA34" s="232">
        <v>1</v>
      </c>
      <c r="AB34" s="232">
        <v>1</v>
      </c>
      <c r="AC34" s="232">
        <v>1</v>
      </c>
      <c r="AZ34" s="232">
        <v>1</v>
      </c>
      <c r="BA34" s="232">
        <f>IF(AZ34=1,G34,0)</f>
        <v>0</v>
      </c>
      <c r="BB34" s="232">
        <f>IF(AZ34=2,G34,0)</f>
        <v>0</v>
      </c>
      <c r="BC34" s="232">
        <f>IF(AZ34=3,G34,0)</f>
        <v>0</v>
      </c>
      <c r="BD34" s="232">
        <f>IF(AZ34=4,G34,0)</f>
        <v>0</v>
      </c>
      <c r="BE34" s="232">
        <f>IF(AZ34=5,G34,0)</f>
        <v>0</v>
      </c>
      <c r="CA34" s="259">
        <v>1</v>
      </c>
      <c r="CB34" s="259">
        <v>1</v>
      </c>
    </row>
    <row r="35" spans="1:80" x14ac:dyDescent="0.2">
      <c r="A35" s="260">
        <v>15</v>
      </c>
      <c r="B35" s="261" t="s">
        <v>158</v>
      </c>
      <c r="C35" s="262" t="s">
        <v>159</v>
      </c>
      <c r="D35" s="263" t="s">
        <v>139</v>
      </c>
      <c r="E35" s="264">
        <v>9.6</v>
      </c>
      <c r="F35" s="264">
        <v>0</v>
      </c>
      <c r="G35" s="265">
        <f>E35*F35</f>
        <v>0</v>
      </c>
      <c r="H35" s="266">
        <v>0.27417000000000002</v>
      </c>
      <c r="I35" s="267">
        <f>E35*H35</f>
        <v>2.6320320000000001</v>
      </c>
      <c r="J35" s="266">
        <v>0</v>
      </c>
      <c r="K35" s="267">
        <f>E35*J35</f>
        <v>0</v>
      </c>
      <c r="O35" s="259">
        <v>2</v>
      </c>
      <c r="AA35" s="232">
        <v>1</v>
      </c>
      <c r="AB35" s="232">
        <v>1</v>
      </c>
      <c r="AC35" s="232">
        <v>1</v>
      </c>
      <c r="AZ35" s="232">
        <v>1</v>
      </c>
      <c r="BA35" s="232">
        <f>IF(AZ35=1,G35,0)</f>
        <v>0</v>
      </c>
      <c r="BB35" s="232">
        <f>IF(AZ35=2,G35,0)</f>
        <v>0</v>
      </c>
      <c r="BC35" s="232">
        <f>IF(AZ35=3,G35,0)</f>
        <v>0</v>
      </c>
      <c r="BD35" s="232">
        <f>IF(AZ35=4,G35,0)</f>
        <v>0</v>
      </c>
      <c r="BE35" s="232">
        <f>IF(AZ35=5,G35,0)</f>
        <v>0</v>
      </c>
      <c r="CA35" s="259">
        <v>1</v>
      </c>
      <c r="CB35" s="259">
        <v>1</v>
      </c>
    </row>
    <row r="36" spans="1:80" x14ac:dyDescent="0.2">
      <c r="A36" s="268"/>
      <c r="B36" s="271"/>
      <c r="C36" s="325" t="s">
        <v>160</v>
      </c>
      <c r="D36" s="326"/>
      <c r="E36" s="272">
        <v>9.6</v>
      </c>
      <c r="F36" s="273"/>
      <c r="G36" s="274"/>
      <c r="H36" s="275"/>
      <c r="I36" s="269"/>
      <c r="J36" s="276"/>
      <c r="K36" s="269"/>
      <c r="M36" s="270" t="s">
        <v>160</v>
      </c>
      <c r="O36" s="259"/>
    </row>
    <row r="37" spans="1:80" ht="22.5" x14ac:dyDescent="0.2">
      <c r="A37" s="260">
        <v>16</v>
      </c>
      <c r="B37" s="261" t="s">
        <v>161</v>
      </c>
      <c r="C37" s="262" t="s">
        <v>162</v>
      </c>
      <c r="D37" s="263" t="s">
        <v>139</v>
      </c>
      <c r="E37" s="264">
        <v>48.3</v>
      </c>
      <c r="F37" s="264">
        <v>0</v>
      </c>
      <c r="G37" s="265">
        <f>E37*F37</f>
        <v>0</v>
      </c>
      <c r="H37" s="266">
        <v>2.0930000000000001E-2</v>
      </c>
      <c r="I37" s="267">
        <f>E37*H37</f>
        <v>1.0109189999999999</v>
      </c>
      <c r="J37" s="266">
        <v>0</v>
      </c>
      <c r="K37" s="267">
        <f>E37*J37</f>
        <v>0</v>
      </c>
      <c r="O37" s="259">
        <v>2</v>
      </c>
      <c r="AA37" s="232">
        <v>1</v>
      </c>
      <c r="AB37" s="232">
        <v>1</v>
      </c>
      <c r="AC37" s="232">
        <v>1</v>
      </c>
      <c r="AZ37" s="232">
        <v>1</v>
      </c>
      <c r="BA37" s="232">
        <f>IF(AZ37=1,G37,0)</f>
        <v>0</v>
      </c>
      <c r="BB37" s="232">
        <f>IF(AZ37=2,G37,0)</f>
        <v>0</v>
      </c>
      <c r="BC37" s="232">
        <f>IF(AZ37=3,G37,0)</f>
        <v>0</v>
      </c>
      <c r="BD37" s="232">
        <f>IF(AZ37=4,G37,0)</f>
        <v>0</v>
      </c>
      <c r="BE37" s="232">
        <f>IF(AZ37=5,G37,0)</f>
        <v>0</v>
      </c>
      <c r="CA37" s="259">
        <v>1</v>
      </c>
      <c r="CB37" s="259">
        <v>1</v>
      </c>
    </row>
    <row r="38" spans="1:80" x14ac:dyDescent="0.2">
      <c r="A38" s="268"/>
      <c r="B38" s="271"/>
      <c r="C38" s="325" t="s">
        <v>163</v>
      </c>
      <c r="D38" s="326"/>
      <c r="E38" s="272">
        <v>25.2</v>
      </c>
      <c r="F38" s="273"/>
      <c r="G38" s="274"/>
      <c r="H38" s="275"/>
      <c r="I38" s="269"/>
      <c r="J38" s="276"/>
      <c r="K38" s="269"/>
      <c r="M38" s="270" t="s">
        <v>163</v>
      </c>
      <c r="O38" s="259"/>
    </row>
    <row r="39" spans="1:80" x14ac:dyDescent="0.2">
      <c r="A39" s="268"/>
      <c r="B39" s="271"/>
      <c r="C39" s="325" t="s">
        <v>164</v>
      </c>
      <c r="D39" s="326"/>
      <c r="E39" s="272">
        <v>23.1</v>
      </c>
      <c r="F39" s="273"/>
      <c r="G39" s="274"/>
      <c r="H39" s="275"/>
      <c r="I39" s="269"/>
      <c r="J39" s="276"/>
      <c r="K39" s="269"/>
      <c r="M39" s="270" t="s">
        <v>164</v>
      </c>
      <c r="O39" s="259"/>
    </row>
    <row r="40" spans="1:80" ht="22.5" x14ac:dyDescent="0.2">
      <c r="A40" s="260">
        <v>17</v>
      </c>
      <c r="B40" s="261" t="s">
        <v>165</v>
      </c>
      <c r="C40" s="262" t="s">
        <v>166</v>
      </c>
      <c r="D40" s="263" t="s">
        <v>167</v>
      </c>
      <c r="E40" s="264">
        <v>6</v>
      </c>
      <c r="F40" s="264">
        <v>0</v>
      </c>
      <c r="G40" s="265">
        <f>E40*F40</f>
        <v>0</v>
      </c>
      <c r="H40" s="266">
        <v>2.683E-2</v>
      </c>
      <c r="I40" s="267">
        <f>E40*H40</f>
        <v>0.16098000000000001</v>
      </c>
      <c r="J40" s="266">
        <v>0</v>
      </c>
      <c r="K40" s="267">
        <f>E40*J40</f>
        <v>0</v>
      </c>
      <c r="O40" s="259">
        <v>2</v>
      </c>
      <c r="AA40" s="232">
        <v>1</v>
      </c>
      <c r="AB40" s="232">
        <v>1</v>
      </c>
      <c r="AC40" s="232">
        <v>1</v>
      </c>
      <c r="AZ40" s="232">
        <v>1</v>
      </c>
      <c r="BA40" s="232">
        <f>IF(AZ40=1,G40,0)</f>
        <v>0</v>
      </c>
      <c r="BB40" s="232">
        <f>IF(AZ40=2,G40,0)</f>
        <v>0</v>
      </c>
      <c r="BC40" s="232">
        <f>IF(AZ40=3,G40,0)</f>
        <v>0</v>
      </c>
      <c r="BD40" s="232">
        <f>IF(AZ40=4,G40,0)</f>
        <v>0</v>
      </c>
      <c r="BE40" s="232">
        <f>IF(AZ40=5,G40,0)</f>
        <v>0</v>
      </c>
      <c r="CA40" s="259">
        <v>1</v>
      </c>
      <c r="CB40" s="259">
        <v>1</v>
      </c>
    </row>
    <row r="41" spans="1:80" x14ac:dyDescent="0.2">
      <c r="A41" s="268"/>
      <c r="B41" s="271"/>
      <c r="C41" s="325" t="s">
        <v>168</v>
      </c>
      <c r="D41" s="326"/>
      <c r="E41" s="272">
        <v>6</v>
      </c>
      <c r="F41" s="273"/>
      <c r="G41" s="274"/>
      <c r="H41" s="275"/>
      <c r="I41" s="269"/>
      <c r="J41" s="276"/>
      <c r="K41" s="269"/>
      <c r="M41" s="270" t="s">
        <v>168</v>
      </c>
      <c r="O41" s="259"/>
    </row>
    <row r="42" spans="1:80" ht="22.5" x14ac:dyDescent="0.2">
      <c r="A42" s="260">
        <v>18</v>
      </c>
      <c r="B42" s="261" t="s">
        <v>169</v>
      </c>
      <c r="C42" s="262" t="s">
        <v>170</v>
      </c>
      <c r="D42" s="263" t="s">
        <v>171</v>
      </c>
      <c r="E42" s="264">
        <v>0.15329999999999999</v>
      </c>
      <c r="F42" s="264">
        <v>0</v>
      </c>
      <c r="G42" s="265">
        <f>E42*F42</f>
        <v>0</v>
      </c>
      <c r="H42" s="266">
        <v>1.0970899999999999</v>
      </c>
      <c r="I42" s="267">
        <f>E42*H42</f>
        <v>0.16818389699999997</v>
      </c>
      <c r="J42" s="266">
        <v>-3.6309</v>
      </c>
      <c r="K42" s="267">
        <f>E42*J42</f>
        <v>-0.55661696999999999</v>
      </c>
      <c r="O42" s="259">
        <v>2</v>
      </c>
      <c r="AA42" s="232">
        <v>2</v>
      </c>
      <c r="AB42" s="232">
        <v>1</v>
      </c>
      <c r="AC42" s="232">
        <v>1</v>
      </c>
      <c r="AZ42" s="232">
        <v>1</v>
      </c>
      <c r="BA42" s="232">
        <f>IF(AZ42=1,G42,0)</f>
        <v>0</v>
      </c>
      <c r="BB42" s="232">
        <f>IF(AZ42=2,G42,0)</f>
        <v>0</v>
      </c>
      <c r="BC42" s="232">
        <f>IF(AZ42=3,G42,0)</f>
        <v>0</v>
      </c>
      <c r="BD42" s="232">
        <f>IF(AZ42=4,G42,0)</f>
        <v>0</v>
      </c>
      <c r="BE42" s="232">
        <f>IF(AZ42=5,G42,0)</f>
        <v>0</v>
      </c>
      <c r="CA42" s="259">
        <v>2</v>
      </c>
      <c r="CB42" s="259">
        <v>1</v>
      </c>
    </row>
    <row r="43" spans="1:80" x14ac:dyDescent="0.2">
      <c r="A43" s="268"/>
      <c r="B43" s="271"/>
      <c r="C43" s="325" t="s">
        <v>172</v>
      </c>
      <c r="D43" s="326"/>
      <c r="E43" s="272">
        <v>0.15329999999999999</v>
      </c>
      <c r="F43" s="273"/>
      <c r="G43" s="274"/>
      <c r="H43" s="275"/>
      <c r="I43" s="269"/>
      <c r="J43" s="276"/>
      <c r="K43" s="269"/>
      <c r="M43" s="270" t="s">
        <v>172</v>
      </c>
      <c r="O43" s="259"/>
    </row>
    <row r="44" spans="1:80" x14ac:dyDescent="0.2">
      <c r="A44" s="277"/>
      <c r="B44" s="278" t="s">
        <v>100</v>
      </c>
      <c r="C44" s="279" t="s">
        <v>148</v>
      </c>
      <c r="D44" s="280"/>
      <c r="E44" s="281"/>
      <c r="F44" s="282"/>
      <c r="G44" s="283">
        <f>SUM(G29:G43)</f>
        <v>0</v>
      </c>
      <c r="H44" s="284"/>
      <c r="I44" s="285">
        <f>SUM(I29:I43)</f>
        <v>10.919346897</v>
      </c>
      <c r="J44" s="284"/>
      <c r="K44" s="285">
        <f>SUM(K29:K43)</f>
        <v>-0.55661696999999999</v>
      </c>
      <c r="O44" s="259">
        <v>4</v>
      </c>
      <c r="BA44" s="286">
        <f>SUM(BA29:BA43)</f>
        <v>0</v>
      </c>
      <c r="BB44" s="286">
        <f>SUM(BB29:BB43)</f>
        <v>0</v>
      </c>
      <c r="BC44" s="286">
        <f>SUM(BC29:BC43)</f>
        <v>0</v>
      </c>
      <c r="BD44" s="286">
        <f>SUM(BD29:BD43)</f>
        <v>0</v>
      </c>
      <c r="BE44" s="286">
        <f>SUM(BE29:BE43)</f>
        <v>0</v>
      </c>
    </row>
    <row r="45" spans="1:80" x14ac:dyDescent="0.2">
      <c r="A45" s="249" t="s">
        <v>97</v>
      </c>
      <c r="B45" s="250" t="s">
        <v>173</v>
      </c>
      <c r="C45" s="251" t="s">
        <v>174</v>
      </c>
      <c r="D45" s="252"/>
      <c r="E45" s="253"/>
      <c r="F45" s="253"/>
      <c r="G45" s="254"/>
      <c r="H45" s="255"/>
      <c r="I45" s="256"/>
      <c r="J45" s="257"/>
      <c r="K45" s="258"/>
      <c r="O45" s="259">
        <v>1</v>
      </c>
    </row>
    <row r="46" spans="1:80" ht="22.5" x14ac:dyDescent="0.2">
      <c r="A46" s="260">
        <v>19</v>
      </c>
      <c r="B46" s="261" t="s">
        <v>176</v>
      </c>
      <c r="C46" s="262" t="s">
        <v>177</v>
      </c>
      <c r="D46" s="263" t="s">
        <v>155</v>
      </c>
      <c r="E46" s="264">
        <v>1</v>
      </c>
      <c r="F46" s="264">
        <v>0</v>
      </c>
      <c r="G46" s="265">
        <f>E46*F46</f>
        <v>0</v>
      </c>
      <c r="H46" s="266">
        <v>2.9440000000000001E-2</v>
      </c>
      <c r="I46" s="267">
        <f>E46*H46</f>
        <v>2.9440000000000001E-2</v>
      </c>
      <c r="J46" s="266">
        <v>0</v>
      </c>
      <c r="K46" s="267">
        <f>E46*J46</f>
        <v>0</v>
      </c>
      <c r="O46" s="259">
        <v>2</v>
      </c>
      <c r="AA46" s="232">
        <v>1</v>
      </c>
      <c r="AB46" s="232">
        <v>1</v>
      </c>
      <c r="AC46" s="232">
        <v>1</v>
      </c>
      <c r="AZ46" s="232">
        <v>1</v>
      </c>
      <c r="BA46" s="232">
        <f>IF(AZ46=1,G46,0)</f>
        <v>0</v>
      </c>
      <c r="BB46" s="232">
        <f>IF(AZ46=2,G46,0)</f>
        <v>0</v>
      </c>
      <c r="BC46" s="232">
        <f>IF(AZ46=3,G46,0)</f>
        <v>0</v>
      </c>
      <c r="BD46" s="232">
        <f>IF(AZ46=4,G46,0)</f>
        <v>0</v>
      </c>
      <c r="BE46" s="232">
        <f>IF(AZ46=5,G46,0)</f>
        <v>0</v>
      </c>
      <c r="CA46" s="259">
        <v>1</v>
      </c>
      <c r="CB46" s="259">
        <v>1</v>
      </c>
    </row>
    <row r="47" spans="1:80" ht="22.5" x14ac:dyDescent="0.2">
      <c r="A47" s="260">
        <v>20</v>
      </c>
      <c r="B47" s="261" t="s">
        <v>178</v>
      </c>
      <c r="C47" s="262" t="s">
        <v>179</v>
      </c>
      <c r="D47" s="263" t="s">
        <v>155</v>
      </c>
      <c r="E47" s="264">
        <v>2</v>
      </c>
      <c r="F47" s="264">
        <v>0</v>
      </c>
      <c r="G47" s="265">
        <f>E47*F47</f>
        <v>0</v>
      </c>
      <c r="H47" s="266">
        <v>0.11695999999999999</v>
      </c>
      <c r="I47" s="267">
        <f>E47*H47</f>
        <v>0.23391999999999999</v>
      </c>
      <c r="J47" s="266">
        <v>-0.12887999999999999</v>
      </c>
      <c r="K47" s="267">
        <f>E47*J47</f>
        <v>-0.25775999999999999</v>
      </c>
      <c r="O47" s="259">
        <v>2</v>
      </c>
      <c r="AA47" s="232">
        <v>2</v>
      </c>
      <c r="AB47" s="232">
        <v>1</v>
      </c>
      <c r="AC47" s="232">
        <v>1</v>
      </c>
      <c r="AZ47" s="232">
        <v>1</v>
      </c>
      <c r="BA47" s="232">
        <f>IF(AZ47=1,G47,0)</f>
        <v>0</v>
      </c>
      <c r="BB47" s="232">
        <f>IF(AZ47=2,G47,0)</f>
        <v>0</v>
      </c>
      <c r="BC47" s="232">
        <f>IF(AZ47=3,G47,0)</f>
        <v>0</v>
      </c>
      <c r="BD47" s="232">
        <f>IF(AZ47=4,G47,0)</f>
        <v>0</v>
      </c>
      <c r="BE47" s="232">
        <f>IF(AZ47=5,G47,0)</f>
        <v>0</v>
      </c>
      <c r="CA47" s="259">
        <v>2</v>
      </c>
      <c r="CB47" s="259">
        <v>1</v>
      </c>
    </row>
    <row r="48" spans="1:80" ht="22.5" x14ac:dyDescent="0.2">
      <c r="A48" s="260">
        <v>21</v>
      </c>
      <c r="B48" s="261" t="s">
        <v>180</v>
      </c>
      <c r="C48" s="262" t="s">
        <v>181</v>
      </c>
      <c r="D48" s="263" t="s">
        <v>155</v>
      </c>
      <c r="E48" s="264">
        <v>1</v>
      </c>
      <c r="F48" s="264">
        <v>0</v>
      </c>
      <c r="G48" s="265">
        <f>E48*F48</f>
        <v>0</v>
      </c>
      <c r="H48" s="266">
        <v>0.10118000000000001</v>
      </c>
      <c r="I48" s="267">
        <f>E48*H48</f>
        <v>0.10118000000000001</v>
      </c>
      <c r="J48" s="266">
        <v>-0.1426</v>
      </c>
      <c r="K48" s="267">
        <f>E48*J48</f>
        <v>-0.1426</v>
      </c>
      <c r="O48" s="259">
        <v>2</v>
      </c>
      <c r="AA48" s="232">
        <v>2</v>
      </c>
      <c r="AB48" s="232">
        <v>1</v>
      </c>
      <c r="AC48" s="232">
        <v>1</v>
      </c>
      <c r="AZ48" s="232">
        <v>1</v>
      </c>
      <c r="BA48" s="232">
        <f>IF(AZ48=1,G48,0)</f>
        <v>0</v>
      </c>
      <c r="BB48" s="232">
        <f>IF(AZ48=2,G48,0)</f>
        <v>0</v>
      </c>
      <c r="BC48" s="232">
        <f>IF(AZ48=3,G48,0)</f>
        <v>0</v>
      </c>
      <c r="BD48" s="232">
        <f>IF(AZ48=4,G48,0)</f>
        <v>0</v>
      </c>
      <c r="BE48" s="232">
        <f>IF(AZ48=5,G48,0)</f>
        <v>0</v>
      </c>
      <c r="CA48" s="259">
        <v>2</v>
      </c>
      <c r="CB48" s="259">
        <v>1</v>
      </c>
    </row>
    <row r="49" spans="1:80" x14ac:dyDescent="0.2">
      <c r="A49" s="260">
        <v>22</v>
      </c>
      <c r="B49" s="261" t="s">
        <v>182</v>
      </c>
      <c r="C49" s="262" t="s">
        <v>183</v>
      </c>
      <c r="D49" s="263" t="s">
        <v>155</v>
      </c>
      <c r="E49" s="264">
        <v>1</v>
      </c>
      <c r="F49" s="264">
        <v>0</v>
      </c>
      <c r="G49" s="265">
        <f>E49*F49</f>
        <v>0</v>
      </c>
      <c r="H49" s="266">
        <v>4.2999999999999997E-2</v>
      </c>
      <c r="I49" s="267">
        <f>E49*H49</f>
        <v>4.2999999999999997E-2</v>
      </c>
      <c r="J49" s="266"/>
      <c r="K49" s="267">
        <f>E49*J49</f>
        <v>0</v>
      </c>
      <c r="O49" s="259">
        <v>2</v>
      </c>
      <c r="AA49" s="232">
        <v>3</v>
      </c>
      <c r="AB49" s="232">
        <v>1</v>
      </c>
      <c r="AC49" s="232">
        <v>61174183</v>
      </c>
      <c r="AZ49" s="232">
        <v>1</v>
      </c>
      <c r="BA49" s="232">
        <f>IF(AZ49=1,G49,0)</f>
        <v>0</v>
      </c>
      <c r="BB49" s="232">
        <f>IF(AZ49=2,G49,0)</f>
        <v>0</v>
      </c>
      <c r="BC49" s="232">
        <f>IF(AZ49=3,G49,0)</f>
        <v>0</v>
      </c>
      <c r="BD49" s="232">
        <f>IF(AZ49=4,G49,0)</f>
        <v>0</v>
      </c>
      <c r="BE49" s="232">
        <f>IF(AZ49=5,G49,0)</f>
        <v>0</v>
      </c>
      <c r="CA49" s="259">
        <v>3</v>
      </c>
      <c r="CB49" s="259">
        <v>1</v>
      </c>
    </row>
    <row r="50" spans="1:80" x14ac:dyDescent="0.2">
      <c r="A50" s="277"/>
      <c r="B50" s="278" t="s">
        <v>100</v>
      </c>
      <c r="C50" s="279" t="s">
        <v>175</v>
      </c>
      <c r="D50" s="280"/>
      <c r="E50" s="281"/>
      <c r="F50" s="282"/>
      <c r="G50" s="283">
        <f>SUM(G45:G49)</f>
        <v>0</v>
      </c>
      <c r="H50" s="284"/>
      <c r="I50" s="285">
        <f>SUM(I45:I49)</f>
        <v>0.40753999999999996</v>
      </c>
      <c r="J50" s="284"/>
      <c r="K50" s="285">
        <f>SUM(K45:K49)</f>
        <v>-0.40035999999999999</v>
      </c>
      <c r="O50" s="259">
        <v>4</v>
      </c>
      <c r="BA50" s="286">
        <f>SUM(BA45:BA49)</f>
        <v>0</v>
      </c>
      <c r="BB50" s="286">
        <f>SUM(BB45:BB49)</f>
        <v>0</v>
      </c>
      <c r="BC50" s="286">
        <f>SUM(BC45:BC49)</f>
        <v>0</v>
      </c>
      <c r="BD50" s="286">
        <f>SUM(BD45:BD49)</f>
        <v>0</v>
      </c>
      <c r="BE50" s="286">
        <f>SUM(BE45:BE49)</f>
        <v>0</v>
      </c>
    </row>
    <row r="51" spans="1:80" x14ac:dyDescent="0.2">
      <c r="A51" s="249" t="s">
        <v>97</v>
      </c>
      <c r="B51" s="250" t="s">
        <v>184</v>
      </c>
      <c r="C51" s="251" t="s">
        <v>185</v>
      </c>
      <c r="D51" s="252"/>
      <c r="E51" s="253"/>
      <c r="F51" s="253"/>
      <c r="G51" s="254"/>
      <c r="H51" s="255"/>
      <c r="I51" s="256"/>
      <c r="J51" s="257"/>
      <c r="K51" s="258"/>
      <c r="O51" s="259">
        <v>1</v>
      </c>
    </row>
    <row r="52" spans="1:80" x14ac:dyDescent="0.2">
      <c r="A52" s="260">
        <v>23</v>
      </c>
      <c r="B52" s="261" t="s">
        <v>187</v>
      </c>
      <c r="C52" s="262" t="s">
        <v>188</v>
      </c>
      <c r="D52" s="263" t="s">
        <v>167</v>
      </c>
      <c r="E52" s="264">
        <v>7.2</v>
      </c>
      <c r="F52" s="264">
        <v>0</v>
      </c>
      <c r="G52" s="265">
        <f>E52*F52</f>
        <v>0</v>
      </c>
      <c r="H52" s="266">
        <v>0</v>
      </c>
      <c r="I52" s="267">
        <f>E52*H52</f>
        <v>0</v>
      </c>
      <c r="J52" s="266">
        <v>-8.9999999999999993E-3</v>
      </c>
      <c r="K52" s="267">
        <f>E52*J52</f>
        <v>-6.4799999999999996E-2</v>
      </c>
      <c r="O52" s="259">
        <v>2</v>
      </c>
      <c r="AA52" s="232">
        <v>1</v>
      </c>
      <c r="AB52" s="232">
        <v>1</v>
      </c>
      <c r="AC52" s="232">
        <v>1</v>
      </c>
      <c r="AZ52" s="232">
        <v>1</v>
      </c>
      <c r="BA52" s="232">
        <f>IF(AZ52=1,G52,0)</f>
        <v>0</v>
      </c>
      <c r="BB52" s="232">
        <f>IF(AZ52=2,G52,0)</f>
        <v>0</v>
      </c>
      <c r="BC52" s="232">
        <f>IF(AZ52=3,G52,0)</f>
        <v>0</v>
      </c>
      <c r="BD52" s="232">
        <f>IF(AZ52=4,G52,0)</f>
        <v>0</v>
      </c>
      <c r="BE52" s="232">
        <f>IF(AZ52=5,G52,0)</f>
        <v>0</v>
      </c>
      <c r="CA52" s="259">
        <v>1</v>
      </c>
      <c r="CB52" s="259">
        <v>1</v>
      </c>
    </row>
    <row r="53" spans="1:80" x14ac:dyDescent="0.2">
      <c r="A53" s="268"/>
      <c r="B53" s="271"/>
      <c r="C53" s="325" t="s">
        <v>189</v>
      </c>
      <c r="D53" s="326"/>
      <c r="E53" s="272">
        <v>7.2</v>
      </c>
      <c r="F53" s="273"/>
      <c r="G53" s="274"/>
      <c r="H53" s="275"/>
      <c r="I53" s="269"/>
      <c r="J53" s="276"/>
      <c r="K53" s="269"/>
      <c r="M53" s="270" t="s">
        <v>189</v>
      </c>
      <c r="O53" s="259"/>
    </row>
    <row r="54" spans="1:80" ht="22.5" x14ac:dyDescent="0.2">
      <c r="A54" s="260">
        <v>24</v>
      </c>
      <c r="B54" s="261" t="s">
        <v>190</v>
      </c>
      <c r="C54" s="262" t="s">
        <v>191</v>
      </c>
      <c r="D54" s="263" t="s">
        <v>192</v>
      </c>
      <c r="E54" s="264">
        <v>1</v>
      </c>
      <c r="F54" s="264">
        <v>0</v>
      </c>
      <c r="G54" s="265">
        <f>E54*F54</f>
        <v>0</v>
      </c>
      <c r="H54" s="266">
        <v>0</v>
      </c>
      <c r="I54" s="267">
        <f>E54*H54</f>
        <v>0</v>
      </c>
      <c r="J54" s="266"/>
      <c r="K54" s="267">
        <f>E54*J54</f>
        <v>0</v>
      </c>
      <c r="O54" s="259">
        <v>2</v>
      </c>
      <c r="AA54" s="232">
        <v>12</v>
      </c>
      <c r="AB54" s="232">
        <v>0</v>
      </c>
      <c r="AC54" s="232">
        <v>60</v>
      </c>
      <c r="AZ54" s="232">
        <v>1</v>
      </c>
      <c r="BA54" s="232">
        <f>IF(AZ54=1,G54,0)</f>
        <v>0</v>
      </c>
      <c r="BB54" s="232">
        <f>IF(AZ54=2,G54,0)</f>
        <v>0</v>
      </c>
      <c r="BC54" s="232">
        <f>IF(AZ54=3,G54,0)</f>
        <v>0</v>
      </c>
      <c r="BD54" s="232">
        <f>IF(AZ54=4,G54,0)</f>
        <v>0</v>
      </c>
      <c r="BE54" s="232">
        <f>IF(AZ54=5,G54,0)</f>
        <v>0</v>
      </c>
      <c r="CA54" s="259">
        <v>12</v>
      </c>
      <c r="CB54" s="259">
        <v>0</v>
      </c>
    </row>
    <row r="55" spans="1:80" x14ac:dyDescent="0.2">
      <c r="A55" s="277"/>
      <c r="B55" s="278" t="s">
        <v>100</v>
      </c>
      <c r="C55" s="279" t="s">
        <v>186</v>
      </c>
      <c r="D55" s="280"/>
      <c r="E55" s="281"/>
      <c r="F55" s="282"/>
      <c r="G55" s="283">
        <f>SUM(G51:G54)</f>
        <v>0</v>
      </c>
      <c r="H55" s="284"/>
      <c r="I55" s="285">
        <f>SUM(I51:I54)</f>
        <v>0</v>
      </c>
      <c r="J55" s="284"/>
      <c r="K55" s="285">
        <f>SUM(K51:K54)</f>
        <v>-6.4799999999999996E-2</v>
      </c>
      <c r="O55" s="259">
        <v>4</v>
      </c>
      <c r="BA55" s="286">
        <f>SUM(BA51:BA54)</f>
        <v>0</v>
      </c>
      <c r="BB55" s="286">
        <f>SUM(BB51:BB54)</f>
        <v>0</v>
      </c>
      <c r="BC55" s="286">
        <f>SUM(BC51:BC54)</f>
        <v>0</v>
      </c>
      <c r="BD55" s="286">
        <f>SUM(BD51:BD54)</f>
        <v>0</v>
      </c>
      <c r="BE55" s="286">
        <f>SUM(BE51:BE54)</f>
        <v>0</v>
      </c>
    </row>
    <row r="56" spans="1:80" x14ac:dyDescent="0.2">
      <c r="A56" s="249" t="s">
        <v>97</v>
      </c>
      <c r="B56" s="250" t="s">
        <v>193</v>
      </c>
      <c r="C56" s="251" t="s">
        <v>194</v>
      </c>
      <c r="D56" s="252"/>
      <c r="E56" s="253"/>
      <c r="F56" s="253"/>
      <c r="G56" s="254"/>
      <c r="H56" s="255"/>
      <c r="I56" s="256"/>
      <c r="J56" s="257"/>
      <c r="K56" s="258"/>
      <c r="O56" s="259">
        <v>1</v>
      </c>
    </row>
    <row r="57" spans="1:80" x14ac:dyDescent="0.2">
      <c r="A57" s="260">
        <v>25</v>
      </c>
      <c r="B57" s="261" t="s">
        <v>196</v>
      </c>
      <c r="C57" s="262" t="s">
        <v>197</v>
      </c>
      <c r="D57" s="263" t="s">
        <v>171</v>
      </c>
      <c r="E57" s="264">
        <v>30.5669936</v>
      </c>
      <c r="F57" s="264">
        <v>0</v>
      </c>
      <c r="G57" s="265">
        <f>E57*F57</f>
        <v>0</v>
      </c>
      <c r="H57" s="266">
        <v>0</v>
      </c>
      <c r="I57" s="267">
        <f>E57*H57</f>
        <v>0</v>
      </c>
      <c r="J57" s="266"/>
      <c r="K57" s="267">
        <f>E57*J57</f>
        <v>0</v>
      </c>
      <c r="O57" s="259">
        <v>2</v>
      </c>
      <c r="AA57" s="232">
        <v>7</v>
      </c>
      <c r="AB57" s="232">
        <v>1</v>
      </c>
      <c r="AC57" s="232">
        <v>2</v>
      </c>
      <c r="AZ57" s="232">
        <v>1</v>
      </c>
      <c r="BA57" s="232">
        <f>IF(AZ57=1,G57,0)</f>
        <v>0</v>
      </c>
      <c r="BB57" s="232">
        <f>IF(AZ57=2,G57,0)</f>
        <v>0</v>
      </c>
      <c r="BC57" s="232">
        <f>IF(AZ57=3,G57,0)</f>
        <v>0</v>
      </c>
      <c r="BD57" s="232">
        <f>IF(AZ57=4,G57,0)</f>
        <v>0</v>
      </c>
      <c r="BE57" s="232">
        <f>IF(AZ57=5,G57,0)</f>
        <v>0</v>
      </c>
      <c r="CA57" s="259">
        <v>7</v>
      </c>
      <c r="CB57" s="259">
        <v>1</v>
      </c>
    </row>
    <row r="58" spans="1:80" x14ac:dyDescent="0.2">
      <c r="A58" s="277"/>
      <c r="B58" s="278" t="s">
        <v>100</v>
      </c>
      <c r="C58" s="279" t="s">
        <v>195</v>
      </c>
      <c r="D58" s="280"/>
      <c r="E58" s="281"/>
      <c r="F58" s="282"/>
      <c r="G58" s="283">
        <f>SUM(G56:G57)</f>
        <v>0</v>
      </c>
      <c r="H58" s="284"/>
      <c r="I58" s="285">
        <f>SUM(I56:I57)</f>
        <v>0</v>
      </c>
      <c r="J58" s="284"/>
      <c r="K58" s="285">
        <f>SUM(K56:K57)</f>
        <v>0</v>
      </c>
      <c r="O58" s="259">
        <v>4</v>
      </c>
      <c r="BA58" s="286">
        <f>SUM(BA56:BA57)</f>
        <v>0</v>
      </c>
      <c r="BB58" s="286">
        <f>SUM(BB56:BB57)</f>
        <v>0</v>
      </c>
      <c r="BC58" s="286">
        <f>SUM(BC56:BC57)</f>
        <v>0</v>
      </c>
      <c r="BD58" s="286">
        <f>SUM(BD56:BD57)</f>
        <v>0</v>
      </c>
      <c r="BE58" s="286">
        <f>SUM(BE56:BE57)</f>
        <v>0</v>
      </c>
    </row>
    <row r="59" spans="1:80" x14ac:dyDescent="0.2">
      <c r="A59" s="249" t="s">
        <v>97</v>
      </c>
      <c r="B59" s="250" t="s">
        <v>198</v>
      </c>
      <c r="C59" s="251" t="s">
        <v>199</v>
      </c>
      <c r="D59" s="252"/>
      <c r="E59" s="253"/>
      <c r="F59" s="253"/>
      <c r="G59" s="254"/>
      <c r="H59" s="255"/>
      <c r="I59" s="256"/>
      <c r="J59" s="257"/>
      <c r="K59" s="258"/>
      <c r="O59" s="259">
        <v>1</v>
      </c>
    </row>
    <row r="60" spans="1:80" ht="22.5" x14ac:dyDescent="0.2">
      <c r="A60" s="260">
        <v>26</v>
      </c>
      <c r="B60" s="261" t="s">
        <v>201</v>
      </c>
      <c r="C60" s="262" t="s">
        <v>202</v>
      </c>
      <c r="D60" s="263" t="s">
        <v>139</v>
      </c>
      <c r="E60" s="264">
        <v>23.1</v>
      </c>
      <c r="F60" s="264">
        <v>0</v>
      </c>
      <c r="G60" s="265">
        <f>E60*F60</f>
        <v>0</v>
      </c>
      <c r="H60" s="266">
        <v>1.6389999999999998E-2</v>
      </c>
      <c r="I60" s="267">
        <f>E60*H60</f>
        <v>0.37860899999999997</v>
      </c>
      <c r="J60" s="266">
        <v>0</v>
      </c>
      <c r="K60" s="267">
        <f>E60*J60</f>
        <v>0</v>
      </c>
      <c r="O60" s="259">
        <v>2</v>
      </c>
      <c r="AA60" s="232">
        <v>1</v>
      </c>
      <c r="AB60" s="232">
        <v>7</v>
      </c>
      <c r="AC60" s="232">
        <v>7</v>
      </c>
      <c r="AZ60" s="232">
        <v>2</v>
      </c>
      <c r="BA60" s="232">
        <f>IF(AZ60=1,G60,0)</f>
        <v>0</v>
      </c>
      <c r="BB60" s="232">
        <f>IF(AZ60=2,G60,0)</f>
        <v>0</v>
      </c>
      <c r="BC60" s="232">
        <f>IF(AZ60=3,G60,0)</f>
        <v>0</v>
      </c>
      <c r="BD60" s="232">
        <f>IF(AZ60=4,G60,0)</f>
        <v>0</v>
      </c>
      <c r="BE60" s="232">
        <f>IF(AZ60=5,G60,0)</f>
        <v>0</v>
      </c>
      <c r="CA60" s="259">
        <v>1</v>
      </c>
      <c r="CB60" s="259">
        <v>7</v>
      </c>
    </row>
    <row r="61" spans="1:80" x14ac:dyDescent="0.2">
      <c r="A61" s="260">
        <v>27</v>
      </c>
      <c r="B61" s="261" t="s">
        <v>203</v>
      </c>
      <c r="C61" s="262" t="s">
        <v>204</v>
      </c>
      <c r="D61" s="263" t="s">
        <v>167</v>
      </c>
      <c r="E61" s="264">
        <v>27</v>
      </c>
      <c r="F61" s="264">
        <v>0</v>
      </c>
      <c r="G61" s="265">
        <f>E61*F61</f>
        <v>0</v>
      </c>
      <c r="H61" s="266">
        <v>1.7000000000000001E-4</v>
      </c>
      <c r="I61" s="267">
        <f>E61*H61</f>
        <v>4.5900000000000003E-3</v>
      </c>
      <c r="J61" s="266">
        <v>0</v>
      </c>
      <c r="K61" s="267">
        <f>E61*J61</f>
        <v>0</v>
      </c>
      <c r="O61" s="259">
        <v>2</v>
      </c>
      <c r="AA61" s="232">
        <v>1</v>
      </c>
      <c r="AB61" s="232">
        <v>7</v>
      </c>
      <c r="AC61" s="232">
        <v>7</v>
      </c>
      <c r="AZ61" s="232">
        <v>2</v>
      </c>
      <c r="BA61" s="232">
        <f>IF(AZ61=1,G61,0)</f>
        <v>0</v>
      </c>
      <c r="BB61" s="232">
        <f>IF(AZ61=2,G61,0)</f>
        <v>0</v>
      </c>
      <c r="BC61" s="232">
        <f>IF(AZ61=3,G61,0)</f>
        <v>0</v>
      </c>
      <c r="BD61" s="232">
        <f>IF(AZ61=4,G61,0)</f>
        <v>0</v>
      </c>
      <c r="BE61" s="232">
        <f>IF(AZ61=5,G61,0)</f>
        <v>0</v>
      </c>
      <c r="CA61" s="259">
        <v>1</v>
      </c>
      <c r="CB61" s="259">
        <v>7</v>
      </c>
    </row>
    <row r="62" spans="1:80" x14ac:dyDescent="0.2">
      <c r="A62" s="268"/>
      <c r="B62" s="271"/>
      <c r="C62" s="325" t="s">
        <v>205</v>
      </c>
      <c r="D62" s="326"/>
      <c r="E62" s="272">
        <v>27</v>
      </c>
      <c r="F62" s="273"/>
      <c r="G62" s="274"/>
      <c r="H62" s="275"/>
      <c r="I62" s="269"/>
      <c r="J62" s="276"/>
      <c r="K62" s="269"/>
      <c r="M62" s="270" t="s">
        <v>205</v>
      </c>
      <c r="O62" s="259"/>
    </row>
    <row r="63" spans="1:80" x14ac:dyDescent="0.2">
      <c r="A63" s="260">
        <v>28</v>
      </c>
      <c r="B63" s="261" t="s">
        <v>206</v>
      </c>
      <c r="C63" s="262" t="s">
        <v>207</v>
      </c>
      <c r="D63" s="263" t="s">
        <v>167</v>
      </c>
      <c r="E63" s="264">
        <v>27</v>
      </c>
      <c r="F63" s="264">
        <v>0</v>
      </c>
      <c r="G63" s="265">
        <f>E63*F63</f>
        <v>0</v>
      </c>
      <c r="H63" s="266">
        <v>1.7000000000000001E-4</v>
      </c>
      <c r="I63" s="267">
        <f>E63*H63</f>
        <v>4.5900000000000003E-3</v>
      </c>
      <c r="J63" s="266">
        <v>-2.5000000000000001E-2</v>
      </c>
      <c r="K63" s="267">
        <f>E63*J63</f>
        <v>-0.67500000000000004</v>
      </c>
      <c r="O63" s="259">
        <v>2</v>
      </c>
      <c r="AA63" s="232">
        <v>1</v>
      </c>
      <c r="AB63" s="232">
        <v>7</v>
      </c>
      <c r="AC63" s="232">
        <v>7</v>
      </c>
      <c r="AZ63" s="232">
        <v>2</v>
      </c>
      <c r="BA63" s="232">
        <f>IF(AZ63=1,G63,0)</f>
        <v>0</v>
      </c>
      <c r="BB63" s="232">
        <f>IF(AZ63=2,G63,0)</f>
        <v>0</v>
      </c>
      <c r="BC63" s="232">
        <f>IF(AZ63=3,G63,0)</f>
        <v>0</v>
      </c>
      <c r="BD63" s="232">
        <f>IF(AZ63=4,G63,0)</f>
        <v>0</v>
      </c>
      <c r="BE63" s="232">
        <f>IF(AZ63=5,G63,0)</f>
        <v>0</v>
      </c>
      <c r="CA63" s="259">
        <v>1</v>
      </c>
      <c r="CB63" s="259">
        <v>7</v>
      </c>
    </row>
    <row r="64" spans="1:80" x14ac:dyDescent="0.2">
      <c r="A64" s="268"/>
      <c r="B64" s="271"/>
      <c r="C64" s="325" t="s">
        <v>205</v>
      </c>
      <c r="D64" s="326"/>
      <c r="E64" s="272">
        <v>27</v>
      </c>
      <c r="F64" s="273"/>
      <c r="G64" s="274"/>
      <c r="H64" s="275"/>
      <c r="I64" s="269"/>
      <c r="J64" s="276"/>
      <c r="K64" s="269"/>
      <c r="M64" s="270" t="s">
        <v>205</v>
      </c>
      <c r="O64" s="259"/>
    </row>
    <row r="65" spans="1:80" ht="22.5" x14ac:dyDescent="0.2">
      <c r="A65" s="260">
        <v>29</v>
      </c>
      <c r="B65" s="261" t="s">
        <v>208</v>
      </c>
      <c r="C65" s="262" t="s">
        <v>209</v>
      </c>
      <c r="D65" s="263" t="s">
        <v>139</v>
      </c>
      <c r="E65" s="264">
        <v>56.12</v>
      </c>
      <c r="F65" s="264">
        <v>0</v>
      </c>
      <c r="G65" s="265">
        <f>E65*F65</f>
        <v>0</v>
      </c>
      <c r="H65" s="266">
        <v>3.0939999999999999E-2</v>
      </c>
      <c r="I65" s="267">
        <f>E65*H65</f>
        <v>1.7363527999999999</v>
      </c>
      <c r="J65" s="266">
        <v>0</v>
      </c>
      <c r="K65" s="267">
        <f>E65*J65</f>
        <v>0</v>
      </c>
      <c r="O65" s="259">
        <v>2</v>
      </c>
      <c r="AA65" s="232">
        <v>2</v>
      </c>
      <c r="AB65" s="232">
        <v>7</v>
      </c>
      <c r="AC65" s="232">
        <v>7</v>
      </c>
      <c r="AZ65" s="232">
        <v>2</v>
      </c>
      <c r="BA65" s="232">
        <f>IF(AZ65=1,G65,0)</f>
        <v>0</v>
      </c>
      <c r="BB65" s="232">
        <f>IF(AZ65=2,G65,0)</f>
        <v>0</v>
      </c>
      <c r="BC65" s="232">
        <f>IF(AZ65=3,G65,0)</f>
        <v>0</v>
      </c>
      <c r="BD65" s="232">
        <f>IF(AZ65=4,G65,0)</f>
        <v>0</v>
      </c>
      <c r="BE65" s="232">
        <f>IF(AZ65=5,G65,0)</f>
        <v>0</v>
      </c>
      <c r="CA65" s="259">
        <v>2</v>
      </c>
      <c r="CB65" s="259">
        <v>7</v>
      </c>
    </row>
    <row r="66" spans="1:80" x14ac:dyDescent="0.2">
      <c r="A66" s="268"/>
      <c r="B66" s="271"/>
      <c r="C66" s="325" t="s">
        <v>210</v>
      </c>
      <c r="D66" s="326"/>
      <c r="E66" s="272">
        <v>56.12</v>
      </c>
      <c r="F66" s="273"/>
      <c r="G66" s="274"/>
      <c r="H66" s="275"/>
      <c r="I66" s="269"/>
      <c r="J66" s="276"/>
      <c r="K66" s="269"/>
      <c r="M66" s="270" t="s">
        <v>210</v>
      </c>
      <c r="O66" s="259"/>
    </row>
    <row r="67" spans="1:80" x14ac:dyDescent="0.2">
      <c r="A67" s="260">
        <v>30</v>
      </c>
      <c r="B67" s="261" t="s">
        <v>211</v>
      </c>
      <c r="C67" s="262" t="s">
        <v>212</v>
      </c>
      <c r="D67" s="263" t="s">
        <v>139</v>
      </c>
      <c r="E67" s="264">
        <v>56.12</v>
      </c>
      <c r="F67" s="264">
        <v>0</v>
      </c>
      <c r="G67" s="265">
        <f>E67*F67</f>
        <v>0</v>
      </c>
      <c r="H67" s="266">
        <v>0</v>
      </c>
      <c r="I67" s="267">
        <f>E67*H67</f>
        <v>0</v>
      </c>
      <c r="J67" s="266">
        <v>-3.9239999999999997E-2</v>
      </c>
      <c r="K67" s="267">
        <f>E67*J67</f>
        <v>-2.2021487999999998</v>
      </c>
      <c r="O67" s="259">
        <v>2</v>
      </c>
      <c r="AA67" s="232">
        <v>2</v>
      </c>
      <c r="AB67" s="232">
        <v>7</v>
      </c>
      <c r="AC67" s="232">
        <v>7</v>
      </c>
      <c r="AZ67" s="232">
        <v>2</v>
      </c>
      <c r="BA67" s="232">
        <f>IF(AZ67=1,G67,0)</f>
        <v>0</v>
      </c>
      <c r="BB67" s="232">
        <f>IF(AZ67=2,G67,0)</f>
        <v>0</v>
      </c>
      <c r="BC67" s="232">
        <f>IF(AZ67=3,G67,0)</f>
        <v>0</v>
      </c>
      <c r="BD67" s="232">
        <f>IF(AZ67=4,G67,0)</f>
        <v>0</v>
      </c>
      <c r="BE67" s="232">
        <f>IF(AZ67=5,G67,0)</f>
        <v>0</v>
      </c>
      <c r="CA67" s="259">
        <v>2</v>
      </c>
      <c r="CB67" s="259">
        <v>7</v>
      </c>
    </row>
    <row r="68" spans="1:80" x14ac:dyDescent="0.2">
      <c r="A68" s="260">
        <v>31</v>
      </c>
      <c r="B68" s="261" t="s">
        <v>213</v>
      </c>
      <c r="C68" s="262" t="s">
        <v>214</v>
      </c>
      <c r="D68" s="263" t="s">
        <v>139</v>
      </c>
      <c r="E68" s="264">
        <v>23.1</v>
      </c>
      <c r="F68" s="264">
        <v>0</v>
      </c>
      <c r="G68" s="265">
        <f>E68*F68</f>
        <v>0</v>
      </c>
      <c r="H68" s="266">
        <v>0</v>
      </c>
      <c r="I68" s="267">
        <f>E68*H68</f>
        <v>0</v>
      </c>
      <c r="J68" s="266">
        <v>-1.4E-2</v>
      </c>
      <c r="K68" s="267">
        <f>E68*J68</f>
        <v>-0.32340000000000002</v>
      </c>
      <c r="O68" s="259">
        <v>2</v>
      </c>
      <c r="AA68" s="232">
        <v>2</v>
      </c>
      <c r="AB68" s="232">
        <v>7</v>
      </c>
      <c r="AC68" s="232">
        <v>7</v>
      </c>
      <c r="AZ68" s="232">
        <v>2</v>
      </c>
      <c r="BA68" s="232">
        <f>IF(AZ68=1,G68,0)</f>
        <v>0</v>
      </c>
      <c r="BB68" s="232">
        <f>IF(AZ68=2,G68,0)</f>
        <v>0</v>
      </c>
      <c r="BC68" s="232">
        <f>IF(AZ68=3,G68,0)</f>
        <v>0</v>
      </c>
      <c r="BD68" s="232">
        <f>IF(AZ68=4,G68,0)</f>
        <v>0</v>
      </c>
      <c r="BE68" s="232">
        <f>IF(AZ68=5,G68,0)</f>
        <v>0</v>
      </c>
      <c r="CA68" s="259">
        <v>2</v>
      </c>
      <c r="CB68" s="259">
        <v>7</v>
      </c>
    </row>
    <row r="69" spans="1:80" x14ac:dyDescent="0.2">
      <c r="A69" s="268"/>
      <c r="B69" s="271"/>
      <c r="C69" s="325" t="s">
        <v>164</v>
      </c>
      <c r="D69" s="326"/>
      <c r="E69" s="272">
        <v>23.1</v>
      </c>
      <c r="F69" s="273"/>
      <c r="G69" s="274"/>
      <c r="H69" s="275"/>
      <c r="I69" s="269"/>
      <c r="J69" s="276"/>
      <c r="K69" s="269"/>
      <c r="M69" s="270" t="s">
        <v>164</v>
      </c>
      <c r="O69" s="259"/>
    </row>
    <row r="70" spans="1:80" x14ac:dyDescent="0.2">
      <c r="A70" s="260">
        <v>32</v>
      </c>
      <c r="B70" s="261" t="s">
        <v>190</v>
      </c>
      <c r="C70" s="262" t="s">
        <v>215</v>
      </c>
      <c r="D70" s="263" t="s">
        <v>192</v>
      </c>
      <c r="E70" s="264">
        <v>1</v>
      </c>
      <c r="F70" s="264">
        <v>0</v>
      </c>
      <c r="G70" s="265">
        <f>E70*F70</f>
        <v>0</v>
      </c>
      <c r="H70" s="266">
        <v>0</v>
      </c>
      <c r="I70" s="267">
        <f>E70*H70</f>
        <v>0</v>
      </c>
      <c r="J70" s="266"/>
      <c r="K70" s="267">
        <f>E70*J70</f>
        <v>0</v>
      </c>
      <c r="O70" s="259">
        <v>2</v>
      </c>
      <c r="AA70" s="232">
        <v>12</v>
      </c>
      <c r="AB70" s="232">
        <v>0</v>
      </c>
      <c r="AC70" s="232">
        <v>9</v>
      </c>
      <c r="AZ70" s="232">
        <v>2</v>
      </c>
      <c r="BA70" s="232">
        <f>IF(AZ70=1,G70,0)</f>
        <v>0</v>
      </c>
      <c r="BB70" s="232">
        <f>IF(AZ70=2,G70,0)</f>
        <v>0</v>
      </c>
      <c r="BC70" s="232">
        <f>IF(AZ70=3,G70,0)</f>
        <v>0</v>
      </c>
      <c r="BD70" s="232">
        <f>IF(AZ70=4,G70,0)</f>
        <v>0</v>
      </c>
      <c r="BE70" s="232">
        <f>IF(AZ70=5,G70,0)</f>
        <v>0</v>
      </c>
      <c r="CA70" s="259">
        <v>12</v>
      </c>
      <c r="CB70" s="259">
        <v>0</v>
      </c>
    </row>
    <row r="71" spans="1:80" x14ac:dyDescent="0.2">
      <c r="A71" s="260">
        <v>33</v>
      </c>
      <c r="B71" s="261" t="s">
        <v>216</v>
      </c>
      <c r="C71" s="262" t="s">
        <v>217</v>
      </c>
      <c r="D71" s="263" t="s">
        <v>114</v>
      </c>
      <c r="E71" s="264">
        <v>0.76029999999999998</v>
      </c>
      <c r="F71" s="264">
        <v>0</v>
      </c>
      <c r="G71" s="265">
        <f>E71*F71</f>
        <v>0</v>
      </c>
      <c r="H71" s="266">
        <v>0.55000000000000004</v>
      </c>
      <c r="I71" s="267">
        <f>E71*H71</f>
        <v>0.41816500000000001</v>
      </c>
      <c r="J71" s="266"/>
      <c r="K71" s="267">
        <f>E71*J71</f>
        <v>0</v>
      </c>
      <c r="O71" s="259">
        <v>2</v>
      </c>
      <c r="AA71" s="232">
        <v>3</v>
      </c>
      <c r="AB71" s="232">
        <v>7</v>
      </c>
      <c r="AC71" s="232">
        <v>60515518</v>
      </c>
      <c r="AZ71" s="232">
        <v>2</v>
      </c>
      <c r="BA71" s="232">
        <f>IF(AZ71=1,G71,0)</f>
        <v>0</v>
      </c>
      <c r="BB71" s="232">
        <f>IF(AZ71=2,G71,0)</f>
        <v>0</v>
      </c>
      <c r="BC71" s="232">
        <f>IF(AZ71=3,G71,0)</f>
        <v>0</v>
      </c>
      <c r="BD71" s="232">
        <f>IF(AZ71=4,G71,0)</f>
        <v>0</v>
      </c>
      <c r="BE71" s="232">
        <f>IF(AZ71=5,G71,0)</f>
        <v>0</v>
      </c>
      <c r="CA71" s="259">
        <v>3</v>
      </c>
      <c r="CB71" s="259">
        <v>7</v>
      </c>
    </row>
    <row r="72" spans="1:80" x14ac:dyDescent="0.2">
      <c r="A72" s="268"/>
      <c r="B72" s="271"/>
      <c r="C72" s="325" t="s">
        <v>218</v>
      </c>
      <c r="D72" s="326"/>
      <c r="E72" s="272">
        <v>0.76029999999999998</v>
      </c>
      <c r="F72" s="273"/>
      <c r="G72" s="274"/>
      <c r="H72" s="275"/>
      <c r="I72" s="269"/>
      <c r="J72" s="276"/>
      <c r="K72" s="269"/>
      <c r="M72" s="270" t="s">
        <v>218</v>
      </c>
      <c r="O72" s="259"/>
    </row>
    <row r="73" spans="1:80" x14ac:dyDescent="0.2">
      <c r="A73" s="260">
        <v>34</v>
      </c>
      <c r="B73" s="261" t="s">
        <v>219</v>
      </c>
      <c r="C73" s="262" t="s">
        <v>220</v>
      </c>
      <c r="D73" s="263" t="s">
        <v>171</v>
      </c>
      <c r="E73" s="264">
        <v>0.80595399999999995</v>
      </c>
      <c r="F73" s="264">
        <v>0</v>
      </c>
      <c r="G73" s="265">
        <f>E73*F73</f>
        <v>0</v>
      </c>
      <c r="H73" s="266">
        <v>0</v>
      </c>
      <c r="I73" s="267">
        <f>E73*H73</f>
        <v>0</v>
      </c>
      <c r="J73" s="266"/>
      <c r="K73" s="267">
        <f>E73*J73</f>
        <v>0</v>
      </c>
      <c r="O73" s="259">
        <v>2</v>
      </c>
      <c r="AA73" s="232">
        <v>7</v>
      </c>
      <c r="AB73" s="232">
        <v>1001</v>
      </c>
      <c r="AC73" s="232">
        <v>5</v>
      </c>
      <c r="AZ73" s="232">
        <v>2</v>
      </c>
      <c r="BA73" s="232">
        <f>IF(AZ73=1,G73,0)</f>
        <v>0</v>
      </c>
      <c r="BB73" s="232">
        <f>IF(AZ73=2,G73,0)</f>
        <v>0</v>
      </c>
      <c r="BC73" s="232">
        <f>IF(AZ73=3,G73,0)</f>
        <v>0</v>
      </c>
      <c r="BD73" s="232">
        <f>IF(AZ73=4,G73,0)</f>
        <v>0</v>
      </c>
      <c r="BE73" s="232">
        <f>IF(AZ73=5,G73,0)</f>
        <v>0</v>
      </c>
      <c r="CA73" s="259">
        <v>7</v>
      </c>
      <c r="CB73" s="259">
        <v>1001</v>
      </c>
    </row>
    <row r="74" spans="1:80" x14ac:dyDescent="0.2">
      <c r="A74" s="277"/>
      <c r="B74" s="278" t="s">
        <v>100</v>
      </c>
      <c r="C74" s="279" t="s">
        <v>200</v>
      </c>
      <c r="D74" s="280"/>
      <c r="E74" s="281"/>
      <c r="F74" s="282"/>
      <c r="G74" s="283">
        <f>SUM(G59:G73)</f>
        <v>0</v>
      </c>
      <c r="H74" s="284"/>
      <c r="I74" s="285">
        <f>SUM(I59:I73)</f>
        <v>2.5423068</v>
      </c>
      <c r="J74" s="284"/>
      <c r="K74" s="285">
        <f>SUM(K59:K73)</f>
        <v>-3.2005487999999995</v>
      </c>
      <c r="O74" s="259">
        <v>4</v>
      </c>
      <c r="BA74" s="286">
        <f>SUM(BA59:BA73)</f>
        <v>0</v>
      </c>
      <c r="BB74" s="286">
        <f>SUM(BB59:BB73)</f>
        <v>0</v>
      </c>
      <c r="BC74" s="286">
        <f>SUM(BC59:BC73)</f>
        <v>0</v>
      </c>
      <c r="BD74" s="286">
        <f>SUM(BD59:BD73)</f>
        <v>0</v>
      </c>
      <c r="BE74" s="286">
        <f>SUM(BE59:BE73)</f>
        <v>0</v>
      </c>
    </row>
    <row r="75" spans="1:80" x14ac:dyDescent="0.2">
      <c r="A75" s="249" t="s">
        <v>97</v>
      </c>
      <c r="B75" s="250" t="s">
        <v>221</v>
      </c>
      <c r="C75" s="251" t="s">
        <v>222</v>
      </c>
      <c r="D75" s="252"/>
      <c r="E75" s="253"/>
      <c r="F75" s="253"/>
      <c r="G75" s="254"/>
      <c r="H75" s="255"/>
      <c r="I75" s="256"/>
      <c r="J75" s="257"/>
      <c r="K75" s="258"/>
      <c r="O75" s="259">
        <v>1</v>
      </c>
    </row>
    <row r="76" spans="1:80" x14ac:dyDescent="0.2">
      <c r="A76" s="260">
        <v>35</v>
      </c>
      <c r="B76" s="261" t="s">
        <v>224</v>
      </c>
      <c r="C76" s="262" t="s">
        <v>225</v>
      </c>
      <c r="D76" s="263" t="s">
        <v>155</v>
      </c>
      <c r="E76" s="264">
        <v>2</v>
      </c>
      <c r="F76" s="264">
        <v>0</v>
      </c>
      <c r="G76" s="265">
        <f>E76*F76</f>
        <v>0</v>
      </c>
      <c r="H76" s="266">
        <v>1.14E-3</v>
      </c>
      <c r="I76" s="267">
        <f>E76*H76</f>
        <v>2.2799999999999999E-3</v>
      </c>
      <c r="J76" s="266">
        <v>0</v>
      </c>
      <c r="K76" s="267">
        <f>E76*J76</f>
        <v>0</v>
      </c>
      <c r="O76" s="259">
        <v>2</v>
      </c>
      <c r="AA76" s="232">
        <v>1</v>
      </c>
      <c r="AB76" s="232">
        <v>7</v>
      </c>
      <c r="AC76" s="232">
        <v>7</v>
      </c>
      <c r="AZ76" s="232">
        <v>2</v>
      </c>
      <c r="BA76" s="232">
        <f>IF(AZ76=1,G76,0)</f>
        <v>0</v>
      </c>
      <c r="BB76" s="232">
        <f>IF(AZ76=2,G76,0)</f>
        <v>0</v>
      </c>
      <c r="BC76" s="232">
        <f>IF(AZ76=3,G76,0)</f>
        <v>0</v>
      </c>
      <c r="BD76" s="232">
        <f>IF(AZ76=4,G76,0)</f>
        <v>0</v>
      </c>
      <c r="BE76" s="232">
        <f>IF(AZ76=5,G76,0)</f>
        <v>0</v>
      </c>
      <c r="CA76" s="259">
        <v>1</v>
      </c>
      <c r="CB76" s="259">
        <v>7</v>
      </c>
    </row>
    <row r="77" spans="1:80" ht="22.5" x14ac:dyDescent="0.2">
      <c r="A77" s="260">
        <v>36</v>
      </c>
      <c r="B77" s="261" t="s">
        <v>226</v>
      </c>
      <c r="C77" s="262" t="s">
        <v>227</v>
      </c>
      <c r="D77" s="263" t="s">
        <v>139</v>
      </c>
      <c r="E77" s="264">
        <v>22.88</v>
      </c>
      <c r="F77" s="264">
        <v>0</v>
      </c>
      <c r="G77" s="265">
        <f>E77*F77</f>
        <v>0</v>
      </c>
      <c r="H77" s="266">
        <v>1.257E-2</v>
      </c>
      <c r="I77" s="267">
        <f>E77*H77</f>
        <v>0.28760159999999996</v>
      </c>
      <c r="J77" s="266">
        <v>0</v>
      </c>
      <c r="K77" s="267">
        <f>E77*J77</f>
        <v>0</v>
      </c>
      <c r="O77" s="259">
        <v>2</v>
      </c>
      <c r="AA77" s="232">
        <v>2</v>
      </c>
      <c r="AB77" s="232">
        <v>7</v>
      </c>
      <c r="AC77" s="232">
        <v>7</v>
      </c>
      <c r="AZ77" s="232">
        <v>2</v>
      </c>
      <c r="BA77" s="232">
        <f>IF(AZ77=1,G77,0)</f>
        <v>0</v>
      </c>
      <c r="BB77" s="232">
        <f>IF(AZ77=2,G77,0)</f>
        <v>0</v>
      </c>
      <c r="BC77" s="232">
        <f>IF(AZ77=3,G77,0)</f>
        <v>0</v>
      </c>
      <c r="BD77" s="232">
        <f>IF(AZ77=4,G77,0)</f>
        <v>0</v>
      </c>
      <c r="BE77" s="232">
        <f>IF(AZ77=5,G77,0)</f>
        <v>0</v>
      </c>
      <c r="CA77" s="259">
        <v>2</v>
      </c>
      <c r="CB77" s="259">
        <v>7</v>
      </c>
    </row>
    <row r="78" spans="1:80" x14ac:dyDescent="0.2">
      <c r="A78" s="268"/>
      <c r="B78" s="271"/>
      <c r="C78" s="325" t="s">
        <v>228</v>
      </c>
      <c r="D78" s="326"/>
      <c r="E78" s="272">
        <v>22.88</v>
      </c>
      <c r="F78" s="273"/>
      <c r="G78" s="274"/>
      <c r="H78" s="275"/>
      <c r="I78" s="269"/>
      <c r="J78" s="276"/>
      <c r="K78" s="269"/>
      <c r="M78" s="270" t="s">
        <v>228</v>
      </c>
      <c r="O78" s="259"/>
    </row>
    <row r="79" spans="1:80" ht="22.5" x14ac:dyDescent="0.2">
      <c r="A79" s="260">
        <v>37</v>
      </c>
      <c r="B79" s="261" t="s">
        <v>229</v>
      </c>
      <c r="C79" s="262" t="s">
        <v>230</v>
      </c>
      <c r="D79" s="263" t="s">
        <v>139</v>
      </c>
      <c r="E79" s="264">
        <v>2.88</v>
      </c>
      <c r="F79" s="264">
        <v>0</v>
      </c>
      <c r="G79" s="265">
        <f>E79*F79</f>
        <v>0</v>
      </c>
      <c r="H79" s="266">
        <v>2.8850000000000001E-2</v>
      </c>
      <c r="I79" s="267">
        <f>E79*H79</f>
        <v>8.3087999999999995E-2</v>
      </c>
      <c r="J79" s="266">
        <v>0</v>
      </c>
      <c r="K79" s="267">
        <f>E79*J79</f>
        <v>0</v>
      </c>
      <c r="O79" s="259">
        <v>2</v>
      </c>
      <c r="AA79" s="232">
        <v>2</v>
      </c>
      <c r="AB79" s="232">
        <v>7</v>
      </c>
      <c r="AC79" s="232">
        <v>7</v>
      </c>
      <c r="AZ79" s="232">
        <v>2</v>
      </c>
      <c r="BA79" s="232">
        <f>IF(AZ79=1,G79,0)</f>
        <v>0</v>
      </c>
      <c r="BB79" s="232">
        <f>IF(AZ79=2,G79,0)</f>
        <v>0</v>
      </c>
      <c r="BC79" s="232">
        <f>IF(AZ79=3,G79,0)</f>
        <v>0</v>
      </c>
      <c r="BD79" s="232">
        <f>IF(AZ79=4,G79,0)</f>
        <v>0</v>
      </c>
      <c r="BE79" s="232">
        <f>IF(AZ79=5,G79,0)</f>
        <v>0</v>
      </c>
      <c r="CA79" s="259">
        <v>2</v>
      </c>
      <c r="CB79" s="259">
        <v>7</v>
      </c>
    </row>
    <row r="80" spans="1:80" x14ac:dyDescent="0.2">
      <c r="A80" s="268"/>
      <c r="B80" s="271"/>
      <c r="C80" s="325" t="s">
        <v>231</v>
      </c>
      <c r="D80" s="326"/>
      <c r="E80" s="272">
        <v>2.88</v>
      </c>
      <c r="F80" s="273"/>
      <c r="G80" s="274"/>
      <c r="H80" s="275"/>
      <c r="I80" s="269"/>
      <c r="J80" s="276"/>
      <c r="K80" s="269"/>
      <c r="M80" s="270" t="s">
        <v>231</v>
      </c>
      <c r="O80" s="259"/>
    </row>
    <row r="81" spans="1:80" x14ac:dyDescent="0.2">
      <c r="A81" s="260">
        <v>38</v>
      </c>
      <c r="B81" s="261" t="s">
        <v>232</v>
      </c>
      <c r="C81" s="262" t="s">
        <v>233</v>
      </c>
      <c r="D81" s="263" t="s">
        <v>155</v>
      </c>
      <c r="E81" s="264">
        <v>2</v>
      </c>
      <c r="F81" s="264">
        <v>0</v>
      </c>
      <c r="G81" s="265">
        <f>E81*F81</f>
        <v>0</v>
      </c>
      <c r="H81" s="266">
        <v>2.4680000000000001E-2</v>
      </c>
      <c r="I81" s="267">
        <f>E81*H81</f>
        <v>4.9360000000000001E-2</v>
      </c>
      <c r="J81" s="266">
        <v>0</v>
      </c>
      <c r="K81" s="267">
        <f>E81*J81</f>
        <v>0</v>
      </c>
      <c r="O81" s="259">
        <v>2</v>
      </c>
      <c r="AA81" s="232">
        <v>2</v>
      </c>
      <c r="AB81" s="232">
        <v>7</v>
      </c>
      <c r="AC81" s="232">
        <v>7</v>
      </c>
      <c r="AZ81" s="232">
        <v>2</v>
      </c>
      <c r="BA81" s="232">
        <f>IF(AZ81=1,G81,0)</f>
        <v>0</v>
      </c>
      <c r="BB81" s="232">
        <f>IF(AZ81=2,G81,0)</f>
        <v>0</v>
      </c>
      <c r="BC81" s="232">
        <f>IF(AZ81=3,G81,0)</f>
        <v>0</v>
      </c>
      <c r="BD81" s="232">
        <f>IF(AZ81=4,G81,0)</f>
        <v>0</v>
      </c>
      <c r="BE81" s="232">
        <f>IF(AZ81=5,G81,0)</f>
        <v>0</v>
      </c>
      <c r="CA81" s="259">
        <v>2</v>
      </c>
      <c r="CB81" s="259">
        <v>7</v>
      </c>
    </row>
    <row r="82" spans="1:80" x14ac:dyDescent="0.2">
      <c r="A82" s="260">
        <v>39</v>
      </c>
      <c r="B82" s="261" t="s">
        <v>234</v>
      </c>
      <c r="C82" s="262" t="s">
        <v>235</v>
      </c>
      <c r="D82" s="263" t="s">
        <v>155</v>
      </c>
      <c r="E82" s="264">
        <v>1</v>
      </c>
      <c r="F82" s="264">
        <v>0</v>
      </c>
      <c r="G82" s="265">
        <f>E82*F82</f>
        <v>0</v>
      </c>
      <c r="H82" s="266">
        <v>1.8600000000000001E-3</v>
      </c>
      <c r="I82" s="267">
        <f>E82*H82</f>
        <v>1.8600000000000001E-3</v>
      </c>
      <c r="J82" s="266">
        <v>0</v>
      </c>
      <c r="K82" s="267">
        <f>E82*J82</f>
        <v>0</v>
      </c>
      <c r="O82" s="259">
        <v>2</v>
      </c>
      <c r="AA82" s="232">
        <v>2</v>
      </c>
      <c r="AB82" s="232">
        <v>7</v>
      </c>
      <c r="AC82" s="232">
        <v>7</v>
      </c>
      <c r="AZ82" s="232">
        <v>2</v>
      </c>
      <c r="BA82" s="232">
        <f>IF(AZ82=1,G82,0)</f>
        <v>0</v>
      </c>
      <c r="BB82" s="232">
        <f>IF(AZ82=2,G82,0)</f>
        <v>0</v>
      </c>
      <c r="BC82" s="232">
        <f>IF(AZ82=3,G82,0)</f>
        <v>0</v>
      </c>
      <c r="BD82" s="232">
        <f>IF(AZ82=4,G82,0)</f>
        <v>0</v>
      </c>
      <c r="BE82" s="232">
        <f>IF(AZ82=5,G82,0)</f>
        <v>0</v>
      </c>
      <c r="CA82" s="259">
        <v>2</v>
      </c>
      <c r="CB82" s="259">
        <v>7</v>
      </c>
    </row>
    <row r="83" spans="1:80" x14ac:dyDescent="0.2">
      <c r="A83" s="260">
        <v>40</v>
      </c>
      <c r="B83" s="261" t="s">
        <v>236</v>
      </c>
      <c r="C83" s="262" t="s">
        <v>237</v>
      </c>
      <c r="D83" s="263" t="s">
        <v>155</v>
      </c>
      <c r="E83" s="264">
        <v>1</v>
      </c>
      <c r="F83" s="264">
        <v>0</v>
      </c>
      <c r="G83" s="265">
        <f>E83*F83</f>
        <v>0</v>
      </c>
      <c r="H83" s="266">
        <v>1.6E-2</v>
      </c>
      <c r="I83" s="267">
        <f>E83*H83</f>
        <v>1.6E-2</v>
      </c>
      <c r="J83" s="266"/>
      <c r="K83" s="267">
        <f>E83*J83</f>
        <v>0</v>
      </c>
      <c r="O83" s="259">
        <v>2</v>
      </c>
      <c r="AA83" s="232">
        <v>3</v>
      </c>
      <c r="AB83" s="232">
        <v>7</v>
      </c>
      <c r="AC83" s="232">
        <v>61160186</v>
      </c>
      <c r="AZ83" s="232">
        <v>2</v>
      </c>
      <c r="BA83" s="232">
        <f>IF(AZ83=1,G83,0)</f>
        <v>0</v>
      </c>
      <c r="BB83" s="232">
        <f>IF(AZ83=2,G83,0)</f>
        <v>0</v>
      </c>
      <c r="BC83" s="232">
        <f>IF(AZ83=3,G83,0)</f>
        <v>0</v>
      </c>
      <c r="BD83" s="232">
        <f>IF(AZ83=4,G83,0)</f>
        <v>0</v>
      </c>
      <c r="BE83" s="232">
        <f>IF(AZ83=5,G83,0)</f>
        <v>0</v>
      </c>
      <c r="CA83" s="259">
        <v>3</v>
      </c>
      <c r="CB83" s="259">
        <v>7</v>
      </c>
    </row>
    <row r="84" spans="1:80" x14ac:dyDescent="0.2">
      <c r="A84" s="260">
        <v>41</v>
      </c>
      <c r="B84" s="261" t="s">
        <v>238</v>
      </c>
      <c r="C84" s="262" t="s">
        <v>239</v>
      </c>
      <c r="D84" s="263" t="s">
        <v>12</v>
      </c>
      <c r="E84" s="264"/>
      <c r="F84" s="264">
        <v>0</v>
      </c>
      <c r="G84" s="265">
        <f>E84*F84</f>
        <v>0</v>
      </c>
      <c r="H84" s="266">
        <v>0</v>
      </c>
      <c r="I84" s="267">
        <f>E84*H84</f>
        <v>0</v>
      </c>
      <c r="J84" s="266"/>
      <c r="K84" s="267">
        <f>E84*J84</f>
        <v>0</v>
      </c>
      <c r="O84" s="259">
        <v>2</v>
      </c>
      <c r="AA84" s="232">
        <v>7</v>
      </c>
      <c r="AB84" s="232">
        <v>1002</v>
      </c>
      <c r="AC84" s="232">
        <v>5</v>
      </c>
      <c r="AZ84" s="232">
        <v>2</v>
      </c>
      <c r="BA84" s="232">
        <f>IF(AZ84=1,G84,0)</f>
        <v>0</v>
      </c>
      <c r="BB84" s="232">
        <f>IF(AZ84=2,G84,0)</f>
        <v>0</v>
      </c>
      <c r="BC84" s="232">
        <f>IF(AZ84=3,G84,0)</f>
        <v>0</v>
      </c>
      <c r="BD84" s="232">
        <f>IF(AZ84=4,G84,0)</f>
        <v>0</v>
      </c>
      <c r="BE84" s="232">
        <f>IF(AZ84=5,G84,0)</f>
        <v>0</v>
      </c>
      <c r="CA84" s="259">
        <v>7</v>
      </c>
      <c r="CB84" s="259">
        <v>1002</v>
      </c>
    </row>
    <row r="85" spans="1:80" x14ac:dyDescent="0.2">
      <c r="A85" s="277"/>
      <c r="B85" s="278" t="s">
        <v>100</v>
      </c>
      <c r="C85" s="279" t="s">
        <v>223</v>
      </c>
      <c r="D85" s="280"/>
      <c r="E85" s="281"/>
      <c r="F85" s="282"/>
      <c r="G85" s="283">
        <f>SUM(G75:G84)</f>
        <v>0</v>
      </c>
      <c r="H85" s="284"/>
      <c r="I85" s="285">
        <f>SUM(I75:I84)</f>
        <v>0.44018959999999996</v>
      </c>
      <c r="J85" s="284"/>
      <c r="K85" s="285">
        <f>SUM(K75:K84)</f>
        <v>0</v>
      </c>
      <c r="O85" s="259">
        <v>4</v>
      </c>
      <c r="BA85" s="286">
        <f>SUM(BA75:BA84)</f>
        <v>0</v>
      </c>
      <c r="BB85" s="286">
        <f>SUM(BB75:BB84)</f>
        <v>0</v>
      </c>
      <c r="BC85" s="286">
        <f>SUM(BC75:BC84)</f>
        <v>0</v>
      </c>
      <c r="BD85" s="286">
        <f>SUM(BD75:BD84)</f>
        <v>0</v>
      </c>
      <c r="BE85" s="286">
        <f>SUM(BE75:BE84)</f>
        <v>0</v>
      </c>
    </row>
    <row r="86" spans="1:80" x14ac:dyDescent="0.2">
      <c r="A86" s="249" t="s">
        <v>97</v>
      </c>
      <c r="B86" s="250" t="s">
        <v>240</v>
      </c>
      <c r="C86" s="251" t="s">
        <v>241</v>
      </c>
      <c r="D86" s="252"/>
      <c r="E86" s="253"/>
      <c r="F86" s="253"/>
      <c r="G86" s="254"/>
      <c r="H86" s="255"/>
      <c r="I86" s="256"/>
      <c r="J86" s="257"/>
      <c r="K86" s="258"/>
      <c r="O86" s="259">
        <v>1</v>
      </c>
    </row>
    <row r="87" spans="1:80" ht="22.5" x14ac:dyDescent="0.2">
      <c r="A87" s="260">
        <v>42</v>
      </c>
      <c r="B87" s="261" t="s">
        <v>190</v>
      </c>
      <c r="C87" s="262" t="s">
        <v>243</v>
      </c>
      <c r="D87" s="263" t="s">
        <v>192</v>
      </c>
      <c r="E87" s="264">
        <v>1</v>
      </c>
      <c r="F87" s="264">
        <v>0</v>
      </c>
      <c r="G87" s="265">
        <f>E87*F87</f>
        <v>0</v>
      </c>
      <c r="H87" s="266">
        <v>0</v>
      </c>
      <c r="I87" s="267">
        <f>E87*H87</f>
        <v>0</v>
      </c>
      <c r="J87" s="266"/>
      <c r="K87" s="267">
        <f>E87*J87</f>
        <v>0</v>
      </c>
      <c r="O87" s="259">
        <v>2</v>
      </c>
      <c r="AA87" s="232">
        <v>12</v>
      </c>
      <c r="AB87" s="232">
        <v>0</v>
      </c>
      <c r="AC87" s="232">
        <v>61</v>
      </c>
      <c r="AZ87" s="232">
        <v>4</v>
      </c>
      <c r="BA87" s="232">
        <f>IF(AZ87=1,G87,0)</f>
        <v>0</v>
      </c>
      <c r="BB87" s="232">
        <f>IF(AZ87=2,G87,0)</f>
        <v>0</v>
      </c>
      <c r="BC87" s="232">
        <f>IF(AZ87=3,G87,0)</f>
        <v>0</v>
      </c>
      <c r="BD87" s="232">
        <f>IF(AZ87=4,G87,0)</f>
        <v>0</v>
      </c>
      <c r="BE87" s="232">
        <f>IF(AZ87=5,G87,0)</f>
        <v>0</v>
      </c>
      <c r="CA87" s="259">
        <v>12</v>
      </c>
      <c r="CB87" s="259">
        <v>0</v>
      </c>
    </row>
    <row r="88" spans="1:80" x14ac:dyDescent="0.2">
      <c r="A88" s="277"/>
      <c r="B88" s="278" t="s">
        <v>100</v>
      </c>
      <c r="C88" s="279" t="s">
        <v>242</v>
      </c>
      <c r="D88" s="280"/>
      <c r="E88" s="281"/>
      <c r="F88" s="282"/>
      <c r="G88" s="283">
        <f>SUM(G86:G87)</f>
        <v>0</v>
      </c>
      <c r="H88" s="284"/>
      <c r="I88" s="285">
        <f>SUM(I86:I87)</f>
        <v>0</v>
      </c>
      <c r="J88" s="284"/>
      <c r="K88" s="285">
        <f>SUM(K86:K87)</f>
        <v>0</v>
      </c>
      <c r="O88" s="259">
        <v>4</v>
      </c>
      <c r="BA88" s="286">
        <f>SUM(BA86:BA87)</f>
        <v>0</v>
      </c>
      <c r="BB88" s="286">
        <f>SUM(BB86:BB87)</f>
        <v>0</v>
      </c>
      <c r="BC88" s="286">
        <f>SUM(BC86:BC87)</f>
        <v>0</v>
      </c>
      <c r="BD88" s="286">
        <f>SUM(BD86:BD87)</f>
        <v>0</v>
      </c>
      <c r="BE88" s="286">
        <f>SUM(BE86:BE87)</f>
        <v>0</v>
      </c>
    </row>
    <row r="89" spans="1:80" x14ac:dyDescent="0.2">
      <c r="A89" s="249" t="s">
        <v>97</v>
      </c>
      <c r="B89" s="250" t="s">
        <v>244</v>
      </c>
      <c r="C89" s="251" t="s">
        <v>245</v>
      </c>
      <c r="D89" s="252"/>
      <c r="E89" s="253"/>
      <c r="F89" s="253"/>
      <c r="G89" s="254"/>
      <c r="H89" s="255"/>
      <c r="I89" s="256"/>
      <c r="J89" s="257"/>
      <c r="K89" s="258"/>
      <c r="O89" s="259">
        <v>1</v>
      </c>
    </row>
    <row r="90" spans="1:80" x14ac:dyDescent="0.2">
      <c r="A90" s="260">
        <v>43</v>
      </c>
      <c r="B90" s="261" t="s">
        <v>247</v>
      </c>
      <c r="C90" s="262" t="s">
        <v>248</v>
      </c>
      <c r="D90" s="263" t="s">
        <v>171</v>
      </c>
      <c r="E90" s="264">
        <v>0.73980000000000001</v>
      </c>
      <c r="F90" s="264">
        <v>0</v>
      </c>
      <c r="G90" s="265">
        <f>E90*F90</f>
        <v>0</v>
      </c>
      <c r="H90" s="266">
        <v>0</v>
      </c>
      <c r="I90" s="267">
        <f>E90*H90</f>
        <v>0</v>
      </c>
      <c r="J90" s="266"/>
      <c r="K90" s="267">
        <f>E90*J90</f>
        <v>0</v>
      </c>
      <c r="O90" s="259">
        <v>2</v>
      </c>
      <c r="AA90" s="232">
        <v>8</v>
      </c>
      <c r="AB90" s="232">
        <v>0</v>
      </c>
      <c r="AC90" s="232">
        <v>3</v>
      </c>
      <c r="AZ90" s="232">
        <v>1</v>
      </c>
      <c r="BA90" s="232">
        <f>IF(AZ90=1,G90,0)</f>
        <v>0</v>
      </c>
      <c r="BB90" s="232">
        <f>IF(AZ90=2,G90,0)</f>
        <v>0</v>
      </c>
      <c r="BC90" s="232">
        <f>IF(AZ90=3,G90,0)</f>
        <v>0</v>
      </c>
      <c r="BD90" s="232">
        <f>IF(AZ90=4,G90,0)</f>
        <v>0</v>
      </c>
      <c r="BE90" s="232">
        <f>IF(AZ90=5,G90,0)</f>
        <v>0</v>
      </c>
      <c r="CA90" s="259">
        <v>8</v>
      </c>
      <c r="CB90" s="259">
        <v>0</v>
      </c>
    </row>
    <row r="91" spans="1:80" x14ac:dyDescent="0.2">
      <c r="A91" s="260">
        <v>44</v>
      </c>
      <c r="B91" s="261" t="s">
        <v>249</v>
      </c>
      <c r="C91" s="262" t="s">
        <v>250</v>
      </c>
      <c r="D91" s="263" t="s">
        <v>171</v>
      </c>
      <c r="E91" s="264">
        <v>1.4796</v>
      </c>
      <c r="F91" s="264">
        <v>0</v>
      </c>
      <c r="G91" s="265">
        <f>E91*F91</f>
        <v>0</v>
      </c>
      <c r="H91" s="266">
        <v>0</v>
      </c>
      <c r="I91" s="267">
        <f>E91*H91</f>
        <v>0</v>
      </c>
      <c r="J91" s="266"/>
      <c r="K91" s="267">
        <f>E91*J91</f>
        <v>0</v>
      </c>
      <c r="O91" s="259">
        <v>2</v>
      </c>
      <c r="AA91" s="232">
        <v>8</v>
      </c>
      <c r="AB91" s="232">
        <v>0</v>
      </c>
      <c r="AC91" s="232">
        <v>3</v>
      </c>
      <c r="AZ91" s="232">
        <v>1</v>
      </c>
      <c r="BA91" s="232">
        <f>IF(AZ91=1,G91,0)</f>
        <v>0</v>
      </c>
      <c r="BB91" s="232">
        <f>IF(AZ91=2,G91,0)</f>
        <v>0</v>
      </c>
      <c r="BC91" s="232">
        <f>IF(AZ91=3,G91,0)</f>
        <v>0</v>
      </c>
      <c r="BD91" s="232">
        <f>IF(AZ91=4,G91,0)</f>
        <v>0</v>
      </c>
      <c r="BE91" s="232">
        <f>IF(AZ91=5,G91,0)</f>
        <v>0</v>
      </c>
      <c r="CA91" s="259">
        <v>8</v>
      </c>
      <c r="CB91" s="259">
        <v>0</v>
      </c>
    </row>
    <row r="92" spans="1:80" x14ac:dyDescent="0.2">
      <c r="A92" s="260">
        <v>45</v>
      </c>
      <c r="B92" s="261" t="s">
        <v>251</v>
      </c>
      <c r="C92" s="262" t="s">
        <v>252</v>
      </c>
      <c r="D92" s="263" t="s">
        <v>171</v>
      </c>
      <c r="E92" s="264">
        <v>0.73980000000000001</v>
      </c>
      <c r="F92" s="264">
        <v>0</v>
      </c>
      <c r="G92" s="265">
        <f>E92*F92</f>
        <v>0</v>
      </c>
      <c r="H92" s="266">
        <v>0</v>
      </c>
      <c r="I92" s="267">
        <f>E92*H92</f>
        <v>0</v>
      </c>
      <c r="J92" s="266"/>
      <c r="K92" s="267">
        <f>E92*J92</f>
        <v>0</v>
      </c>
      <c r="O92" s="259">
        <v>2</v>
      </c>
      <c r="AA92" s="232">
        <v>8</v>
      </c>
      <c r="AB92" s="232">
        <v>0</v>
      </c>
      <c r="AC92" s="232">
        <v>3</v>
      </c>
      <c r="AZ92" s="232">
        <v>1</v>
      </c>
      <c r="BA92" s="232">
        <f>IF(AZ92=1,G92,0)</f>
        <v>0</v>
      </c>
      <c r="BB92" s="232">
        <f>IF(AZ92=2,G92,0)</f>
        <v>0</v>
      </c>
      <c r="BC92" s="232">
        <f>IF(AZ92=3,G92,0)</f>
        <v>0</v>
      </c>
      <c r="BD92" s="232">
        <f>IF(AZ92=4,G92,0)</f>
        <v>0</v>
      </c>
      <c r="BE92" s="232">
        <f>IF(AZ92=5,G92,0)</f>
        <v>0</v>
      </c>
      <c r="CA92" s="259">
        <v>8</v>
      </c>
      <c r="CB92" s="259">
        <v>0</v>
      </c>
    </row>
    <row r="93" spans="1:80" x14ac:dyDescent="0.2">
      <c r="A93" s="260">
        <v>46</v>
      </c>
      <c r="B93" s="261" t="s">
        <v>253</v>
      </c>
      <c r="C93" s="262" t="s">
        <v>254</v>
      </c>
      <c r="D93" s="263" t="s">
        <v>171</v>
      </c>
      <c r="E93" s="264">
        <v>0.73980000000000001</v>
      </c>
      <c r="F93" s="264">
        <v>0</v>
      </c>
      <c r="G93" s="265">
        <f>E93*F93</f>
        <v>0</v>
      </c>
      <c r="H93" s="266">
        <v>0</v>
      </c>
      <c r="I93" s="267">
        <f>E93*H93</f>
        <v>0</v>
      </c>
      <c r="J93" s="266"/>
      <c r="K93" s="267">
        <f>E93*J93</f>
        <v>0</v>
      </c>
      <c r="O93" s="259">
        <v>2</v>
      </c>
      <c r="AA93" s="232">
        <v>8</v>
      </c>
      <c r="AB93" s="232">
        <v>0</v>
      </c>
      <c r="AC93" s="232">
        <v>3</v>
      </c>
      <c r="AZ93" s="232">
        <v>1</v>
      </c>
      <c r="BA93" s="232">
        <f>IF(AZ93=1,G93,0)</f>
        <v>0</v>
      </c>
      <c r="BB93" s="232">
        <f>IF(AZ93=2,G93,0)</f>
        <v>0</v>
      </c>
      <c r="BC93" s="232">
        <f>IF(AZ93=3,G93,0)</f>
        <v>0</v>
      </c>
      <c r="BD93" s="232">
        <f>IF(AZ93=4,G93,0)</f>
        <v>0</v>
      </c>
      <c r="BE93" s="232">
        <f>IF(AZ93=5,G93,0)</f>
        <v>0</v>
      </c>
      <c r="CA93" s="259">
        <v>8</v>
      </c>
      <c r="CB93" s="259">
        <v>0</v>
      </c>
    </row>
    <row r="94" spans="1:80" x14ac:dyDescent="0.2">
      <c r="A94" s="277"/>
      <c r="B94" s="278" t="s">
        <v>100</v>
      </c>
      <c r="C94" s="279" t="s">
        <v>246</v>
      </c>
      <c r="D94" s="280"/>
      <c r="E94" s="281"/>
      <c r="F94" s="282"/>
      <c r="G94" s="283">
        <f>SUM(G89:G93)</f>
        <v>0</v>
      </c>
      <c r="H94" s="284"/>
      <c r="I94" s="285">
        <f>SUM(I89:I93)</f>
        <v>0</v>
      </c>
      <c r="J94" s="284"/>
      <c r="K94" s="285">
        <f>SUM(K89:K93)</f>
        <v>0</v>
      </c>
      <c r="O94" s="259">
        <v>4</v>
      </c>
      <c r="BA94" s="286">
        <f>SUM(BA89:BA93)</f>
        <v>0</v>
      </c>
      <c r="BB94" s="286">
        <f>SUM(BB89:BB93)</f>
        <v>0</v>
      </c>
      <c r="BC94" s="286">
        <f>SUM(BC89:BC93)</f>
        <v>0</v>
      </c>
      <c r="BD94" s="286">
        <f>SUM(BD89:BD93)</f>
        <v>0</v>
      </c>
      <c r="BE94" s="286">
        <f>SUM(BE89:BE93)</f>
        <v>0</v>
      </c>
    </row>
    <row r="95" spans="1:80" x14ac:dyDescent="0.2">
      <c r="E95" s="232"/>
    </row>
    <row r="96" spans="1:80" x14ac:dyDescent="0.2">
      <c r="E96" s="232"/>
    </row>
    <row r="97" spans="5:5" x14ac:dyDescent="0.2">
      <c r="E97" s="232"/>
    </row>
    <row r="98" spans="5:5" x14ac:dyDescent="0.2">
      <c r="E98" s="232"/>
    </row>
    <row r="99" spans="5:5" x14ac:dyDescent="0.2">
      <c r="E99" s="232"/>
    </row>
    <row r="100" spans="5:5" x14ac:dyDescent="0.2">
      <c r="E100" s="232"/>
    </row>
    <row r="101" spans="5:5" x14ac:dyDescent="0.2">
      <c r="E101" s="232"/>
    </row>
    <row r="102" spans="5:5" x14ac:dyDescent="0.2">
      <c r="E102" s="232"/>
    </row>
    <row r="103" spans="5:5" x14ac:dyDescent="0.2">
      <c r="E103" s="232"/>
    </row>
    <row r="104" spans="5:5" x14ac:dyDescent="0.2">
      <c r="E104" s="232"/>
    </row>
    <row r="105" spans="5:5" x14ac:dyDescent="0.2">
      <c r="E105" s="232"/>
    </row>
    <row r="106" spans="5:5" x14ac:dyDescent="0.2">
      <c r="E106" s="232"/>
    </row>
    <row r="107" spans="5:5" x14ac:dyDescent="0.2">
      <c r="E107" s="232"/>
    </row>
    <row r="108" spans="5:5" x14ac:dyDescent="0.2">
      <c r="E108" s="232"/>
    </row>
    <row r="109" spans="5:5" x14ac:dyDescent="0.2">
      <c r="E109" s="232"/>
    </row>
    <row r="110" spans="5:5" x14ac:dyDescent="0.2">
      <c r="E110" s="232"/>
    </row>
    <row r="111" spans="5:5" x14ac:dyDescent="0.2">
      <c r="E111" s="232"/>
    </row>
    <row r="112" spans="5:5" x14ac:dyDescent="0.2">
      <c r="E112" s="232"/>
    </row>
    <row r="113" spans="1:7" x14ac:dyDescent="0.2">
      <c r="E113" s="232"/>
    </row>
    <row r="114" spans="1:7" x14ac:dyDescent="0.2">
      <c r="E114" s="232"/>
    </row>
    <row r="115" spans="1:7" x14ac:dyDescent="0.2">
      <c r="E115" s="232"/>
    </row>
    <row r="116" spans="1:7" x14ac:dyDescent="0.2">
      <c r="E116" s="232"/>
    </row>
    <row r="117" spans="1:7" x14ac:dyDescent="0.2">
      <c r="E117" s="232"/>
    </row>
    <row r="118" spans="1:7" x14ac:dyDescent="0.2">
      <c r="A118" s="276"/>
      <c r="B118" s="276"/>
      <c r="C118" s="276"/>
      <c r="D118" s="276"/>
      <c r="E118" s="276"/>
      <c r="F118" s="276"/>
      <c r="G118" s="276"/>
    </row>
    <row r="119" spans="1:7" x14ac:dyDescent="0.2">
      <c r="A119" s="276"/>
      <c r="B119" s="276"/>
      <c r="C119" s="276"/>
      <c r="D119" s="276"/>
      <c r="E119" s="276"/>
      <c r="F119" s="276"/>
      <c r="G119" s="276"/>
    </row>
    <row r="120" spans="1:7" x14ac:dyDescent="0.2">
      <c r="A120" s="276"/>
      <c r="B120" s="276"/>
      <c r="C120" s="276"/>
      <c r="D120" s="276"/>
      <c r="E120" s="276"/>
      <c r="F120" s="276"/>
      <c r="G120" s="276"/>
    </row>
    <row r="121" spans="1:7" x14ac:dyDescent="0.2">
      <c r="A121" s="276"/>
      <c r="B121" s="276"/>
      <c r="C121" s="276"/>
      <c r="D121" s="276"/>
      <c r="E121" s="276"/>
      <c r="F121" s="276"/>
      <c r="G121" s="276"/>
    </row>
    <row r="122" spans="1:7" x14ac:dyDescent="0.2">
      <c r="E122" s="232"/>
    </row>
    <row r="123" spans="1:7" x14ac:dyDescent="0.2">
      <c r="E123" s="232"/>
    </row>
    <row r="124" spans="1:7" x14ac:dyDescent="0.2">
      <c r="E124" s="232"/>
    </row>
    <row r="125" spans="1:7" x14ac:dyDescent="0.2">
      <c r="E125" s="232"/>
    </row>
    <row r="126" spans="1:7" x14ac:dyDescent="0.2">
      <c r="E126" s="232"/>
    </row>
    <row r="127" spans="1:7" x14ac:dyDescent="0.2">
      <c r="E127" s="232"/>
    </row>
    <row r="128" spans="1:7" x14ac:dyDescent="0.2">
      <c r="E128" s="232"/>
    </row>
    <row r="129" spans="5:5" x14ac:dyDescent="0.2">
      <c r="E129" s="232"/>
    </row>
    <row r="130" spans="5:5" x14ac:dyDescent="0.2">
      <c r="E130" s="232"/>
    </row>
    <row r="131" spans="5:5" x14ac:dyDescent="0.2">
      <c r="E131" s="232"/>
    </row>
    <row r="132" spans="5:5" x14ac:dyDescent="0.2">
      <c r="E132" s="232"/>
    </row>
    <row r="133" spans="5:5" x14ac:dyDescent="0.2">
      <c r="E133" s="232"/>
    </row>
    <row r="134" spans="5:5" x14ac:dyDescent="0.2">
      <c r="E134" s="232"/>
    </row>
    <row r="135" spans="5:5" x14ac:dyDescent="0.2">
      <c r="E135" s="232"/>
    </row>
    <row r="136" spans="5:5" x14ac:dyDescent="0.2">
      <c r="E136" s="232"/>
    </row>
    <row r="137" spans="5:5" x14ac:dyDescent="0.2">
      <c r="E137" s="232"/>
    </row>
    <row r="138" spans="5:5" x14ac:dyDescent="0.2">
      <c r="E138" s="232"/>
    </row>
    <row r="139" spans="5:5" x14ac:dyDescent="0.2">
      <c r="E139" s="232"/>
    </row>
    <row r="140" spans="5:5" x14ac:dyDescent="0.2">
      <c r="E140" s="232"/>
    </row>
    <row r="141" spans="5:5" x14ac:dyDescent="0.2">
      <c r="E141" s="232"/>
    </row>
    <row r="142" spans="5:5" x14ac:dyDescent="0.2">
      <c r="E142" s="232"/>
    </row>
    <row r="143" spans="5:5" x14ac:dyDescent="0.2">
      <c r="E143" s="232"/>
    </row>
    <row r="144" spans="5:5" x14ac:dyDescent="0.2">
      <c r="E144" s="232"/>
    </row>
    <row r="145" spans="1:7" x14ac:dyDescent="0.2">
      <c r="E145" s="232"/>
    </row>
    <row r="146" spans="1:7" x14ac:dyDescent="0.2">
      <c r="E146" s="232"/>
    </row>
    <row r="147" spans="1:7" x14ac:dyDescent="0.2">
      <c r="E147" s="232"/>
    </row>
    <row r="148" spans="1:7" x14ac:dyDescent="0.2">
      <c r="E148" s="232"/>
    </row>
    <row r="149" spans="1:7" x14ac:dyDescent="0.2">
      <c r="E149" s="232"/>
    </row>
    <row r="150" spans="1:7" x14ac:dyDescent="0.2">
      <c r="E150" s="232"/>
    </row>
    <row r="151" spans="1:7" x14ac:dyDescent="0.2">
      <c r="E151" s="232"/>
    </row>
    <row r="152" spans="1:7" x14ac:dyDescent="0.2">
      <c r="E152" s="232"/>
    </row>
    <row r="153" spans="1:7" x14ac:dyDescent="0.2">
      <c r="A153" s="287"/>
      <c r="B153" s="287"/>
    </row>
    <row r="154" spans="1:7" x14ac:dyDescent="0.2">
      <c r="A154" s="276"/>
      <c r="B154" s="276"/>
      <c r="C154" s="288"/>
      <c r="D154" s="288"/>
      <c r="E154" s="289"/>
      <c r="F154" s="288"/>
      <c r="G154" s="290"/>
    </row>
    <row r="155" spans="1:7" x14ac:dyDescent="0.2">
      <c r="A155" s="291"/>
      <c r="B155" s="291"/>
      <c r="C155" s="276"/>
      <c r="D155" s="276"/>
      <c r="E155" s="292"/>
      <c r="F155" s="276"/>
      <c r="G155" s="276"/>
    </row>
    <row r="156" spans="1:7" x14ac:dyDescent="0.2">
      <c r="A156" s="276"/>
      <c r="B156" s="276"/>
      <c r="C156" s="276"/>
      <c r="D156" s="276"/>
      <c r="E156" s="292"/>
      <c r="F156" s="276"/>
      <c r="G156" s="276"/>
    </row>
    <row r="157" spans="1:7" x14ac:dyDescent="0.2">
      <c r="A157" s="276"/>
      <c r="B157" s="276"/>
      <c r="C157" s="276"/>
      <c r="D157" s="276"/>
      <c r="E157" s="292"/>
      <c r="F157" s="276"/>
      <c r="G157" s="276"/>
    </row>
    <row r="158" spans="1:7" x14ac:dyDescent="0.2">
      <c r="A158" s="276"/>
      <c r="B158" s="276"/>
      <c r="C158" s="276"/>
      <c r="D158" s="276"/>
      <c r="E158" s="292"/>
      <c r="F158" s="276"/>
      <c r="G158" s="276"/>
    </row>
    <row r="159" spans="1:7" x14ac:dyDescent="0.2">
      <c r="A159" s="276"/>
      <c r="B159" s="276"/>
      <c r="C159" s="276"/>
      <c r="D159" s="276"/>
      <c r="E159" s="292"/>
      <c r="F159" s="276"/>
      <c r="G159" s="276"/>
    </row>
    <row r="160" spans="1:7" x14ac:dyDescent="0.2">
      <c r="A160" s="276"/>
      <c r="B160" s="276"/>
      <c r="C160" s="276"/>
      <c r="D160" s="276"/>
      <c r="E160" s="292"/>
      <c r="F160" s="276"/>
      <c r="G160" s="276"/>
    </row>
    <row r="161" spans="1:7" x14ac:dyDescent="0.2">
      <c r="A161" s="276"/>
      <c r="B161" s="276"/>
      <c r="C161" s="276"/>
      <c r="D161" s="276"/>
      <c r="E161" s="292"/>
      <c r="F161" s="276"/>
      <c r="G161" s="276"/>
    </row>
    <row r="162" spans="1:7" x14ac:dyDescent="0.2">
      <c r="A162" s="276"/>
      <c r="B162" s="276"/>
      <c r="C162" s="276"/>
      <c r="D162" s="276"/>
      <c r="E162" s="292"/>
      <c r="F162" s="276"/>
      <c r="G162" s="276"/>
    </row>
    <row r="163" spans="1:7" x14ac:dyDescent="0.2">
      <c r="A163" s="276"/>
      <c r="B163" s="276"/>
      <c r="C163" s="276"/>
      <c r="D163" s="276"/>
      <c r="E163" s="292"/>
      <c r="F163" s="276"/>
      <c r="G163" s="276"/>
    </row>
    <row r="164" spans="1:7" x14ac:dyDescent="0.2">
      <c r="A164" s="276"/>
      <c r="B164" s="276"/>
      <c r="C164" s="276"/>
      <c r="D164" s="276"/>
      <c r="E164" s="292"/>
      <c r="F164" s="276"/>
      <c r="G164" s="276"/>
    </row>
    <row r="165" spans="1:7" x14ac:dyDescent="0.2">
      <c r="A165" s="276"/>
      <c r="B165" s="276"/>
      <c r="C165" s="276"/>
      <c r="D165" s="276"/>
      <c r="E165" s="292"/>
      <c r="F165" s="276"/>
      <c r="G165" s="276"/>
    </row>
    <row r="166" spans="1:7" x14ac:dyDescent="0.2">
      <c r="A166" s="276"/>
      <c r="B166" s="276"/>
      <c r="C166" s="276"/>
      <c r="D166" s="276"/>
      <c r="E166" s="292"/>
      <c r="F166" s="276"/>
      <c r="G166" s="276"/>
    </row>
    <row r="167" spans="1:7" x14ac:dyDescent="0.2">
      <c r="A167" s="276"/>
      <c r="B167" s="276"/>
      <c r="C167" s="276"/>
      <c r="D167" s="276"/>
      <c r="E167" s="292"/>
      <c r="F167" s="276"/>
      <c r="G167" s="276"/>
    </row>
  </sheetData>
  <mergeCells count="26">
    <mergeCell ref="C20:D20"/>
    <mergeCell ref="C22:D22"/>
    <mergeCell ref="C24:D24"/>
    <mergeCell ref="C27:D27"/>
    <mergeCell ref="A1:G1"/>
    <mergeCell ref="A3:B3"/>
    <mergeCell ref="A4:B4"/>
    <mergeCell ref="E4:G4"/>
    <mergeCell ref="C9:D9"/>
    <mergeCell ref="C11:D11"/>
    <mergeCell ref="C12:D12"/>
    <mergeCell ref="C53:D53"/>
    <mergeCell ref="C31:D31"/>
    <mergeCell ref="C32:D32"/>
    <mergeCell ref="C36:D36"/>
    <mergeCell ref="C38:D38"/>
    <mergeCell ref="C39:D39"/>
    <mergeCell ref="C41:D41"/>
    <mergeCell ref="C43:D43"/>
    <mergeCell ref="C78:D78"/>
    <mergeCell ref="C80:D80"/>
    <mergeCell ref="C62:D62"/>
    <mergeCell ref="C64:D64"/>
    <mergeCell ref="C66:D66"/>
    <mergeCell ref="C69:D69"/>
    <mergeCell ref="C72:D72"/>
  </mergeCells>
  <printOptions horizontalCentered="1" gridLinesSet="0"/>
  <pageMargins left="0.59055118110236227" right="0.39370078740157483" top="0.59055118110236227" bottom="0.98425196850393704" header="0.19685039370078741" footer="0.51181102362204722"/>
  <pageSetup paperSize="9" orientation="landscape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1:BE51"/>
  <sheetViews>
    <sheetView topLeftCell="A3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93" t="s">
        <v>101</v>
      </c>
      <c r="B1" s="94"/>
      <c r="C1" s="94"/>
      <c r="D1" s="94"/>
      <c r="E1" s="94"/>
      <c r="F1" s="94"/>
      <c r="G1" s="94"/>
    </row>
    <row r="2" spans="1:57" ht="12.75" customHeight="1" x14ac:dyDescent="0.2">
      <c r="A2" s="95" t="s">
        <v>32</v>
      </c>
      <c r="B2" s="96"/>
      <c r="C2" s="97" t="s">
        <v>109</v>
      </c>
      <c r="D2" s="97" t="s">
        <v>264</v>
      </c>
      <c r="E2" s="98"/>
      <c r="F2" s="99" t="s">
        <v>33</v>
      </c>
      <c r="G2" s="100"/>
    </row>
    <row r="3" spans="1:57" ht="3" hidden="1" customHeight="1" x14ac:dyDescent="0.2">
      <c r="A3" s="101"/>
      <c r="B3" s="102"/>
      <c r="C3" s="103"/>
      <c r="D3" s="103"/>
      <c r="E3" s="104"/>
      <c r="F3" s="105"/>
      <c r="G3" s="106"/>
    </row>
    <row r="4" spans="1:57" ht="12" customHeight="1" x14ac:dyDescent="0.2">
      <c r="A4" s="107" t="s">
        <v>34</v>
      </c>
      <c r="B4" s="102"/>
      <c r="C4" s="103"/>
      <c r="D4" s="103"/>
      <c r="E4" s="104"/>
      <c r="F4" s="105" t="s">
        <v>35</v>
      </c>
      <c r="G4" s="108"/>
    </row>
    <row r="5" spans="1:57" ht="12.95" customHeight="1" x14ac:dyDescent="0.2">
      <c r="A5" s="109" t="s">
        <v>106</v>
      </c>
      <c r="B5" s="110"/>
      <c r="C5" s="111" t="s">
        <v>107</v>
      </c>
      <c r="D5" s="112"/>
      <c r="E5" s="110"/>
      <c r="F5" s="105" t="s">
        <v>36</v>
      </c>
      <c r="G5" s="106"/>
    </row>
    <row r="6" spans="1:57" ht="12.95" customHeight="1" x14ac:dyDescent="0.2">
      <c r="A6" s="107" t="s">
        <v>37</v>
      </c>
      <c r="B6" s="102"/>
      <c r="C6" s="103"/>
      <c r="D6" s="103"/>
      <c r="E6" s="104"/>
      <c r="F6" s="113" t="s">
        <v>38</v>
      </c>
      <c r="G6" s="114"/>
      <c r="O6" s="115"/>
    </row>
    <row r="7" spans="1:57" ht="12.95" customHeight="1" x14ac:dyDescent="0.2">
      <c r="A7" s="116" t="s">
        <v>103</v>
      </c>
      <c r="B7" s="117"/>
      <c r="C7" s="118" t="s">
        <v>104</v>
      </c>
      <c r="D7" s="119"/>
      <c r="E7" s="119"/>
      <c r="F7" s="120" t="s">
        <v>39</v>
      </c>
      <c r="G7" s="114">
        <f>IF(G6=0,,ROUND((F30+F32)/G6,1))</f>
        <v>0</v>
      </c>
    </row>
    <row r="8" spans="1:57" x14ac:dyDescent="0.2">
      <c r="A8" s="121" t="s">
        <v>40</v>
      </c>
      <c r="B8" s="105"/>
      <c r="C8" s="311"/>
      <c r="D8" s="311"/>
      <c r="E8" s="312"/>
      <c r="F8" s="122" t="s">
        <v>41</v>
      </c>
      <c r="G8" s="123"/>
      <c r="H8" s="124"/>
      <c r="I8" s="125"/>
    </row>
    <row r="9" spans="1:57" x14ac:dyDescent="0.2">
      <c r="A9" s="121" t="s">
        <v>42</v>
      </c>
      <c r="B9" s="105"/>
      <c r="C9" s="311"/>
      <c r="D9" s="311"/>
      <c r="E9" s="312"/>
      <c r="F9" s="105"/>
      <c r="G9" s="126"/>
      <c r="H9" s="127"/>
    </row>
    <row r="10" spans="1:57" x14ac:dyDescent="0.2">
      <c r="A10" s="121" t="s">
        <v>43</v>
      </c>
      <c r="B10" s="105"/>
      <c r="C10" s="311"/>
      <c r="D10" s="311"/>
      <c r="E10" s="311"/>
      <c r="F10" s="128"/>
      <c r="G10" s="129"/>
      <c r="H10" s="130"/>
    </row>
    <row r="11" spans="1:57" ht="13.5" customHeight="1" x14ac:dyDescent="0.2">
      <c r="A11" s="121" t="s">
        <v>44</v>
      </c>
      <c r="B11" s="105"/>
      <c r="C11" s="311"/>
      <c r="D11" s="311"/>
      <c r="E11" s="311"/>
      <c r="F11" s="131" t="s">
        <v>45</v>
      </c>
      <c r="G11" s="132"/>
      <c r="H11" s="127"/>
      <c r="BA11" s="133"/>
      <c r="BB11" s="133"/>
      <c r="BC11" s="133"/>
      <c r="BD11" s="133"/>
      <c r="BE11" s="133"/>
    </row>
    <row r="12" spans="1:57" ht="12.75" customHeight="1" x14ac:dyDescent="0.2">
      <c r="A12" s="134" t="s">
        <v>46</v>
      </c>
      <c r="B12" s="102"/>
      <c r="C12" s="313"/>
      <c r="D12" s="313"/>
      <c r="E12" s="313"/>
      <c r="F12" s="135" t="s">
        <v>47</v>
      </c>
      <c r="G12" s="136"/>
      <c r="H12" s="127"/>
    </row>
    <row r="13" spans="1:57" ht="28.5" customHeight="1" thickBot="1" x14ac:dyDescent="0.25">
      <c r="A13" s="137" t="s">
        <v>48</v>
      </c>
      <c r="B13" s="138"/>
      <c r="C13" s="138"/>
      <c r="D13" s="138"/>
      <c r="E13" s="139"/>
      <c r="F13" s="139"/>
      <c r="G13" s="140"/>
      <c r="H13" s="127"/>
    </row>
    <row r="14" spans="1:57" ht="17.25" customHeight="1" thickBot="1" x14ac:dyDescent="0.25">
      <c r="A14" s="141" t="s">
        <v>49</v>
      </c>
      <c r="B14" s="142"/>
      <c r="C14" s="143"/>
      <c r="D14" s="144" t="s">
        <v>50</v>
      </c>
      <c r="E14" s="145"/>
      <c r="F14" s="145"/>
      <c r="G14" s="143"/>
    </row>
    <row r="15" spans="1:57" ht="15.95" customHeight="1" x14ac:dyDescent="0.2">
      <c r="A15" s="146"/>
      <c r="B15" s="147" t="s">
        <v>51</v>
      </c>
      <c r="C15" s="148">
        <f>'SO02  Rek-1'!E19</f>
        <v>0</v>
      </c>
      <c r="D15" s="149" t="str">
        <f>'SO02  Rek-1'!A24</f>
        <v>Ztížené výrobní podmínky</v>
      </c>
      <c r="E15" s="150"/>
      <c r="F15" s="151"/>
      <c r="G15" s="148">
        <f>'SO02  Rek-1'!I24</f>
        <v>0</v>
      </c>
    </row>
    <row r="16" spans="1:57" ht="15.95" customHeight="1" x14ac:dyDescent="0.2">
      <c r="A16" s="146" t="s">
        <v>52</v>
      </c>
      <c r="B16" s="147" t="s">
        <v>53</v>
      </c>
      <c r="C16" s="148">
        <f>'SO02  Rek-1'!F19</f>
        <v>0</v>
      </c>
      <c r="D16" s="101" t="str">
        <f>'SO02  Rek-1'!A25</f>
        <v>Oborová přirážka</v>
      </c>
      <c r="E16" s="152"/>
      <c r="F16" s="153"/>
      <c r="G16" s="148">
        <f>'SO02  Rek-1'!I25</f>
        <v>0</v>
      </c>
    </row>
    <row r="17" spans="1:7" ht="15.95" customHeight="1" x14ac:dyDescent="0.2">
      <c r="A17" s="146" t="s">
        <v>54</v>
      </c>
      <c r="B17" s="147" t="s">
        <v>55</v>
      </c>
      <c r="C17" s="148">
        <f>'SO02  Rek-1'!H19</f>
        <v>0</v>
      </c>
      <c r="D17" s="101" t="str">
        <f>'SO02  Rek-1'!A26</f>
        <v>Přesun stavebních kapacit</v>
      </c>
      <c r="E17" s="152"/>
      <c r="F17" s="153"/>
      <c r="G17" s="148">
        <f>'SO02  Rek-1'!I26</f>
        <v>0</v>
      </c>
    </row>
    <row r="18" spans="1:7" ht="15.95" customHeight="1" x14ac:dyDescent="0.2">
      <c r="A18" s="154" t="s">
        <v>56</v>
      </c>
      <c r="B18" s="155" t="s">
        <v>57</v>
      </c>
      <c r="C18" s="148">
        <f>'SO02  Rek-1'!G19</f>
        <v>0</v>
      </c>
      <c r="D18" s="101" t="str">
        <f>'SO02  Rek-1'!A27</f>
        <v>Mimostaveništní doprava</v>
      </c>
      <c r="E18" s="152"/>
      <c r="F18" s="153"/>
      <c r="G18" s="148">
        <f>'SO02  Rek-1'!I27</f>
        <v>0</v>
      </c>
    </row>
    <row r="19" spans="1:7" ht="15.95" customHeight="1" x14ac:dyDescent="0.2">
      <c r="A19" s="156" t="s">
        <v>58</v>
      </c>
      <c r="B19" s="147"/>
      <c r="C19" s="148">
        <f>SUM(C15:C18)</f>
        <v>0</v>
      </c>
      <c r="D19" s="101" t="str">
        <f>'SO02  Rek-1'!A28</f>
        <v>Zařízení staveniště</v>
      </c>
      <c r="E19" s="152"/>
      <c r="F19" s="153"/>
      <c r="G19" s="148">
        <f>'SO02  Rek-1'!I28</f>
        <v>0</v>
      </c>
    </row>
    <row r="20" spans="1:7" ht="15.95" customHeight="1" x14ac:dyDescent="0.2">
      <c r="A20" s="156"/>
      <c r="B20" s="147"/>
      <c r="C20" s="148"/>
      <c r="D20" s="101" t="str">
        <f>'SO02  Rek-1'!A29</f>
        <v>Provoz investora</v>
      </c>
      <c r="E20" s="152"/>
      <c r="F20" s="153"/>
      <c r="G20" s="148">
        <f>'SO02  Rek-1'!I29</f>
        <v>0</v>
      </c>
    </row>
    <row r="21" spans="1:7" ht="15.95" customHeight="1" x14ac:dyDescent="0.2">
      <c r="A21" s="156" t="s">
        <v>29</v>
      </c>
      <c r="B21" s="147"/>
      <c r="C21" s="148">
        <f>'SO02  Rek-1'!I19</f>
        <v>0</v>
      </c>
      <c r="D21" s="101" t="str">
        <f>'SO02  Rek-1'!A30</f>
        <v>Kompletační činnost (IČD)</v>
      </c>
      <c r="E21" s="152"/>
      <c r="F21" s="153"/>
      <c r="G21" s="148">
        <f>'SO02  Rek-1'!I30</f>
        <v>0</v>
      </c>
    </row>
    <row r="22" spans="1:7" ht="15.95" customHeight="1" x14ac:dyDescent="0.2">
      <c r="A22" s="157" t="s">
        <v>59</v>
      </c>
      <c r="B22" s="127"/>
      <c r="C22" s="148">
        <f>C19+C21</f>
        <v>0</v>
      </c>
      <c r="D22" s="101" t="s">
        <v>60</v>
      </c>
      <c r="E22" s="152"/>
      <c r="F22" s="153"/>
      <c r="G22" s="148">
        <f>G23-SUM(G15:G21)</f>
        <v>0</v>
      </c>
    </row>
    <row r="23" spans="1:7" ht="15.95" customHeight="1" thickBot="1" x14ac:dyDescent="0.25">
      <c r="A23" s="314" t="s">
        <v>61</v>
      </c>
      <c r="B23" s="315"/>
      <c r="C23" s="158">
        <f>C22+G23</f>
        <v>0</v>
      </c>
      <c r="D23" s="159" t="s">
        <v>62</v>
      </c>
      <c r="E23" s="160"/>
      <c r="F23" s="161"/>
      <c r="G23" s="148">
        <f>'SO02  Rek-1'!H32</f>
        <v>0</v>
      </c>
    </row>
    <row r="24" spans="1:7" x14ac:dyDescent="0.2">
      <c r="A24" s="162" t="s">
        <v>63</v>
      </c>
      <c r="B24" s="163"/>
      <c r="C24" s="164"/>
      <c r="D24" s="163" t="s">
        <v>64</v>
      </c>
      <c r="E24" s="163"/>
      <c r="F24" s="165" t="s">
        <v>65</v>
      </c>
      <c r="G24" s="166"/>
    </row>
    <row r="25" spans="1:7" x14ac:dyDescent="0.2">
      <c r="A25" s="157" t="s">
        <v>66</v>
      </c>
      <c r="B25" s="127"/>
      <c r="C25" s="167"/>
      <c r="D25" s="127" t="s">
        <v>66</v>
      </c>
      <c r="F25" s="168" t="s">
        <v>66</v>
      </c>
      <c r="G25" s="169"/>
    </row>
    <row r="26" spans="1:7" ht="37.5" customHeight="1" x14ac:dyDescent="0.2">
      <c r="A26" s="157" t="s">
        <v>67</v>
      </c>
      <c r="B26" s="170"/>
      <c r="C26" s="167"/>
      <c r="D26" s="127" t="s">
        <v>67</v>
      </c>
      <c r="F26" s="168" t="s">
        <v>67</v>
      </c>
      <c r="G26" s="169"/>
    </row>
    <row r="27" spans="1:7" x14ac:dyDescent="0.2">
      <c r="A27" s="157"/>
      <c r="B27" s="171"/>
      <c r="C27" s="167"/>
      <c r="D27" s="127"/>
      <c r="F27" s="168"/>
      <c r="G27" s="169"/>
    </row>
    <row r="28" spans="1:7" x14ac:dyDescent="0.2">
      <c r="A28" s="157" t="s">
        <v>68</v>
      </c>
      <c r="B28" s="127"/>
      <c r="C28" s="167"/>
      <c r="D28" s="168" t="s">
        <v>69</v>
      </c>
      <c r="E28" s="167"/>
      <c r="F28" s="172" t="s">
        <v>69</v>
      </c>
      <c r="G28" s="169"/>
    </row>
    <row r="29" spans="1:7" ht="69" customHeight="1" x14ac:dyDescent="0.2">
      <c r="A29" s="157"/>
      <c r="B29" s="127"/>
      <c r="C29" s="173"/>
      <c r="D29" s="174"/>
      <c r="E29" s="173"/>
      <c r="F29" s="127"/>
      <c r="G29" s="169"/>
    </row>
    <row r="30" spans="1:7" x14ac:dyDescent="0.2">
      <c r="A30" s="175" t="s">
        <v>11</v>
      </c>
      <c r="B30" s="176"/>
      <c r="C30" s="177">
        <v>21</v>
      </c>
      <c r="D30" s="176" t="s">
        <v>70</v>
      </c>
      <c r="E30" s="178"/>
      <c r="F30" s="306">
        <f>C23-F32</f>
        <v>0</v>
      </c>
      <c r="G30" s="307"/>
    </row>
    <row r="31" spans="1:7" x14ac:dyDescent="0.2">
      <c r="A31" s="175" t="s">
        <v>71</v>
      </c>
      <c r="B31" s="176"/>
      <c r="C31" s="177">
        <f>C30</f>
        <v>21</v>
      </c>
      <c r="D31" s="176" t="s">
        <v>72</v>
      </c>
      <c r="E31" s="178"/>
      <c r="F31" s="306">
        <f>ROUND(PRODUCT(F30,C31/100),0)</f>
        <v>0</v>
      </c>
      <c r="G31" s="307"/>
    </row>
    <row r="32" spans="1:7" x14ac:dyDescent="0.2">
      <c r="A32" s="175" t="s">
        <v>11</v>
      </c>
      <c r="B32" s="176"/>
      <c r="C32" s="177">
        <v>0</v>
      </c>
      <c r="D32" s="176" t="s">
        <v>72</v>
      </c>
      <c r="E32" s="178"/>
      <c r="F32" s="306">
        <v>0</v>
      </c>
      <c r="G32" s="307"/>
    </row>
    <row r="33" spans="1:8" x14ac:dyDescent="0.2">
      <c r="A33" s="175" t="s">
        <v>71</v>
      </c>
      <c r="B33" s="179"/>
      <c r="C33" s="180">
        <f>C32</f>
        <v>0</v>
      </c>
      <c r="D33" s="176" t="s">
        <v>72</v>
      </c>
      <c r="E33" s="153"/>
      <c r="F33" s="306">
        <f>ROUND(PRODUCT(F32,C33/100),0)</f>
        <v>0</v>
      </c>
      <c r="G33" s="307"/>
    </row>
    <row r="34" spans="1:8" s="184" customFormat="1" ht="19.5" customHeight="1" thickBot="1" x14ac:dyDescent="0.3">
      <c r="A34" s="181" t="s">
        <v>73</v>
      </c>
      <c r="B34" s="182"/>
      <c r="C34" s="182"/>
      <c r="D34" s="182"/>
      <c r="E34" s="183"/>
      <c r="F34" s="308">
        <f>ROUND(SUM(F30:F33),0)</f>
        <v>0</v>
      </c>
      <c r="G34" s="309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310"/>
      <c r="C37" s="310"/>
      <c r="D37" s="310"/>
      <c r="E37" s="310"/>
      <c r="F37" s="310"/>
      <c r="G37" s="310"/>
      <c r="H37" s="1" t="s">
        <v>1</v>
      </c>
    </row>
    <row r="38" spans="1:8" ht="12.75" customHeight="1" x14ac:dyDescent="0.2">
      <c r="A38" s="185"/>
      <c r="B38" s="310"/>
      <c r="C38" s="310"/>
      <c r="D38" s="310"/>
      <c r="E38" s="310"/>
      <c r="F38" s="310"/>
      <c r="G38" s="310"/>
      <c r="H38" s="1" t="s">
        <v>1</v>
      </c>
    </row>
    <row r="39" spans="1:8" x14ac:dyDescent="0.2">
      <c r="A39" s="185"/>
      <c r="B39" s="310"/>
      <c r="C39" s="310"/>
      <c r="D39" s="310"/>
      <c r="E39" s="310"/>
      <c r="F39" s="310"/>
      <c r="G39" s="310"/>
      <c r="H39" s="1" t="s">
        <v>1</v>
      </c>
    </row>
    <row r="40" spans="1:8" x14ac:dyDescent="0.2">
      <c r="A40" s="185"/>
      <c r="B40" s="310"/>
      <c r="C40" s="310"/>
      <c r="D40" s="310"/>
      <c r="E40" s="310"/>
      <c r="F40" s="310"/>
      <c r="G40" s="310"/>
      <c r="H40" s="1" t="s">
        <v>1</v>
      </c>
    </row>
    <row r="41" spans="1:8" x14ac:dyDescent="0.2">
      <c r="A41" s="185"/>
      <c r="B41" s="310"/>
      <c r="C41" s="310"/>
      <c r="D41" s="310"/>
      <c r="E41" s="310"/>
      <c r="F41" s="310"/>
      <c r="G41" s="310"/>
      <c r="H41" s="1" t="s">
        <v>1</v>
      </c>
    </row>
    <row r="42" spans="1:8" x14ac:dyDescent="0.2">
      <c r="A42" s="185"/>
      <c r="B42" s="310"/>
      <c r="C42" s="310"/>
      <c r="D42" s="310"/>
      <c r="E42" s="310"/>
      <c r="F42" s="310"/>
      <c r="G42" s="310"/>
      <c r="H42" s="1" t="s">
        <v>1</v>
      </c>
    </row>
    <row r="43" spans="1:8" x14ac:dyDescent="0.2">
      <c r="A43" s="185"/>
      <c r="B43" s="310"/>
      <c r="C43" s="310"/>
      <c r="D43" s="310"/>
      <c r="E43" s="310"/>
      <c r="F43" s="310"/>
      <c r="G43" s="310"/>
      <c r="H43" s="1" t="s">
        <v>1</v>
      </c>
    </row>
    <row r="44" spans="1:8" ht="12.75" customHeight="1" x14ac:dyDescent="0.2">
      <c r="A44" s="185"/>
      <c r="B44" s="310"/>
      <c r="C44" s="310"/>
      <c r="D44" s="310"/>
      <c r="E44" s="310"/>
      <c r="F44" s="310"/>
      <c r="G44" s="310"/>
      <c r="H44" s="1" t="s">
        <v>1</v>
      </c>
    </row>
    <row r="45" spans="1:8" ht="12.75" customHeight="1" x14ac:dyDescent="0.2">
      <c r="A45" s="185"/>
      <c r="B45" s="310"/>
      <c r="C45" s="310"/>
      <c r="D45" s="310"/>
      <c r="E45" s="310"/>
      <c r="F45" s="310"/>
      <c r="G45" s="310"/>
      <c r="H45" s="1" t="s">
        <v>1</v>
      </c>
    </row>
    <row r="46" spans="1:8" x14ac:dyDescent="0.2">
      <c r="B46" s="305"/>
      <c r="C46" s="305"/>
      <c r="D46" s="305"/>
      <c r="E46" s="305"/>
      <c r="F46" s="305"/>
      <c r="G46" s="305"/>
    </row>
    <row r="47" spans="1:8" x14ac:dyDescent="0.2">
      <c r="B47" s="305"/>
      <c r="C47" s="305"/>
      <c r="D47" s="305"/>
      <c r="E47" s="305"/>
      <c r="F47" s="305"/>
      <c r="G47" s="305"/>
    </row>
    <row r="48" spans="1:8" x14ac:dyDescent="0.2">
      <c r="B48" s="305"/>
      <c r="C48" s="305"/>
      <c r="D48" s="305"/>
      <c r="E48" s="305"/>
      <c r="F48" s="305"/>
      <c r="G48" s="305"/>
    </row>
    <row r="49" spans="2:7" x14ac:dyDescent="0.2">
      <c r="B49" s="305"/>
      <c r="C49" s="305"/>
      <c r="D49" s="305"/>
      <c r="E49" s="305"/>
      <c r="F49" s="305"/>
      <c r="G49" s="305"/>
    </row>
    <row r="50" spans="2:7" x14ac:dyDescent="0.2">
      <c r="B50" s="305"/>
      <c r="C50" s="305"/>
      <c r="D50" s="305"/>
      <c r="E50" s="305"/>
      <c r="F50" s="305"/>
      <c r="G50" s="305"/>
    </row>
    <row r="51" spans="2:7" x14ac:dyDescent="0.2">
      <c r="B51" s="305"/>
      <c r="C51" s="305"/>
      <c r="D51" s="305"/>
      <c r="E51" s="305"/>
      <c r="F51" s="305"/>
      <c r="G51" s="305"/>
    </row>
  </sheetData>
  <mergeCells count="18">
    <mergeCell ref="A23:B23"/>
    <mergeCell ref="C8:E8"/>
    <mergeCell ref="C9:E9"/>
    <mergeCell ref="C10:E10"/>
    <mergeCell ref="C11:E11"/>
    <mergeCell ref="C12:E12"/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/>
  <dimension ref="A1:BE83"/>
  <sheetViews>
    <sheetView workbookViewId="0">
      <selection sqref="A1:B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316" t="s">
        <v>2</v>
      </c>
      <c r="B1" s="317"/>
      <c r="C1" s="186" t="s">
        <v>105</v>
      </c>
      <c r="D1" s="187"/>
      <c r="E1" s="188"/>
      <c r="F1" s="187"/>
      <c r="G1" s="189" t="s">
        <v>75</v>
      </c>
      <c r="H1" s="190" t="s">
        <v>109</v>
      </c>
      <c r="I1" s="191"/>
    </row>
    <row r="2" spans="1:9" ht="13.5" thickBot="1" x14ac:dyDescent="0.25">
      <c r="A2" s="318" t="s">
        <v>76</v>
      </c>
      <c r="B2" s="319"/>
      <c r="C2" s="192" t="s">
        <v>108</v>
      </c>
      <c r="D2" s="193"/>
      <c r="E2" s="194"/>
      <c r="F2" s="193"/>
      <c r="G2" s="320" t="s">
        <v>264</v>
      </c>
      <c r="H2" s="321"/>
      <c r="I2" s="322"/>
    </row>
    <row r="3" spans="1:9" ht="13.5" thickTop="1" x14ac:dyDescent="0.2">
      <c r="F3" s="127"/>
    </row>
    <row r="4" spans="1:9" ht="19.5" customHeight="1" x14ac:dyDescent="0.25">
      <c r="A4" s="195" t="s">
        <v>77</v>
      </c>
      <c r="B4" s="196"/>
      <c r="C4" s="196"/>
      <c r="D4" s="196"/>
      <c r="E4" s="197"/>
      <c r="F4" s="196"/>
      <c r="G4" s="196"/>
      <c r="H4" s="196"/>
      <c r="I4" s="196"/>
    </row>
    <row r="5" spans="1:9" ht="13.5" thickBot="1" x14ac:dyDescent="0.25"/>
    <row r="6" spans="1:9" s="127" customFormat="1" ht="13.5" thickBot="1" x14ac:dyDescent="0.25">
      <c r="A6" s="198"/>
      <c r="B6" s="199" t="s">
        <v>78</v>
      </c>
      <c r="C6" s="199"/>
      <c r="D6" s="200"/>
      <c r="E6" s="201" t="s">
        <v>25</v>
      </c>
      <c r="F6" s="202" t="s">
        <v>26</v>
      </c>
      <c r="G6" s="202" t="s">
        <v>27</v>
      </c>
      <c r="H6" s="202" t="s">
        <v>28</v>
      </c>
      <c r="I6" s="203" t="s">
        <v>29</v>
      </c>
    </row>
    <row r="7" spans="1:9" s="127" customFormat="1" x14ac:dyDescent="0.2">
      <c r="A7" s="293" t="str">
        <f>'SO02  Pol-1'!B7</f>
        <v>61</v>
      </c>
      <c r="B7" s="62" t="str">
        <f>'SO02  Pol-1'!C7</f>
        <v>Upravy povrchů vnitřní</v>
      </c>
      <c r="D7" s="204"/>
      <c r="E7" s="294">
        <f>'SO02  Pol-1'!BA10</f>
        <v>0</v>
      </c>
      <c r="F7" s="295">
        <f>'SO02  Pol-1'!BB10</f>
        <v>0</v>
      </c>
      <c r="G7" s="295">
        <f>'SO02  Pol-1'!BC10</f>
        <v>0</v>
      </c>
      <c r="H7" s="295">
        <f>'SO02  Pol-1'!BD10</f>
        <v>0</v>
      </c>
      <c r="I7" s="296">
        <f>'SO02  Pol-1'!BE10</f>
        <v>0</v>
      </c>
    </row>
    <row r="8" spans="1:9" s="127" customFormat="1" x14ac:dyDescent="0.2">
      <c r="A8" s="293" t="str">
        <f>'SO02  Pol-1'!B11</f>
        <v>62</v>
      </c>
      <c r="B8" s="62" t="str">
        <f>'SO02  Pol-1'!C11</f>
        <v>Úpravy povrchů vnější</v>
      </c>
      <c r="D8" s="204"/>
      <c r="E8" s="294">
        <f>'SO02  Pol-1'!BA18</f>
        <v>0</v>
      </c>
      <c r="F8" s="295">
        <f>'SO02  Pol-1'!BB18</f>
        <v>0</v>
      </c>
      <c r="G8" s="295">
        <f>'SO02  Pol-1'!BC18</f>
        <v>0</v>
      </c>
      <c r="H8" s="295">
        <f>'SO02  Pol-1'!BD18</f>
        <v>0</v>
      </c>
      <c r="I8" s="296">
        <f>'SO02  Pol-1'!BE18</f>
        <v>0</v>
      </c>
    </row>
    <row r="9" spans="1:9" s="127" customFormat="1" x14ac:dyDescent="0.2">
      <c r="A9" s="293" t="str">
        <f>'SO02  Pol-1'!B19</f>
        <v>63</v>
      </c>
      <c r="B9" s="62" t="str">
        <f>'SO02  Pol-1'!C19</f>
        <v>Podlahy a podlahové konstrukce</v>
      </c>
      <c r="D9" s="204"/>
      <c r="E9" s="294">
        <f>'SO02  Pol-1'!BA26</f>
        <v>0</v>
      </c>
      <c r="F9" s="295">
        <f>'SO02  Pol-1'!BB26</f>
        <v>0</v>
      </c>
      <c r="G9" s="295">
        <f>'SO02  Pol-1'!BC26</f>
        <v>0</v>
      </c>
      <c r="H9" s="295">
        <f>'SO02  Pol-1'!BD26</f>
        <v>0</v>
      </c>
      <c r="I9" s="296">
        <f>'SO02  Pol-1'!BE26</f>
        <v>0</v>
      </c>
    </row>
    <row r="10" spans="1:9" s="127" customFormat="1" x14ac:dyDescent="0.2">
      <c r="A10" s="293" t="str">
        <f>'SO02  Pol-1'!B27</f>
        <v>64</v>
      </c>
      <c r="B10" s="62" t="str">
        <f>'SO02  Pol-1'!C27</f>
        <v>Výplně otvorů</v>
      </c>
      <c r="D10" s="204"/>
      <c r="E10" s="294">
        <f>'SO02  Pol-1'!BA30</f>
        <v>0</v>
      </c>
      <c r="F10" s="295">
        <f>'SO02  Pol-1'!BB30</f>
        <v>0</v>
      </c>
      <c r="G10" s="295">
        <f>'SO02  Pol-1'!BC30</f>
        <v>0</v>
      </c>
      <c r="H10" s="295">
        <f>'SO02  Pol-1'!BD30</f>
        <v>0</v>
      </c>
      <c r="I10" s="296">
        <f>'SO02  Pol-1'!BE30</f>
        <v>0</v>
      </c>
    </row>
    <row r="11" spans="1:9" s="127" customFormat="1" x14ac:dyDescent="0.2">
      <c r="A11" s="293" t="str">
        <f>'SO02  Pol-1'!B31</f>
        <v>94</v>
      </c>
      <c r="B11" s="62" t="str">
        <f>'SO02  Pol-1'!C31</f>
        <v>Lešení a stavební výtahy</v>
      </c>
      <c r="D11" s="204"/>
      <c r="E11" s="294">
        <f>'SO02  Pol-1'!BA36</f>
        <v>0</v>
      </c>
      <c r="F11" s="295">
        <f>'SO02  Pol-1'!BB36</f>
        <v>0</v>
      </c>
      <c r="G11" s="295">
        <f>'SO02  Pol-1'!BC36</f>
        <v>0</v>
      </c>
      <c r="H11" s="295">
        <f>'SO02  Pol-1'!BD36</f>
        <v>0</v>
      </c>
      <c r="I11" s="296">
        <f>'SO02  Pol-1'!BE36</f>
        <v>0</v>
      </c>
    </row>
    <row r="12" spans="1:9" s="127" customFormat="1" x14ac:dyDescent="0.2">
      <c r="A12" s="293" t="str">
        <f>'SO02  Pol-1'!B37</f>
        <v>96</v>
      </c>
      <c r="B12" s="62" t="str">
        <f>'SO02  Pol-1'!C37</f>
        <v>Bourání konstrukcí</v>
      </c>
      <c r="D12" s="204"/>
      <c r="E12" s="294">
        <f>'SO02  Pol-1'!BA40</f>
        <v>0</v>
      </c>
      <c r="F12" s="295">
        <f>'SO02  Pol-1'!BB40</f>
        <v>0</v>
      </c>
      <c r="G12" s="295">
        <f>'SO02  Pol-1'!BC40</f>
        <v>0</v>
      </c>
      <c r="H12" s="295">
        <f>'SO02  Pol-1'!BD40</f>
        <v>0</v>
      </c>
      <c r="I12" s="296">
        <f>'SO02  Pol-1'!BE40</f>
        <v>0</v>
      </c>
    </row>
    <row r="13" spans="1:9" s="127" customFormat="1" x14ac:dyDescent="0.2">
      <c r="A13" s="293" t="str">
        <f>'SO02  Pol-1'!B41</f>
        <v>99</v>
      </c>
      <c r="B13" s="62" t="str">
        <f>'SO02  Pol-1'!C41</f>
        <v>Staveništní přesun hmot</v>
      </c>
      <c r="D13" s="204"/>
      <c r="E13" s="294">
        <f>'SO02  Pol-1'!BA43</f>
        <v>0</v>
      </c>
      <c r="F13" s="295">
        <f>'SO02  Pol-1'!BB43</f>
        <v>0</v>
      </c>
      <c r="G13" s="295">
        <f>'SO02  Pol-1'!BC43</f>
        <v>0</v>
      </c>
      <c r="H13" s="295">
        <f>'SO02  Pol-1'!BD43</f>
        <v>0</v>
      </c>
      <c r="I13" s="296">
        <f>'SO02  Pol-1'!BE43</f>
        <v>0</v>
      </c>
    </row>
    <row r="14" spans="1:9" s="127" customFormat="1" x14ac:dyDescent="0.2">
      <c r="A14" s="293" t="str">
        <f>'SO02  Pol-1'!B44</f>
        <v>762</v>
      </c>
      <c r="B14" s="62" t="str">
        <f>'SO02  Pol-1'!C44</f>
        <v>Konstrukce tesařské</v>
      </c>
      <c r="D14" s="204"/>
      <c r="E14" s="294">
        <f>'SO02  Pol-1'!BA50</f>
        <v>0</v>
      </c>
      <c r="F14" s="295">
        <f>'SO02  Pol-1'!BB50</f>
        <v>0</v>
      </c>
      <c r="G14" s="295">
        <f>'SO02  Pol-1'!BC50</f>
        <v>0</v>
      </c>
      <c r="H14" s="295">
        <f>'SO02  Pol-1'!BD50</f>
        <v>0</v>
      </c>
      <c r="I14" s="296">
        <f>'SO02  Pol-1'!BE50</f>
        <v>0</v>
      </c>
    </row>
    <row r="15" spans="1:9" s="127" customFormat="1" x14ac:dyDescent="0.2">
      <c r="A15" s="293" t="str">
        <f>'SO02  Pol-1'!B51</f>
        <v>764</v>
      </c>
      <c r="B15" s="62" t="str">
        <f>'SO02  Pol-1'!C51</f>
        <v>Konstrukce klempířské</v>
      </c>
      <c r="D15" s="204"/>
      <c r="E15" s="294">
        <f>'SO02  Pol-1'!BA59</f>
        <v>0</v>
      </c>
      <c r="F15" s="295">
        <f>'SO02  Pol-1'!BB59</f>
        <v>0</v>
      </c>
      <c r="G15" s="295">
        <f>'SO02  Pol-1'!BC59</f>
        <v>0</v>
      </c>
      <c r="H15" s="295">
        <f>'SO02  Pol-1'!BD59</f>
        <v>0</v>
      </c>
      <c r="I15" s="296">
        <f>'SO02  Pol-1'!BE59</f>
        <v>0</v>
      </c>
    </row>
    <row r="16" spans="1:9" s="127" customFormat="1" x14ac:dyDescent="0.2">
      <c r="A16" s="293" t="str">
        <f>'SO02  Pol-1'!B60</f>
        <v>765</v>
      </c>
      <c r="B16" s="62" t="str">
        <f>'SO02  Pol-1'!C60</f>
        <v>Krytiny tvrdé</v>
      </c>
      <c r="D16" s="204"/>
      <c r="E16" s="294">
        <f>'SO02  Pol-1'!BA68</f>
        <v>0</v>
      </c>
      <c r="F16" s="295">
        <f>'SO02  Pol-1'!BB68</f>
        <v>0</v>
      </c>
      <c r="G16" s="295">
        <f>'SO02  Pol-1'!BC68</f>
        <v>0</v>
      </c>
      <c r="H16" s="295">
        <f>'SO02  Pol-1'!BD68</f>
        <v>0</v>
      </c>
      <c r="I16" s="296">
        <f>'SO02  Pol-1'!BE68</f>
        <v>0</v>
      </c>
    </row>
    <row r="17" spans="1:57" s="127" customFormat="1" x14ac:dyDescent="0.2">
      <c r="A17" s="293" t="str">
        <f>'SO02  Pol-1'!B69</f>
        <v>766</v>
      </c>
      <c r="B17" s="62" t="str">
        <f>'SO02  Pol-1'!C69</f>
        <v>Konstrukce truhlářské</v>
      </c>
      <c r="D17" s="204"/>
      <c r="E17" s="294">
        <f>'SO02  Pol-1'!BA73</f>
        <v>0</v>
      </c>
      <c r="F17" s="295">
        <f>'SO02  Pol-1'!BB73</f>
        <v>0</v>
      </c>
      <c r="G17" s="295">
        <f>'SO02  Pol-1'!BC73</f>
        <v>0</v>
      </c>
      <c r="H17" s="295">
        <f>'SO02  Pol-1'!BD73</f>
        <v>0</v>
      </c>
      <c r="I17" s="296">
        <f>'SO02  Pol-1'!BE73</f>
        <v>0</v>
      </c>
    </row>
    <row r="18" spans="1:57" s="127" customFormat="1" ht="13.5" thickBot="1" x14ac:dyDescent="0.25">
      <c r="A18" s="293" t="str">
        <f>'SO02  Pol-1'!B74</f>
        <v>D96</v>
      </c>
      <c r="B18" s="62" t="str">
        <f>'SO02  Pol-1'!C74</f>
        <v>Přesuny suti a vybouraných hmot</v>
      </c>
      <c r="D18" s="204"/>
      <c r="E18" s="294">
        <f>'SO02  Pol-1'!BA79</f>
        <v>0</v>
      </c>
      <c r="F18" s="295">
        <f>'SO02  Pol-1'!BB79</f>
        <v>0</v>
      </c>
      <c r="G18" s="295">
        <f>'SO02  Pol-1'!BC79</f>
        <v>0</v>
      </c>
      <c r="H18" s="295">
        <f>'SO02  Pol-1'!BD79</f>
        <v>0</v>
      </c>
      <c r="I18" s="296">
        <f>'SO02  Pol-1'!BE79</f>
        <v>0</v>
      </c>
    </row>
    <row r="19" spans="1:57" s="14" customFormat="1" ht="13.5" thickBot="1" x14ac:dyDescent="0.25">
      <c r="A19" s="205"/>
      <c r="B19" s="206" t="s">
        <v>79</v>
      </c>
      <c r="C19" s="206"/>
      <c r="D19" s="207"/>
      <c r="E19" s="208">
        <f>SUM(E7:E18)</f>
        <v>0</v>
      </c>
      <c r="F19" s="209">
        <f>SUM(F7:F18)</f>
        <v>0</v>
      </c>
      <c r="G19" s="209">
        <f>SUM(G7:G18)</f>
        <v>0</v>
      </c>
      <c r="H19" s="209">
        <f>SUM(H7:H18)</f>
        <v>0</v>
      </c>
      <c r="I19" s="210">
        <f>SUM(I7:I18)</f>
        <v>0</v>
      </c>
    </row>
    <row r="20" spans="1:57" x14ac:dyDescent="0.2">
      <c r="A20" s="127"/>
      <c r="B20" s="127"/>
      <c r="C20" s="127"/>
      <c r="D20" s="127"/>
      <c r="E20" s="127"/>
      <c r="F20" s="127"/>
      <c r="G20" s="127"/>
      <c r="H20" s="127"/>
      <c r="I20" s="127"/>
    </row>
    <row r="21" spans="1:57" ht="19.5" customHeight="1" x14ac:dyDescent="0.25">
      <c r="A21" s="196" t="s">
        <v>80</v>
      </c>
      <c r="B21" s="196"/>
      <c r="C21" s="196"/>
      <c r="D21" s="196"/>
      <c r="E21" s="196"/>
      <c r="F21" s="196"/>
      <c r="G21" s="211"/>
      <c r="H21" s="196"/>
      <c r="I21" s="196"/>
      <c r="BA21" s="133"/>
      <c r="BB21" s="133"/>
      <c r="BC21" s="133"/>
      <c r="BD21" s="133"/>
      <c r="BE21" s="133"/>
    </row>
    <row r="22" spans="1:57" ht="13.5" thickBot="1" x14ac:dyDescent="0.25"/>
    <row r="23" spans="1:57" x14ac:dyDescent="0.2">
      <c r="A23" s="162" t="s">
        <v>81</v>
      </c>
      <c r="B23" s="163"/>
      <c r="C23" s="163"/>
      <c r="D23" s="212"/>
      <c r="E23" s="213" t="s">
        <v>82</v>
      </c>
      <c r="F23" s="214" t="s">
        <v>12</v>
      </c>
      <c r="G23" s="215" t="s">
        <v>83</v>
      </c>
      <c r="H23" s="216"/>
      <c r="I23" s="217" t="s">
        <v>82</v>
      </c>
    </row>
    <row r="24" spans="1:57" x14ac:dyDescent="0.2">
      <c r="A24" s="156" t="s">
        <v>255</v>
      </c>
      <c r="B24" s="147"/>
      <c r="C24" s="147"/>
      <c r="D24" s="218"/>
      <c r="E24" s="219"/>
      <c r="F24" s="220"/>
      <c r="G24" s="221">
        <v>0</v>
      </c>
      <c r="H24" s="222"/>
      <c r="I24" s="223">
        <f t="shared" ref="I24:I31" si="0">E24+F24*G24/100</f>
        <v>0</v>
      </c>
      <c r="BA24" s="1">
        <v>0</v>
      </c>
    </row>
    <row r="25" spans="1:57" x14ac:dyDescent="0.2">
      <c r="A25" s="156" t="s">
        <v>256</v>
      </c>
      <c r="B25" s="147"/>
      <c r="C25" s="147"/>
      <c r="D25" s="218"/>
      <c r="E25" s="219"/>
      <c r="F25" s="220"/>
      <c r="G25" s="221">
        <v>0</v>
      </c>
      <c r="H25" s="222"/>
      <c r="I25" s="223">
        <f t="shared" si="0"/>
        <v>0</v>
      </c>
      <c r="BA25" s="1">
        <v>0</v>
      </c>
    </row>
    <row r="26" spans="1:57" x14ac:dyDescent="0.2">
      <c r="A26" s="156" t="s">
        <v>257</v>
      </c>
      <c r="B26" s="147"/>
      <c r="C26" s="147"/>
      <c r="D26" s="218"/>
      <c r="E26" s="219"/>
      <c r="F26" s="220"/>
      <c r="G26" s="221">
        <v>0</v>
      </c>
      <c r="H26" s="222"/>
      <c r="I26" s="223">
        <f t="shared" si="0"/>
        <v>0</v>
      </c>
      <c r="BA26" s="1">
        <v>0</v>
      </c>
    </row>
    <row r="27" spans="1:57" x14ac:dyDescent="0.2">
      <c r="A27" s="156" t="s">
        <v>258</v>
      </c>
      <c r="B27" s="147"/>
      <c r="C27" s="147"/>
      <c r="D27" s="218"/>
      <c r="E27" s="219"/>
      <c r="F27" s="220"/>
      <c r="G27" s="221">
        <v>0</v>
      </c>
      <c r="H27" s="222"/>
      <c r="I27" s="223">
        <f t="shared" si="0"/>
        <v>0</v>
      </c>
      <c r="BA27" s="1">
        <v>0</v>
      </c>
    </row>
    <row r="28" spans="1:57" x14ac:dyDescent="0.2">
      <c r="A28" s="156" t="s">
        <v>259</v>
      </c>
      <c r="B28" s="147"/>
      <c r="C28" s="147"/>
      <c r="D28" s="218"/>
      <c r="E28" s="219"/>
      <c r="F28" s="220"/>
      <c r="G28" s="221">
        <v>0</v>
      </c>
      <c r="H28" s="222"/>
      <c r="I28" s="223">
        <f t="shared" si="0"/>
        <v>0</v>
      </c>
      <c r="BA28" s="1">
        <v>1</v>
      </c>
    </row>
    <row r="29" spans="1:57" x14ac:dyDescent="0.2">
      <c r="A29" s="156" t="s">
        <v>260</v>
      </c>
      <c r="B29" s="147"/>
      <c r="C29" s="147"/>
      <c r="D29" s="218"/>
      <c r="E29" s="219"/>
      <c r="F29" s="220"/>
      <c r="G29" s="221">
        <v>0</v>
      </c>
      <c r="H29" s="222"/>
      <c r="I29" s="223">
        <f t="shared" si="0"/>
        <v>0</v>
      </c>
      <c r="BA29" s="1">
        <v>1</v>
      </c>
    </row>
    <row r="30" spans="1:57" x14ac:dyDescent="0.2">
      <c r="A30" s="156" t="s">
        <v>261</v>
      </c>
      <c r="B30" s="147"/>
      <c r="C30" s="147"/>
      <c r="D30" s="218"/>
      <c r="E30" s="219"/>
      <c r="F30" s="220"/>
      <c r="G30" s="221">
        <v>0</v>
      </c>
      <c r="H30" s="222"/>
      <c r="I30" s="223">
        <f t="shared" si="0"/>
        <v>0</v>
      </c>
      <c r="BA30" s="1">
        <v>2</v>
      </c>
    </row>
    <row r="31" spans="1:57" x14ac:dyDescent="0.2">
      <c r="A31" s="156" t="s">
        <v>262</v>
      </c>
      <c r="B31" s="147"/>
      <c r="C31" s="147"/>
      <c r="D31" s="218"/>
      <c r="E31" s="219"/>
      <c r="F31" s="220"/>
      <c r="G31" s="221">
        <v>0</v>
      </c>
      <c r="H31" s="222"/>
      <c r="I31" s="223">
        <f t="shared" si="0"/>
        <v>0</v>
      </c>
      <c r="BA31" s="1">
        <v>2</v>
      </c>
    </row>
    <row r="32" spans="1:57" ht="13.5" thickBot="1" x14ac:dyDescent="0.25">
      <c r="A32" s="224"/>
      <c r="B32" s="225" t="s">
        <v>84</v>
      </c>
      <c r="C32" s="226"/>
      <c r="D32" s="227"/>
      <c r="E32" s="228"/>
      <c r="F32" s="229"/>
      <c r="G32" s="229"/>
      <c r="H32" s="323">
        <f>SUM(I24:I31)</f>
        <v>0</v>
      </c>
      <c r="I32" s="324"/>
    </row>
    <row r="34" spans="2:9" x14ac:dyDescent="0.2">
      <c r="B34" s="14"/>
      <c r="F34" s="230"/>
      <c r="G34" s="231"/>
      <c r="H34" s="231"/>
      <c r="I34" s="46"/>
    </row>
    <row r="35" spans="2:9" x14ac:dyDescent="0.2">
      <c r="F35" s="230"/>
      <c r="G35" s="231"/>
      <c r="H35" s="231"/>
      <c r="I35" s="46"/>
    </row>
    <row r="36" spans="2:9" x14ac:dyDescent="0.2">
      <c r="F36" s="230"/>
      <c r="G36" s="231"/>
      <c r="H36" s="231"/>
      <c r="I36" s="46"/>
    </row>
    <row r="37" spans="2:9" x14ac:dyDescent="0.2">
      <c r="F37" s="230"/>
      <c r="G37" s="231"/>
      <c r="H37" s="231"/>
      <c r="I37" s="46"/>
    </row>
    <row r="38" spans="2:9" x14ac:dyDescent="0.2">
      <c r="F38" s="230"/>
      <c r="G38" s="231"/>
      <c r="H38" s="231"/>
      <c r="I38" s="46"/>
    </row>
    <row r="39" spans="2:9" x14ac:dyDescent="0.2">
      <c r="F39" s="230"/>
      <c r="G39" s="231"/>
      <c r="H39" s="231"/>
      <c r="I39" s="46"/>
    </row>
    <row r="40" spans="2:9" x14ac:dyDescent="0.2">
      <c r="F40" s="230"/>
      <c r="G40" s="231"/>
      <c r="H40" s="231"/>
      <c r="I40" s="46"/>
    </row>
    <row r="41" spans="2:9" x14ac:dyDescent="0.2">
      <c r="F41" s="230"/>
      <c r="G41" s="231"/>
      <c r="H41" s="231"/>
      <c r="I41" s="46"/>
    </row>
    <row r="42" spans="2:9" x14ac:dyDescent="0.2">
      <c r="F42" s="230"/>
      <c r="G42" s="231"/>
      <c r="H42" s="231"/>
      <c r="I42" s="46"/>
    </row>
    <row r="43" spans="2:9" x14ac:dyDescent="0.2">
      <c r="F43" s="230"/>
      <c r="G43" s="231"/>
      <c r="H43" s="231"/>
      <c r="I43" s="46"/>
    </row>
    <row r="44" spans="2:9" x14ac:dyDescent="0.2">
      <c r="F44" s="230"/>
      <c r="G44" s="231"/>
      <c r="H44" s="231"/>
      <c r="I44" s="46"/>
    </row>
    <row r="45" spans="2:9" x14ac:dyDescent="0.2">
      <c r="F45" s="230"/>
      <c r="G45" s="231"/>
      <c r="H45" s="231"/>
      <c r="I45" s="46"/>
    </row>
    <row r="46" spans="2:9" x14ac:dyDescent="0.2">
      <c r="F46" s="230"/>
      <c r="G46" s="231"/>
      <c r="H46" s="231"/>
      <c r="I46" s="46"/>
    </row>
    <row r="47" spans="2:9" x14ac:dyDescent="0.2">
      <c r="F47" s="230"/>
      <c r="G47" s="231"/>
      <c r="H47" s="231"/>
      <c r="I47" s="46"/>
    </row>
    <row r="48" spans="2:9" x14ac:dyDescent="0.2">
      <c r="F48" s="230"/>
      <c r="G48" s="231"/>
      <c r="H48" s="231"/>
      <c r="I48" s="46"/>
    </row>
    <row r="49" spans="6:9" x14ac:dyDescent="0.2">
      <c r="F49" s="230"/>
      <c r="G49" s="231"/>
      <c r="H49" s="231"/>
      <c r="I49" s="46"/>
    </row>
    <row r="50" spans="6:9" x14ac:dyDescent="0.2">
      <c r="F50" s="230"/>
      <c r="G50" s="231"/>
      <c r="H50" s="231"/>
      <c r="I50" s="46"/>
    </row>
    <row r="51" spans="6:9" x14ac:dyDescent="0.2">
      <c r="F51" s="230"/>
      <c r="G51" s="231"/>
      <c r="H51" s="231"/>
      <c r="I51" s="46"/>
    </row>
    <row r="52" spans="6:9" x14ac:dyDescent="0.2">
      <c r="F52" s="230"/>
      <c r="G52" s="231"/>
      <c r="H52" s="231"/>
      <c r="I52" s="46"/>
    </row>
    <row r="53" spans="6:9" x14ac:dyDescent="0.2">
      <c r="F53" s="230"/>
      <c r="G53" s="231"/>
      <c r="H53" s="231"/>
      <c r="I53" s="46"/>
    </row>
    <row r="54" spans="6:9" x14ac:dyDescent="0.2">
      <c r="F54" s="230"/>
      <c r="G54" s="231"/>
      <c r="H54" s="231"/>
      <c r="I54" s="46"/>
    </row>
    <row r="55" spans="6:9" x14ac:dyDescent="0.2">
      <c r="F55" s="230"/>
      <c r="G55" s="231"/>
      <c r="H55" s="231"/>
      <c r="I55" s="46"/>
    </row>
    <row r="56" spans="6:9" x14ac:dyDescent="0.2">
      <c r="F56" s="230"/>
      <c r="G56" s="231"/>
      <c r="H56" s="231"/>
      <c r="I56" s="46"/>
    </row>
    <row r="57" spans="6:9" x14ac:dyDescent="0.2">
      <c r="F57" s="230"/>
      <c r="G57" s="231"/>
      <c r="H57" s="231"/>
      <c r="I57" s="46"/>
    </row>
    <row r="58" spans="6:9" x14ac:dyDescent="0.2">
      <c r="F58" s="230"/>
      <c r="G58" s="231"/>
      <c r="H58" s="231"/>
      <c r="I58" s="46"/>
    </row>
    <row r="59" spans="6:9" x14ac:dyDescent="0.2">
      <c r="F59" s="230"/>
      <c r="G59" s="231"/>
      <c r="H59" s="231"/>
      <c r="I59" s="46"/>
    </row>
    <row r="60" spans="6:9" x14ac:dyDescent="0.2">
      <c r="F60" s="230"/>
      <c r="G60" s="231"/>
      <c r="H60" s="231"/>
      <c r="I60" s="46"/>
    </row>
    <row r="61" spans="6:9" x14ac:dyDescent="0.2">
      <c r="F61" s="230"/>
      <c r="G61" s="231"/>
      <c r="H61" s="231"/>
      <c r="I61" s="46"/>
    </row>
    <row r="62" spans="6:9" x14ac:dyDescent="0.2">
      <c r="F62" s="230"/>
      <c r="G62" s="231"/>
      <c r="H62" s="231"/>
      <c r="I62" s="46"/>
    </row>
    <row r="63" spans="6:9" x14ac:dyDescent="0.2">
      <c r="F63" s="230"/>
      <c r="G63" s="231"/>
      <c r="H63" s="231"/>
      <c r="I63" s="46"/>
    </row>
    <row r="64" spans="6:9" x14ac:dyDescent="0.2">
      <c r="F64" s="230"/>
      <c r="G64" s="231"/>
      <c r="H64" s="231"/>
      <c r="I64" s="46"/>
    </row>
    <row r="65" spans="6:9" x14ac:dyDescent="0.2">
      <c r="F65" s="230"/>
      <c r="G65" s="231"/>
      <c r="H65" s="231"/>
      <c r="I65" s="46"/>
    </row>
    <row r="66" spans="6:9" x14ac:dyDescent="0.2">
      <c r="F66" s="230"/>
      <c r="G66" s="231"/>
      <c r="H66" s="231"/>
      <c r="I66" s="46"/>
    </row>
    <row r="67" spans="6:9" x14ac:dyDescent="0.2">
      <c r="F67" s="230"/>
      <c r="G67" s="231"/>
      <c r="H67" s="231"/>
      <c r="I67" s="46"/>
    </row>
    <row r="68" spans="6:9" x14ac:dyDescent="0.2">
      <c r="F68" s="230"/>
      <c r="G68" s="231"/>
      <c r="H68" s="231"/>
      <c r="I68" s="46"/>
    </row>
    <row r="69" spans="6:9" x14ac:dyDescent="0.2">
      <c r="F69" s="230"/>
      <c r="G69" s="231"/>
      <c r="H69" s="231"/>
      <c r="I69" s="46"/>
    </row>
    <row r="70" spans="6:9" x14ac:dyDescent="0.2">
      <c r="F70" s="230"/>
      <c r="G70" s="231"/>
      <c r="H70" s="231"/>
      <c r="I70" s="46"/>
    </row>
    <row r="71" spans="6:9" x14ac:dyDescent="0.2">
      <c r="F71" s="230"/>
      <c r="G71" s="231"/>
      <c r="H71" s="231"/>
      <c r="I71" s="46"/>
    </row>
    <row r="72" spans="6:9" x14ac:dyDescent="0.2">
      <c r="F72" s="230"/>
      <c r="G72" s="231"/>
      <c r="H72" s="231"/>
      <c r="I72" s="46"/>
    </row>
    <row r="73" spans="6:9" x14ac:dyDescent="0.2">
      <c r="F73" s="230"/>
      <c r="G73" s="231"/>
      <c r="H73" s="231"/>
      <c r="I73" s="46"/>
    </row>
    <row r="74" spans="6:9" x14ac:dyDescent="0.2">
      <c r="F74" s="230"/>
      <c r="G74" s="231"/>
      <c r="H74" s="231"/>
      <c r="I74" s="46"/>
    </row>
    <row r="75" spans="6:9" x14ac:dyDescent="0.2">
      <c r="F75" s="230"/>
      <c r="G75" s="231"/>
      <c r="H75" s="231"/>
      <c r="I75" s="46"/>
    </row>
    <row r="76" spans="6:9" x14ac:dyDescent="0.2">
      <c r="F76" s="230"/>
      <c r="G76" s="231"/>
      <c r="H76" s="231"/>
      <c r="I76" s="46"/>
    </row>
    <row r="77" spans="6:9" x14ac:dyDescent="0.2">
      <c r="F77" s="230"/>
      <c r="G77" s="231"/>
      <c r="H77" s="231"/>
      <c r="I77" s="46"/>
    </row>
    <row r="78" spans="6:9" x14ac:dyDescent="0.2">
      <c r="F78" s="230"/>
      <c r="G78" s="231"/>
      <c r="H78" s="231"/>
      <c r="I78" s="46"/>
    </row>
    <row r="79" spans="6:9" x14ac:dyDescent="0.2">
      <c r="F79" s="230"/>
      <c r="G79" s="231"/>
      <c r="H79" s="231"/>
      <c r="I79" s="46"/>
    </row>
    <row r="80" spans="6:9" x14ac:dyDescent="0.2">
      <c r="F80" s="230"/>
      <c r="G80" s="231"/>
      <c r="H80" s="231"/>
      <c r="I80" s="46"/>
    </row>
    <row r="81" spans="6:9" x14ac:dyDescent="0.2">
      <c r="F81" s="230"/>
      <c r="G81" s="231"/>
      <c r="H81" s="231"/>
      <c r="I81" s="46"/>
    </row>
    <row r="82" spans="6:9" x14ac:dyDescent="0.2">
      <c r="F82" s="230"/>
      <c r="G82" s="231"/>
      <c r="H82" s="231"/>
      <c r="I82" s="46"/>
    </row>
    <row r="83" spans="6:9" x14ac:dyDescent="0.2">
      <c r="F83" s="230"/>
      <c r="G83" s="231"/>
      <c r="H83" s="231"/>
      <c r="I83" s="46"/>
    </row>
  </sheetData>
  <mergeCells count="4">
    <mergeCell ref="A1:B1"/>
    <mergeCell ref="A2:B2"/>
    <mergeCell ref="G2:I2"/>
    <mergeCell ref="H32:I3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CB152"/>
  <sheetViews>
    <sheetView showGridLines="0" showZeros="0" zoomScaleNormal="100" zoomScaleSheetLayoutView="100" workbookViewId="0">
      <selection sqref="A1:G1"/>
    </sheetView>
  </sheetViews>
  <sheetFormatPr defaultRowHeight="12.75" x14ac:dyDescent="0.2"/>
  <cols>
    <col min="1" max="1" width="4.42578125" style="232" customWidth="1"/>
    <col min="2" max="2" width="11.5703125" style="232" customWidth="1"/>
    <col min="3" max="3" width="40.42578125" style="232" customWidth="1"/>
    <col min="4" max="4" width="5.5703125" style="232" customWidth="1"/>
    <col min="5" max="5" width="8.5703125" style="242" customWidth="1"/>
    <col min="6" max="6" width="9.85546875" style="232" customWidth="1"/>
    <col min="7" max="7" width="13.85546875" style="232" customWidth="1"/>
    <col min="8" max="8" width="11.7109375" style="232" customWidth="1"/>
    <col min="9" max="9" width="11.5703125" style="232" customWidth="1"/>
    <col min="10" max="10" width="11" style="232" customWidth="1"/>
    <col min="11" max="11" width="10.42578125" style="232" customWidth="1"/>
    <col min="12" max="12" width="75.42578125" style="232" customWidth="1"/>
    <col min="13" max="13" width="45.28515625" style="232" customWidth="1"/>
    <col min="14" max="16384" width="9.140625" style="232"/>
  </cols>
  <sheetData>
    <row r="1" spans="1:80" ht="15.75" x14ac:dyDescent="0.25">
      <c r="A1" s="327" t="s">
        <v>102</v>
      </c>
      <c r="B1" s="327"/>
      <c r="C1" s="327"/>
      <c r="D1" s="327"/>
      <c r="E1" s="327"/>
      <c r="F1" s="327"/>
      <c r="G1" s="327"/>
    </row>
    <row r="2" spans="1:80" ht="14.25" customHeight="1" thickBot="1" x14ac:dyDescent="0.25">
      <c r="B2" s="233"/>
      <c r="C2" s="234"/>
      <c r="D2" s="234"/>
      <c r="E2" s="235"/>
      <c r="F2" s="234"/>
      <c r="G2" s="234"/>
    </row>
    <row r="3" spans="1:80" ht="13.5" thickTop="1" x14ac:dyDescent="0.2">
      <c r="A3" s="316" t="s">
        <v>2</v>
      </c>
      <c r="B3" s="317"/>
      <c r="C3" s="186" t="s">
        <v>105</v>
      </c>
      <c r="D3" s="236"/>
      <c r="E3" s="237" t="s">
        <v>85</v>
      </c>
      <c r="F3" s="238" t="str">
        <f>'SO02  Rek-1'!H1</f>
        <v/>
      </c>
      <c r="G3" s="239"/>
    </row>
    <row r="4" spans="1:80" ht="13.5" thickBot="1" x14ac:dyDescent="0.25">
      <c r="A4" s="328" t="s">
        <v>76</v>
      </c>
      <c r="B4" s="319"/>
      <c r="C4" s="192" t="s">
        <v>108</v>
      </c>
      <c r="D4" s="240"/>
      <c r="E4" s="329" t="str">
        <f>'SO02  Rek-1'!G2</f>
        <v>CÚ2018 - Uznatelné náklady</v>
      </c>
      <c r="F4" s="330"/>
      <c r="G4" s="331"/>
    </row>
    <row r="5" spans="1:80" ht="13.5" thickTop="1" x14ac:dyDescent="0.2">
      <c r="A5" s="241"/>
      <c r="G5" s="243"/>
    </row>
    <row r="6" spans="1:80" ht="27" customHeight="1" x14ac:dyDescent="0.2">
      <c r="A6" s="244" t="s">
        <v>86</v>
      </c>
      <c r="B6" s="245" t="s">
        <v>87</v>
      </c>
      <c r="C6" s="245" t="s">
        <v>88</v>
      </c>
      <c r="D6" s="245" t="s">
        <v>89</v>
      </c>
      <c r="E6" s="246" t="s">
        <v>90</v>
      </c>
      <c r="F6" s="245" t="s">
        <v>91</v>
      </c>
      <c r="G6" s="247" t="s">
        <v>92</v>
      </c>
      <c r="H6" s="248" t="s">
        <v>93</v>
      </c>
      <c r="I6" s="248" t="s">
        <v>94</v>
      </c>
      <c r="J6" s="248" t="s">
        <v>95</v>
      </c>
      <c r="K6" s="248" t="s">
        <v>96</v>
      </c>
    </row>
    <row r="7" spans="1:80" x14ac:dyDescent="0.2">
      <c r="A7" s="249" t="s">
        <v>97</v>
      </c>
      <c r="B7" s="250" t="s">
        <v>265</v>
      </c>
      <c r="C7" s="251" t="s">
        <v>266</v>
      </c>
      <c r="D7" s="252"/>
      <c r="E7" s="253"/>
      <c r="F7" s="253"/>
      <c r="G7" s="254"/>
      <c r="H7" s="255"/>
      <c r="I7" s="256"/>
      <c r="J7" s="257"/>
      <c r="K7" s="258"/>
      <c r="O7" s="259">
        <v>1</v>
      </c>
    </row>
    <row r="8" spans="1:80" x14ac:dyDescent="0.2">
      <c r="A8" s="260">
        <v>1</v>
      </c>
      <c r="B8" s="261" t="s">
        <v>268</v>
      </c>
      <c r="C8" s="262" t="s">
        <v>269</v>
      </c>
      <c r="D8" s="263" t="s">
        <v>139</v>
      </c>
      <c r="E8" s="264">
        <v>93.12</v>
      </c>
      <c r="F8" s="264">
        <v>0</v>
      </c>
      <c r="G8" s="265">
        <f>E8*F8</f>
        <v>0</v>
      </c>
      <c r="H8" s="266">
        <v>2.8910000000000002E-2</v>
      </c>
      <c r="I8" s="267">
        <f>E8*H8</f>
        <v>2.6920992000000004</v>
      </c>
      <c r="J8" s="266">
        <v>0</v>
      </c>
      <c r="K8" s="267">
        <f>E8*J8</f>
        <v>0</v>
      </c>
      <c r="O8" s="259">
        <v>2</v>
      </c>
      <c r="AA8" s="232">
        <v>1</v>
      </c>
      <c r="AB8" s="232">
        <v>1</v>
      </c>
      <c r="AC8" s="232">
        <v>1</v>
      </c>
      <c r="AZ8" s="232">
        <v>1</v>
      </c>
      <c r="BA8" s="232">
        <f>IF(AZ8=1,G8,0)</f>
        <v>0</v>
      </c>
      <c r="BB8" s="232">
        <f>IF(AZ8=2,G8,0)</f>
        <v>0</v>
      </c>
      <c r="BC8" s="232">
        <f>IF(AZ8=3,G8,0)</f>
        <v>0</v>
      </c>
      <c r="BD8" s="232">
        <f>IF(AZ8=4,G8,0)</f>
        <v>0</v>
      </c>
      <c r="BE8" s="232">
        <f>IF(AZ8=5,G8,0)</f>
        <v>0</v>
      </c>
      <c r="CA8" s="259">
        <v>1</v>
      </c>
      <c r="CB8" s="259">
        <v>1</v>
      </c>
    </row>
    <row r="9" spans="1:80" x14ac:dyDescent="0.2">
      <c r="A9" s="268"/>
      <c r="B9" s="271"/>
      <c r="C9" s="325" t="s">
        <v>270</v>
      </c>
      <c r="D9" s="326"/>
      <c r="E9" s="272">
        <v>93.12</v>
      </c>
      <c r="F9" s="273"/>
      <c r="G9" s="274"/>
      <c r="H9" s="275"/>
      <c r="I9" s="269"/>
      <c r="J9" s="276"/>
      <c r="K9" s="269"/>
      <c r="M9" s="270" t="s">
        <v>270</v>
      </c>
      <c r="O9" s="259"/>
    </row>
    <row r="10" spans="1:80" x14ac:dyDescent="0.2">
      <c r="A10" s="277"/>
      <c r="B10" s="278" t="s">
        <v>100</v>
      </c>
      <c r="C10" s="279" t="s">
        <v>267</v>
      </c>
      <c r="D10" s="280"/>
      <c r="E10" s="281"/>
      <c r="F10" s="282"/>
      <c r="G10" s="283">
        <f>SUM(G7:G9)</f>
        <v>0</v>
      </c>
      <c r="H10" s="284"/>
      <c r="I10" s="285">
        <f>SUM(I7:I9)</f>
        <v>2.6920992000000004</v>
      </c>
      <c r="J10" s="284"/>
      <c r="K10" s="285">
        <f>SUM(K7:K9)</f>
        <v>0</v>
      </c>
      <c r="O10" s="259">
        <v>4</v>
      </c>
      <c r="BA10" s="286">
        <f>SUM(BA7:BA9)</f>
        <v>0</v>
      </c>
      <c r="BB10" s="286">
        <f>SUM(BB7:BB9)</f>
        <v>0</v>
      </c>
      <c r="BC10" s="286">
        <f>SUM(BC7:BC9)</f>
        <v>0</v>
      </c>
      <c r="BD10" s="286">
        <f>SUM(BD7:BD9)</f>
        <v>0</v>
      </c>
      <c r="BE10" s="286">
        <f>SUM(BE7:BE9)</f>
        <v>0</v>
      </c>
    </row>
    <row r="11" spans="1:80" x14ac:dyDescent="0.2">
      <c r="A11" s="249" t="s">
        <v>97</v>
      </c>
      <c r="B11" s="250" t="s">
        <v>271</v>
      </c>
      <c r="C11" s="251" t="s">
        <v>272</v>
      </c>
      <c r="D11" s="252"/>
      <c r="E11" s="253"/>
      <c r="F11" s="253"/>
      <c r="G11" s="254"/>
      <c r="H11" s="255"/>
      <c r="I11" s="256"/>
      <c r="J11" s="257"/>
      <c r="K11" s="258"/>
      <c r="O11" s="259">
        <v>1</v>
      </c>
    </row>
    <row r="12" spans="1:80" x14ac:dyDescent="0.2">
      <c r="A12" s="260">
        <v>2</v>
      </c>
      <c r="B12" s="261" t="s">
        <v>274</v>
      </c>
      <c r="C12" s="262" t="s">
        <v>275</v>
      </c>
      <c r="D12" s="263" t="s">
        <v>139</v>
      </c>
      <c r="E12" s="264">
        <v>94.55</v>
      </c>
      <c r="F12" s="264">
        <v>0</v>
      </c>
      <c r="G12" s="265">
        <f>E12*F12</f>
        <v>0</v>
      </c>
      <c r="H12" s="266">
        <v>5.3999999999999999E-2</v>
      </c>
      <c r="I12" s="267">
        <f>E12*H12</f>
        <v>5.1056999999999997</v>
      </c>
      <c r="J12" s="266">
        <v>0</v>
      </c>
      <c r="K12" s="267">
        <f>E12*J12</f>
        <v>0</v>
      </c>
      <c r="O12" s="259">
        <v>2</v>
      </c>
      <c r="AA12" s="232">
        <v>1</v>
      </c>
      <c r="AB12" s="232">
        <v>1</v>
      </c>
      <c r="AC12" s="232">
        <v>1</v>
      </c>
      <c r="AZ12" s="232">
        <v>1</v>
      </c>
      <c r="BA12" s="232">
        <f>IF(AZ12=1,G12,0)</f>
        <v>0</v>
      </c>
      <c r="BB12" s="232">
        <f>IF(AZ12=2,G12,0)</f>
        <v>0</v>
      </c>
      <c r="BC12" s="232">
        <f>IF(AZ12=3,G12,0)</f>
        <v>0</v>
      </c>
      <c r="BD12" s="232">
        <f>IF(AZ12=4,G12,0)</f>
        <v>0</v>
      </c>
      <c r="BE12" s="232">
        <f>IF(AZ12=5,G12,0)</f>
        <v>0</v>
      </c>
      <c r="CA12" s="259">
        <v>1</v>
      </c>
      <c r="CB12" s="259">
        <v>1</v>
      </c>
    </row>
    <row r="13" spans="1:80" x14ac:dyDescent="0.2">
      <c r="A13" s="268"/>
      <c r="B13" s="271"/>
      <c r="C13" s="325" t="s">
        <v>276</v>
      </c>
      <c r="D13" s="326"/>
      <c r="E13" s="272">
        <v>76.25</v>
      </c>
      <c r="F13" s="273"/>
      <c r="G13" s="274"/>
      <c r="H13" s="275"/>
      <c r="I13" s="269"/>
      <c r="J13" s="276"/>
      <c r="K13" s="269"/>
      <c r="M13" s="270" t="s">
        <v>276</v>
      </c>
      <c r="O13" s="259"/>
    </row>
    <row r="14" spans="1:80" x14ac:dyDescent="0.2">
      <c r="A14" s="268"/>
      <c r="B14" s="271"/>
      <c r="C14" s="325" t="s">
        <v>277</v>
      </c>
      <c r="D14" s="326"/>
      <c r="E14" s="272">
        <v>18.3</v>
      </c>
      <c r="F14" s="273"/>
      <c r="G14" s="274"/>
      <c r="H14" s="275"/>
      <c r="I14" s="269"/>
      <c r="J14" s="276"/>
      <c r="K14" s="269"/>
      <c r="M14" s="270" t="s">
        <v>277</v>
      </c>
      <c r="O14" s="259"/>
    </row>
    <row r="15" spans="1:80" x14ac:dyDescent="0.2">
      <c r="A15" s="260">
        <v>3</v>
      </c>
      <c r="B15" s="261" t="s">
        <v>278</v>
      </c>
      <c r="C15" s="262" t="s">
        <v>279</v>
      </c>
      <c r="D15" s="263" t="s">
        <v>139</v>
      </c>
      <c r="E15" s="264">
        <v>214</v>
      </c>
      <c r="F15" s="264">
        <v>0</v>
      </c>
      <c r="G15" s="265">
        <f>E15*F15</f>
        <v>0</v>
      </c>
      <c r="H15" s="266">
        <v>2.9299999999999999E-3</v>
      </c>
      <c r="I15" s="267">
        <f>E15*H15</f>
        <v>0.62702000000000002</v>
      </c>
      <c r="J15" s="266">
        <v>0</v>
      </c>
      <c r="K15" s="267">
        <f>E15*J15</f>
        <v>0</v>
      </c>
      <c r="O15" s="259">
        <v>2</v>
      </c>
      <c r="AA15" s="232">
        <v>1</v>
      </c>
      <c r="AB15" s="232">
        <v>1</v>
      </c>
      <c r="AC15" s="232">
        <v>1</v>
      </c>
      <c r="AZ15" s="232">
        <v>1</v>
      </c>
      <c r="BA15" s="232">
        <f>IF(AZ15=1,G15,0)</f>
        <v>0</v>
      </c>
      <c r="BB15" s="232">
        <f>IF(AZ15=2,G15,0)</f>
        <v>0</v>
      </c>
      <c r="BC15" s="232">
        <f>IF(AZ15=3,G15,0)</f>
        <v>0</v>
      </c>
      <c r="BD15" s="232">
        <f>IF(AZ15=4,G15,0)</f>
        <v>0</v>
      </c>
      <c r="BE15" s="232">
        <f>IF(AZ15=5,G15,0)</f>
        <v>0</v>
      </c>
      <c r="CA15" s="259">
        <v>1</v>
      </c>
      <c r="CB15" s="259">
        <v>1</v>
      </c>
    </row>
    <row r="16" spans="1:80" ht="22.5" x14ac:dyDescent="0.2">
      <c r="A16" s="260">
        <v>4</v>
      </c>
      <c r="B16" s="261" t="s">
        <v>280</v>
      </c>
      <c r="C16" s="262" t="s">
        <v>281</v>
      </c>
      <c r="D16" s="263" t="s">
        <v>139</v>
      </c>
      <c r="E16" s="264">
        <v>24.4</v>
      </c>
      <c r="F16" s="264">
        <v>0</v>
      </c>
      <c r="G16" s="265">
        <f>E16*F16</f>
        <v>0</v>
      </c>
      <c r="H16" s="266">
        <v>0.02</v>
      </c>
      <c r="I16" s="267">
        <f>E16*H16</f>
        <v>0.48799999999999999</v>
      </c>
      <c r="J16" s="266">
        <v>0</v>
      </c>
      <c r="K16" s="267">
        <f>E16*J16</f>
        <v>0</v>
      </c>
      <c r="O16" s="259">
        <v>2</v>
      </c>
      <c r="AA16" s="232">
        <v>1</v>
      </c>
      <c r="AB16" s="232">
        <v>1</v>
      </c>
      <c r="AC16" s="232">
        <v>1</v>
      </c>
      <c r="AZ16" s="232">
        <v>1</v>
      </c>
      <c r="BA16" s="232">
        <f>IF(AZ16=1,G16,0)</f>
        <v>0</v>
      </c>
      <c r="BB16" s="232">
        <f>IF(AZ16=2,G16,0)</f>
        <v>0</v>
      </c>
      <c r="BC16" s="232">
        <f>IF(AZ16=3,G16,0)</f>
        <v>0</v>
      </c>
      <c r="BD16" s="232">
        <f>IF(AZ16=4,G16,0)</f>
        <v>0</v>
      </c>
      <c r="BE16" s="232">
        <f>IF(AZ16=5,G16,0)</f>
        <v>0</v>
      </c>
      <c r="CA16" s="259">
        <v>1</v>
      </c>
      <c r="CB16" s="259">
        <v>1</v>
      </c>
    </row>
    <row r="17" spans="1:80" x14ac:dyDescent="0.2">
      <c r="A17" s="268"/>
      <c r="B17" s="271"/>
      <c r="C17" s="325" t="s">
        <v>282</v>
      </c>
      <c r="D17" s="326"/>
      <c r="E17" s="272">
        <v>24.4</v>
      </c>
      <c r="F17" s="273"/>
      <c r="G17" s="274"/>
      <c r="H17" s="275"/>
      <c r="I17" s="269"/>
      <c r="J17" s="276"/>
      <c r="K17" s="269"/>
      <c r="M17" s="270" t="s">
        <v>282</v>
      </c>
      <c r="O17" s="259"/>
    </row>
    <row r="18" spans="1:80" x14ac:dyDescent="0.2">
      <c r="A18" s="277"/>
      <c r="B18" s="278" t="s">
        <v>100</v>
      </c>
      <c r="C18" s="279" t="s">
        <v>273</v>
      </c>
      <c r="D18" s="280"/>
      <c r="E18" s="281"/>
      <c r="F18" s="282"/>
      <c r="G18" s="283">
        <f>SUM(G11:G17)</f>
        <v>0</v>
      </c>
      <c r="H18" s="284"/>
      <c r="I18" s="285">
        <f>SUM(I11:I17)</f>
        <v>6.22072</v>
      </c>
      <c r="J18" s="284"/>
      <c r="K18" s="285">
        <f>SUM(K11:K17)</f>
        <v>0</v>
      </c>
      <c r="O18" s="259">
        <v>4</v>
      </c>
      <c r="BA18" s="286">
        <f>SUM(BA11:BA17)</f>
        <v>0</v>
      </c>
      <c r="BB18" s="286">
        <f>SUM(BB11:BB17)</f>
        <v>0</v>
      </c>
      <c r="BC18" s="286">
        <f>SUM(BC11:BC17)</f>
        <v>0</v>
      </c>
      <c r="BD18" s="286">
        <f>SUM(BD11:BD17)</f>
        <v>0</v>
      </c>
      <c r="BE18" s="286">
        <f>SUM(BE11:BE17)</f>
        <v>0</v>
      </c>
    </row>
    <row r="19" spans="1:80" x14ac:dyDescent="0.2">
      <c r="A19" s="249" t="s">
        <v>97</v>
      </c>
      <c r="B19" s="250" t="s">
        <v>283</v>
      </c>
      <c r="C19" s="251" t="s">
        <v>284</v>
      </c>
      <c r="D19" s="252"/>
      <c r="E19" s="253"/>
      <c r="F19" s="253"/>
      <c r="G19" s="254"/>
      <c r="H19" s="255"/>
      <c r="I19" s="256"/>
      <c r="J19" s="257"/>
      <c r="K19" s="258"/>
      <c r="O19" s="259">
        <v>1</v>
      </c>
    </row>
    <row r="20" spans="1:80" x14ac:dyDescent="0.2">
      <c r="A20" s="260">
        <v>5</v>
      </c>
      <c r="B20" s="261" t="s">
        <v>286</v>
      </c>
      <c r="C20" s="262" t="s">
        <v>287</v>
      </c>
      <c r="D20" s="263" t="s">
        <v>114</v>
      </c>
      <c r="E20" s="264">
        <v>4.62</v>
      </c>
      <c r="F20" s="264">
        <v>0</v>
      </c>
      <c r="G20" s="265">
        <f>E20*F20</f>
        <v>0</v>
      </c>
      <c r="H20" s="266">
        <v>2.4037999999999999</v>
      </c>
      <c r="I20" s="267">
        <f>E20*H20</f>
        <v>11.105556</v>
      </c>
      <c r="J20" s="266">
        <v>0</v>
      </c>
      <c r="K20" s="267">
        <f>E20*J20</f>
        <v>0</v>
      </c>
      <c r="O20" s="259">
        <v>2</v>
      </c>
      <c r="AA20" s="232">
        <v>1</v>
      </c>
      <c r="AB20" s="232">
        <v>1</v>
      </c>
      <c r="AC20" s="232">
        <v>1</v>
      </c>
      <c r="AZ20" s="232">
        <v>1</v>
      </c>
      <c r="BA20" s="232">
        <f>IF(AZ20=1,G20,0)</f>
        <v>0</v>
      </c>
      <c r="BB20" s="232">
        <f>IF(AZ20=2,G20,0)</f>
        <v>0</v>
      </c>
      <c r="BC20" s="232">
        <f>IF(AZ20=3,G20,0)</f>
        <v>0</v>
      </c>
      <c r="BD20" s="232">
        <f>IF(AZ20=4,G20,0)</f>
        <v>0</v>
      </c>
      <c r="BE20" s="232">
        <f>IF(AZ20=5,G20,0)</f>
        <v>0</v>
      </c>
      <c r="CA20" s="259">
        <v>1</v>
      </c>
      <c r="CB20" s="259">
        <v>1</v>
      </c>
    </row>
    <row r="21" spans="1:80" x14ac:dyDescent="0.2">
      <c r="A21" s="268"/>
      <c r="B21" s="271"/>
      <c r="C21" s="325" t="s">
        <v>288</v>
      </c>
      <c r="D21" s="326"/>
      <c r="E21" s="272">
        <v>4.62</v>
      </c>
      <c r="F21" s="273"/>
      <c r="G21" s="274"/>
      <c r="H21" s="275"/>
      <c r="I21" s="269"/>
      <c r="J21" s="276"/>
      <c r="K21" s="269"/>
      <c r="M21" s="270" t="s">
        <v>288</v>
      </c>
      <c r="O21" s="259"/>
    </row>
    <row r="22" spans="1:80" x14ac:dyDescent="0.2">
      <c r="A22" s="260">
        <v>6</v>
      </c>
      <c r="B22" s="261" t="s">
        <v>289</v>
      </c>
      <c r="C22" s="262" t="s">
        <v>290</v>
      </c>
      <c r="D22" s="263" t="s">
        <v>114</v>
      </c>
      <c r="E22" s="264">
        <v>4.62</v>
      </c>
      <c r="F22" s="264">
        <v>0</v>
      </c>
      <c r="G22" s="265">
        <f>E22*F22</f>
        <v>0</v>
      </c>
      <c r="H22" s="266">
        <v>0.02</v>
      </c>
      <c r="I22" s="267">
        <f>E22*H22</f>
        <v>9.240000000000001E-2</v>
      </c>
      <c r="J22" s="266">
        <v>0</v>
      </c>
      <c r="K22" s="267">
        <f>E22*J22</f>
        <v>0</v>
      </c>
      <c r="O22" s="259">
        <v>2</v>
      </c>
      <c r="AA22" s="232">
        <v>1</v>
      </c>
      <c r="AB22" s="232">
        <v>1</v>
      </c>
      <c r="AC22" s="232">
        <v>1</v>
      </c>
      <c r="AZ22" s="232">
        <v>1</v>
      </c>
      <c r="BA22" s="232">
        <f>IF(AZ22=1,G22,0)</f>
        <v>0</v>
      </c>
      <c r="BB22" s="232">
        <f>IF(AZ22=2,G22,0)</f>
        <v>0</v>
      </c>
      <c r="BC22" s="232">
        <f>IF(AZ22=3,G22,0)</f>
        <v>0</v>
      </c>
      <c r="BD22" s="232">
        <f>IF(AZ22=4,G22,0)</f>
        <v>0</v>
      </c>
      <c r="BE22" s="232">
        <f>IF(AZ22=5,G22,0)</f>
        <v>0</v>
      </c>
      <c r="CA22" s="259">
        <v>1</v>
      </c>
      <c r="CB22" s="259">
        <v>1</v>
      </c>
    </row>
    <row r="23" spans="1:80" x14ac:dyDescent="0.2">
      <c r="A23" s="260">
        <v>7</v>
      </c>
      <c r="B23" s="261" t="s">
        <v>291</v>
      </c>
      <c r="C23" s="262" t="s">
        <v>292</v>
      </c>
      <c r="D23" s="263" t="s">
        <v>114</v>
      </c>
      <c r="E23" s="264">
        <v>4.62</v>
      </c>
      <c r="F23" s="264">
        <v>0</v>
      </c>
      <c r="G23" s="265">
        <f>E23*F23</f>
        <v>0</v>
      </c>
      <c r="H23" s="266">
        <v>0</v>
      </c>
      <c r="I23" s="267">
        <f>E23*H23</f>
        <v>0</v>
      </c>
      <c r="J23" s="266">
        <v>0</v>
      </c>
      <c r="K23" s="267">
        <f>E23*J23</f>
        <v>0</v>
      </c>
      <c r="O23" s="259">
        <v>2</v>
      </c>
      <c r="AA23" s="232">
        <v>1</v>
      </c>
      <c r="AB23" s="232">
        <v>1</v>
      </c>
      <c r="AC23" s="232">
        <v>1</v>
      </c>
      <c r="AZ23" s="232">
        <v>1</v>
      </c>
      <c r="BA23" s="232">
        <f>IF(AZ23=1,G23,0)</f>
        <v>0</v>
      </c>
      <c r="BB23" s="232">
        <f>IF(AZ23=2,G23,0)</f>
        <v>0</v>
      </c>
      <c r="BC23" s="232">
        <f>IF(AZ23=3,G23,0)</f>
        <v>0</v>
      </c>
      <c r="BD23" s="232">
        <f>IF(AZ23=4,G23,0)</f>
        <v>0</v>
      </c>
      <c r="BE23" s="232">
        <f>IF(AZ23=5,G23,0)</f>
        <v>0</v>
      </c>
      <c r="CA23" s="259">
        <v>1</v>
      </c>
      <c r="CB23" s="259">
        <v>1</v>
      </c>
    </row>
    <row r="24" spans="1:80" ht="22.5" x14ac:dyDescent="0.2">
      <c r="A24" s="260">
        <v>8</v>
      </c>
      <c r="B24" s="261" t="s">
        <v>293</v>
      </c>
      <c r="C24" s="262" t="s">
        <v>294</v>
      </c>
      <c r="D24" s="263" t="s">
        <v>171</v>
      </c>
      <c r="E24" s="264">
        <v>0.16009999999999999</v>
      </c>
      <c r="F24" s="264">
        <v>0</v>
      </c>
      <c r="G24" s="265">
        <f>E24*F24</f>
        <v>0</v>
      </c>
      <c r="H24" s="266">
        <v>1.0529999999999999</v>
      </c>
      <c r="I24" s="267">
        <f>E24*H24</f>
        <v>0.16858529999999999</v>
      </c>
      <c r="J24" s="266">
        <v>0</v>
      </c>
      <c r="K24" s="267">
        <f>E24*J24</f>
        <v>0</v>
      </c>
      <c r="O24" s="259">
        <v>2</v>
      </c>
      <c r="AA24" s="232">
        <v>1</v>
      </c>
      <c r="AB24" s="232">
        <v>1</v>
      </c>
      <c r="AC24" s="232">
        <v>1</v>
      </c>
      <c r="AZ24" s="232">
        <v>1</v>
      </c>
      <c r="BA24" s="232">
        <f>IF(AZ24=1,G24,0)</f>
        <v>0</v>
      </c>
      <c r="BB24" s="232">
        <f>IF(AZ24=2,G24,0)</f>
        <v>0</v>
      </c>
      <c r="BC24" s="232">
        <f>IF(AZ24=3,G24,0)</f>
        <v>0</v>
      </c>
      <c r="BD24" s="232">
        <f>IF(AZ24=4,G24,0)</f>
        <v>0</v>
      </c>
      <c r="BE24" s="232">
        <f>IF(AZ24=5,G24,0)</f>
        <v>0</v>
      </c>
      <c r="CA24" s="259">
        <v>1</v>
      </c>
      <c r="CB24" s="259">
        <v>1</v>
      </c>
    </row>
    <row r="25" spans="1:80" x14ac:dyDescent="0.2">
      <c r="A25" s="268"/>
      <c r="B25" s="271"/>
      <c r="C25" s="325" t="s">
        <v>295</v>
      </c>
      <c r="D25" s="326"/>
      <c r="E25" s="272">
        <v>0.16009999999999999</v>
      </c>
      <c r="F25" s="273"/>
      <c r="G25" s="274"/>
      <c r="H25" s="275"/>
      <c r="I25" s="269"/>
      <c r="J25" s="276"/>
      <c r="K25" s="269"/>
      <c r="M25" s="270" t="s">
        <v>295</v>
      </c>
      <c r="O25" s="259"/>
    </row>
    <row r="26" spans="1:80" x14ac:dyDescent="0.2">
      <c r="A26" s="277"/>
      <c r="B26" s="278" t="s">
        <v>100</v>
      </c>
      <c r="C26" s="279" t="s">
        <v>285</v>
      </c>
      <c r="D26" s="280"/>
      <c r="E26" s="281"/>
      <c r="F26" s="282"/>
      <c r="G26" s="283">
        <f>SUM(G19:G25)</f>
        <v>0</v>
      </c>
      <c r="H26" s="284"/>
      <c r="I26" s="285">
        <f>SUM(I19:I25)</f>
        <v>11.3665413</v>
      </c>
      <c r="J26" s="284"/>
      <c r="K26" s="285">
        <f>SUM(K19:K25)</f>
        <v>0</v>
      </c>
      <c r="O26" s="259">
        <v>4</v>
      </c>
      <c r="BA26" s="286">
        <f>SUM(BA19:BA25)</f>
        <v>0</v>
      </c>
      <c r="BB26" s="286">
        <f>SUM(BB19:BB25)</f>
        <v>0</v>
      </c>
      <c r="BC26" s="286">
        <f>SUM(BC19:BC25)</f>
        <v>0</v>
      </c>
      <c r="BD26" s="286">
        <f>SUM(BD19:BD25)</f>
        <v>0</v>
      </c>
      <c r="BE26" s="286">
        <f>SUM(BE19:BE25)</f>
        <v>0</v>
      </c>
    </row>
    <row r="27" spans="1:80" x14ac:dyDescent="0.2">
      <c r="A27" s="249" t="s">
        <v>97</v>
      </c>
      <c r="B27" s="250" t="s">
        <v>173</v>
      </c>
      <c r="C27" s="251" t="s">
        <v>174</v>
      </c>
      <c r="D27" s="252"/>
      <c r="E27" s="253"/>
      <c r="F27" s="253"/>
      <c r="G27" s="254"/>
      <c r="H27" s="255"/>
      <c r="I27" s="256"/>
      <c r="J27" s="257"/>
      <c r="K27" s="258"/>
      <c r="O27" s="259">
        <v>1</v>
      </c>
    </row>
    <row r="28" spans="1:80" ht="22.5" x14ac:dyDescent="0.2">
      <c r="A28" s="260">
        <v>9</v>
      </c>
      <c r="B28" s="261" t="s">
        <v>296</v>
      </c>
      <c r="C28" s="262" t="s">
        <v>297</v>
      </c>
      <c r="D28" s="263" t="s">
        <v>155</v>
      </c>
      <c r="E28" s="264">
        <v>1</v>
      </c>
      <c r="F28" s="264">
        <v>0</v>
      </c>
      <c r="G28" s="265">
        <f>E28*F28</f>
        <v>0</v>
      </c>
      <c r="H28" s="266">
        <v>0.13138</v>
      </c>
      <c r="I28" s="267">
        <f>E28*H28</f>
        <v>0.13138</v>
      </c>
      <c r="J28" s="266">
        <v>-0.20322999999999999</v>
      </c>
      <c r="K28" s="267">
        <f>E28*J28</f>
        <v>-0.20322999999999999</v>
      </c>
      <c r="O28" s="259">
        <v>2</v>
      </c>
      <c r="AA28" s="232">
        <v>2</v>
      </c>
      <c r="AB28" s="232">
        <v>1</v>
      </c>
      <c r="AC28" s="232">
        <v>1</v>
      </c>
      <c r="AZ28" s="232">
        <v>1</v>
      </c>
      <c r="BA28" s="232">
        <f>IF(AZ28=1,G28,0)</f>
        <v>0</v>
      </c>
      <c r="BB28" s="232">
        <f>IF(AZ28=2,G28,0)</f>
        <v>0</v>
      </c>
      <c r="BC28" s="232">
        <f>IF(AZ28=3,G28,0)</f>
        <v>0</v>
      </c>
      <c r="BD28" s="232">
        <f>IF(AZ28=4,G28,0)</f>
        <v>0</v>
      </c>
      <c r="BE28" s="232">
        <f>IF(AZ28=5,G28,0)</f>
        <v>0</v>
      </c>
      <c r="CA28" s="259">
        <v>2</v>
      </c>
      <c r="CB28" s="259">
        <v>1</v>
      </c>
    </row>
    <row r="29" spans="1:80" x14ac:dyDescent="0.2">
      <c r="A29" s="260">
        <v>10</v>
      </c>
      <c r="B29" s="261" t="s">
        <v>298</v>
      </c>
      <c r="C29" s="262" t="s">
        <v>299</v>
      </c>
      <c r="D29" s="263" t="s">
        <v>155</v>
      </c>
      <c r="E29" s="264">
        <v>1</v>
      </c>
      <c r="F29" s="264">
        <v>0</v>
      </c>
      <c r="G29" s="265">
        <f>E29*F29</f>
        <v>0</v>
      </c>
      <c r="H29" s="266">
        <v>9.5000000000000001E-2</v>
      </c>
      <c r="I29" s="267">
        <f>E29*H29</f>
        <v>9.5000000000000001E-2</v>
      </c>
      <c r="J29" s="266"/>
      <c r="K29" s="267">
        <f>E29*J29</f>
        <v>0</v>
      </c>
      <c r="O29" s="259">
        <v>2</v>
      </c>
      <c r="AA29" s="232">
        <v>3</v>
      </c>
      <c r="AB29" s="232">
        <v>1</v>
      </c>
      <c r="AC29" s="232">
        <v>61187003</v>
      </c>
      <c r="AZ29" s="232">
        <v>1</v>
      </c>
      <c r="BA29" s="232">
        <f>IF(AZ29=1,G29,0)</f>
        <v>0</v>
      </c>
      <c r="BB29" s="232">
        <f>IF(AZ29=2,G29,0)</f>
        <v>0</v>
      </c>
      <c r="BC29" s="232">
        <f>IF(AZ29=3,G29,0)</f>
        <v>0</v>
      </c>
      <c r="BD29" s="232">
        <f>IF(AZ29=4,G29,0)</f>
        <v>0</v>
      </c>
      <c r="BE29" s="232">
        <f>IF(AZ29=5,G29,0)</f>
        <v>0</v>
      </c>
      <c r="CA29" s="259">
        <v>3</v>
      </c>
      <c r="CB29" s="259">
        <v>1</v>
      </c>
    </row>
    <row r="30" spans="1:80" x14ac:dyDescent="0.2">
      <c r="A30" s="277"/>
      <c r="B30" s="278" t="s">
        <v>100</v>
      </c>
      <c r="C30" s="279" t="s">
        <v>175</v>
      </c>
      <c r="D30" s="280"/>
      <c r="E30" s="281"/>
      <c r="F30" s="282"/>
      <c r="G30" s="283">
        <f>SUM(G27:G29)</f>
        <v>0</v>
      </c>
      <c r="H30" s="284"/>
      <c r="I30" s="285">
        <f>SUM(I27:I29)</f>
        <v>0.22638</v>
      </c>
      <c r="J30" s="284"/>
      <c r="K30" s="285">
        <f>SUM(K27:K29)</f>
        <v>-0.20322999999999999</v>
      </c>
      <c r="O30" s="259">
        <v>4</v>
      </c>
      <c r="BA30" s="286">
        <f>SUM(BA27:BA29)</f>
        <v>0</v>
      </c>
      <c r="BB30" s="286">
        <f>SUM(BB27:BB29)</f>
        <v>0</v>
      </c>
      <c r="BC30" s="286">
        <f>SUM(BC27:BC29)</f>
        <v>0</v>
      </c>
      <c r="BD30" s="286">
        <f>SUM(BD27:BD29)</f>
        <v>0</v>
      </c>
      <c r="BE30" s="286">
        <f>SUM(BE27:BE29)</f>
        <v>0</v>
      </c>
    </row>
    <row r="31" spans="1:80" x14ac:dyDescent="0.2">
      <c r="A31" s="249" t="s">
        <v>97</v>
      </c>
      <c r="B31" s="250" t="s">
        <v>300</v>
      </c>
      <c r="C31" s="251" t="s">
        <v>301</v>
      </c>
      <c r="D31" s="252"/>
      <c r="E31" s="253"/>
      <c r="F31" s="253"/>
      <c r="G31" s="254"/>
      <c r="H31" s="255"/>
      <c r="I31" s="256"/>
      <c r="J31" s="257"/>
      <c r="K31" s="258"/>
      <c r="O31" s="259">
        <v>1</v>
      </c>
    </row>
    <row r="32" spans="1:80" x14ac:dyDescent="0.2">
      <c r="A32" s="260">
        <v>11</v>
      </c>
      <c r="B32" s="261" t="s">
        <v>303</v>
      </c>
      <c r="C32" s="262" t="s">
        <v>304</v>
      </c>
      <c r="D32" s="263" t="s">
        <v>139</v>
      </c>
      <c r="E32" s="264">
        <v>290</v>
      </c>
      <c r="F32" s="264">
        <v>0</v>
      </c>
      <c r="G32" s="265">
        <f>E32*F32</f>
        <v>0</v>
      </c>
      <c r="H32" s="266">
        <v>3.338E-2</v>
      </c>
      <c r="I32" s="267">
        <f>E32*H32</f>
        <v>9.6801999999999992</v>
      </c>
      <c r="J32" s="266">
        <v>0</v>
      </c>
      <c r="K32" s="267">
        <f>E32*J32</f>
        <v>0</v>
      </c>
      <c r="O32" s="259">
        <v>2</v>
      </c>
      <c r="AA32" s="232">
        <v>1</v>
      </c>
      <c r="AB32" s="232">
        <v>1</v>
      </c>
      <c r="AC32" s="232">
        <v>1</v>
      </c>
      <c r="AZ32" s="232">
        <v>1</v>
      </c>
      <c r="BA32" s="232">
        <f>IF(AZ32=1,G32,0)</f>
        <v>0</v>
      </c>
      <c r="BB32" s="232">
        <f>IF(AZ32=2,G32,0)</f>
        <v>0</v>
      </c>
      <c r="BC32" s="232">
        <f>IF(AZ32=3,G32,0)</f>
        <v>0</v>
      </c>
      <c r="BD32" s="232">
        <f>IF(AZ32=4,G32,0)</f>
        <v>0</v>
      </c>
      <c r="BE32" s="232">
        <f>IF(AZ32=5,G32,0)</f>
        <v>0</v>
      </c>
      <c r="CA32" s="259">
        <v>1</v>
      </c>
      <c r="CB32" s="259">
        <v>1</v>
      </c>
    </row>
    <row r="33" spans="1:80" x14ac:dyDescent="0.2">
      <c r="A33" s="260">
        <v>12</v>
      </c>
      <c r="B33" s="261" t="s">
        <v>305</v>
      </c>
      <c r="C33" s="262" t="s">
        <v>306</v>
      </c>
      <c r="D33" s="263" t="s">
        <v>139</v>
      </c>
      <c r="E33" s="264">
        <v>290</v>
      </c>
      <c r="F33" s="264">
        <v>0</v>
      </c>
      <c r="G33" s="265">
        <f>E33*F33</f>
        <v>0</v>
      </c>
      <c r="H33" s="266">
        <v>0</v>
      </c>
      <c r="I33" s="267">
        <f>E33*H33</f>
        <v>0</v>
      </c>
      <c r="J33" s="266">
        <v>0</v>
      </c>
      <c r="K33" s="267">
        <f>E33*J33</f>
        <v>0</v>
      </c>
      <c r="O33" s="259">
        <v>2</v>
      </c>
      <c r="AA33" s="232">
        <v>1</v>
      </c>
      <c r="AB33" s="232">
        <v>1</v>
      </c>
      <c r="AC33" s="232">
        <v>1</v>
      </c>
      <c r="AZ33" s="232">
        <v>1</v>
      </c>
      <c r="BA33" s="232">
        <f>IF(AZ33=1,G33,0)</f>
        <v>0</v>
      </c>
      <c r="BB33" s="232">
        <f>IF(AZ33=2,G33,0)</f>
        <v>0</v>
      </c>
      <c r="BC33" s="232">
        <f>IF(AZ33=3,G33,0)</f>
        <v>0</v>
      </c>
      <c r="BD33" s="232">
        <f>IF(AZ33=4,G33,0)</f>
        <v>0</v>
      </c>
      <c r="BE33" s="232">
        <f>IF(AZ33=5,G33,0)</f>
        <v>0</v>
      </c>
      <c r="CA33" s="259">
        <v>1</v>
      </c>
      <c r="CB33" s="259">
        <v>1</v>
      </c>
    </row>
    <row r="34" spans="1:80" x14ac:dyDescent="0.2">
      <c r="A34" s="260">
        <v>13</v>
      </c>
      <c r="B34" s="261" t="s">
        <v>307</v>
      </c>
      <c r="C34" s="262" t="s">
        <v>308</v>
      </c>
      <c r="D34" s="263" t="s">
        <v>139</v>
      </c>
      <c r="E34" s="264">
        <v>290</v>
      </c>
      <c r="F34" s="264">
        <v>0</v>
      </c>
      <c r="G34" s="265">
        <f>E34*F34</f>
        <v>0</v>
      </c>
      <c r="H34" s="266">
        <v>0</v>
      </c>
      <c r="I34" s="267">
        <f>E34*H34</f>
        <v>0</v>
      </c>
      <c r="J34" s="266">
        <v>0</v>
      </c>
      <c r="K34" s="267">
        <f>E34*J34</f>
        <v>0</v>
      </c>
      <c r="O34" s="259">
        <v>2</v>
      </c>
      <c r="AA34" s="232">
        <v>1</v>
      </c>
      <c r="AB34" s="232">
        <v>1</v>
      </c>
      <c r="AC34" s="232">
        <v>1</v>
      </c>
      <c r="AZ34" s="232">
        <v>1</v>
      </c>
      <c r="BA34" s="232">
        <f>IF(AZ34=1,G34,0)</f>
        <v>0</v>
      </c>
      <c r="BB34" s="232">
        <f>IF(AZ34=2,G34,0)</f>
        <v>0</v>
      </c>
      <c r="BC34" s="232">
        <f>IF(AZ34=3,G34,0)</f>
        <v>0</v>
      </c>
      <c r="BD34" s="232">
        <f>IF(AZ34=4,G34,0)</f>
        <v>0</v>
      </c>
      <c r="BE34" s="232">
        <f>IF(AZ34=5,G34,0)</f>
        <v>0</v>
      </c>
      <c r="CA34" s="259">
        <v>1</v>
      </c>
      <c r="CB34" s="259">
        <v>1</v>
      </c>
    </row>
    <row r="35" spans="1:80" x14ac:dyDescent="0.2">
      <c r="A35" s="260">
        <v>14</v>
      </c>
      <c r="B35" s="261" t="s">
        <v>309</v>
      </c>
      <c r="C35" s="262" t="s">
        <v>310</v>
      </c>
      <c r="D35" s="263" t="s">
        <v>139</v>
      </c>
      <c r="E35" s="264">
        <v>50</v>
      </c>
      <c r="F35" s="264">
        <v>0</v>
      </c>
      <c r="G35" s="265">
        <f>E35*F35</f>
        <v>0</v>
      </c>
      <c r="H35" s="266">
        <v>3.4959999999999998E-2</v>
      </c>
      <c r="I35" s="267">
        <f>E35*H35</f>
        <v>1.748</v>
      </c>
      <c r="J35" s="266">
        <v>0</v>
      </c>
      <c r="K35" s="267">
        <f>E35*J35</f>
        <v>0</v>
      </c>
      <c r="O35" s="259">
        <v>2</v>
      </c>
      <c r="AA35" s="232">
        <v>1</v>
      </c>
      <c r="AB35" s="232">
        <v>1</v>
      </c>
      <c r="AC35" s="232">
        <v>1</v>
      </c>
      <c r="AZ35" s="232">
        <v>1</v>
      </c>
      <c r="BA35" s="232">
        <f>IF(AZ35=1,G35,0)</f>
        <v>0</v>
      </c>
      <c r="BB35" s="232">
        <f>IF(AZ35=2,G35,0)</f>
        <v>0</v>
      </c>
      <c r="BC35" s="232">
        <f>IF(AZ35=3,G35,0)</f>
        <v>0</v>
      </c>
      <c r="BD35" s="232">
        <f>IF(AZ35=4,G35,0)</f>
        <v>0</v>
      </c>
      <c r="BE35" s="232">
        <f>IF(AZ35=5,G35,0)</f>
        <v>0</v>
      </c>
      <c r="CA35" s="259">
        <v>1</v>
      </c>
      <c r="CB35" s="259">
        <v>1</v>
      </c>
    </row>
    <row r="36" spans="1:80" x14ac:dyDescent="0.2">
      <c r="A36" s="277"/>
      <c r="B36" s="278" t="s">
        <v>100</v>
      </c>
      <c r="C36" s="279" t="s">
        <v>302</v>
      </c>
      <c r="D36" s="280"/>
      <c r="E36" s="281"/>
      <c r="F36" s="282"/>
      <c r="G36" s="283">
        <f>SUM(G31:G35)</f>
        <v>0</v>
      </c>
      <c r="H36" s="284"/>
      <c r="I36" s="285">
        <f>SUM(I31:I35)</f>
        <v>11.428199999999999</v>
      </c>
      <c r="J36" s="284"/>
      <c r="K36" s="285">
        <f>SUM(K31:K35)</f>
        <v>0</v>
      </c>
      <c r="O36" s="259">
        <v>4</v>
      </c>
      <c r="BA36" s="286">
        <f>SUM(BA31:BA35)</f>
        <v>0</v>
      </c>
      <c r="BB36" s="286">
        <f>SUM(BB31:BB35)</f>
        <v>0</v>
      </c>
      <c r="BC36" s="286">
        <f>SUM(BC31:BC35)</f>
        <v>0</v>
      </c>
      <c r="BD36" s="286">
        <f>SUM(BD31:BD35)</f>
        <v>0</v>
      </c>
      <c r="BE36" s="286">
        <f>SUM(BE31:BE35)</f>
        <v>0</v>
      </c>
    </row>
    <row r="37" spans="1:80" x14ac:dyDescent="0.2">
      <c r="A37" s="249" t="s">
        <v>97</v>
      </c>
      <c r="B37" s="250" t="s">
        <v>184</v>
      </c>
      <c r="C37" s="251" t="s">
        <v>185</v>
      </c>
      <c r="D37" s="252"/>
      <c r="E37" s="253"/>
      <c r="F37" s="253"/>
      <c r="G37" s="254"/>
      <c r="H37" s="255"/>
      <c r="I37" s="256"/>
      <c r="J37" s="257"/>
      <c r="K37" s="258"/>
      <c r="O37" s="259">
        <v>1</v>
      </c>
    </row>
    <row r="38" spans="1:80" x14ac:dyDescent="0.2">
      <c r="A38" s="260">
        <v>15</v>
      </c>
      <c r="B38" s="261" t="s">
        <v>311</v>
      </c>
      <c r="C38" s="262" t="s">
        <v>312</v>
      </c>
      <c r="D38" s="263" t="s">
        <v>114</v>
      </c>
      <c r="E38" s="264">
        <v>4.62</v>
      </c>
      <c r="F38" s="264">
        <v>0</v>
      </c>
      <c r="G38" s="265">
        <f>E38*F38</f>
        <v>0</v>
      </c>
      <c r="H38" s="266">
        <v>0</v>
      </c>
      <c r="I38" s="267">
        <f>E38*H38</f>
        <v>0</v>
      </c>
      <c r="J38" s="266">
        <v>-2.2000000000000002</v>
      </c>
      <c r="K38" s="267">
        <f>E38*J38</f>
        <v>-10.164000000000001</v>
      </c>
      <c r="O38" s="259">
        <v>2</v>
      </c>
      <c r="AA38" s="232">
        <v>1</v>
      </c>
      <c r="AB38" s="232">
        <v>1</v>
      </c>
      <c r="AC38" s="232">
        <v>1</v>
      </c>
      <c r="AZ38" s="232">
        <v>1</v>
      </c>
      <c r="BA38" s="232">
        <f>IF(AZ38=1,G38,0)</f>
        <v>0</v>
      </c>
      <c r="BB38" s="232">
        <f>IF(AZ38=2,G38,0)</f>
        <v>0</v>
      </c>
      <c r="BC38" s="232">
        <f>IF(AZ38=3,G38,0)</f>
        <v>0</v>
      </c>
      <c r="BD38" s="232">
        <f>IF(AZ38=4,G38,0)</f>
        <v>0</v>
      </c>
      <c r="BE38" s="232">
        <f>IF(AZ38=5,G38,0)</f>
        <v>0</v>
      </c>
      <c r="CA38" s="259">
        <v>1</v>
      </c>
      <c r="CB38" s="259">
        <v>1</v>
      </c>
    </row>
    <row r="39" spans="1:80" x14ac:dyDescent="0.2">
      <c r="A39" s="268"/>
      <c r="B39" s="271"/>
      <c r="C39" s="325" t="s">
        <v>313</v>
      </c>
      <c r="D39" s="326"/>
      <c r="E39" s="272">
        <v>4.62</v>
      </c>
      <c r="F39" s="273"/>
      <c r="G39" s="274"/>
      <c r="H39" s="275"/>
      <c r="I39" s="269"/>
      <c r="J39" s="276"/>
      <c r="K39" s="269"/>
      <c r="M39" s="270" t="s">
        <v>313</v>
      </c>
      <c r="O39" s="259"/>
    </row>
    <row r="40" spans="1:80" x14ac:dyDescent="0.2">
      <c r="A40" s="277"/>
      <c r="B40" s="278" t="s">
        <v>100</v>
      </c>
      <c r="C40" s="279" t="s">
        <v>186</v>
      </c>
      <c r="D40" s="280"/>
      <c r="E40" s="281"/>
      <c r="F40" s="282"/>
      <c r="G40" s="283">
        <f>SUM(G37:G39)</f>
        <v>0</v>
      </c>
      <c r="H40" s="284"/>
      <c r="I40" s="285">
        <f>SUM(I37:I39)</f>
        <v>0</v>
      </c>
      <c r="J40" s="284"/>
      <c r="K40" s="285">
        <f>SUM(K37:K39)</f>
        <v>-10.164000000000001</v>
      </c>
      <c r="O40" s="259">
        <v>4</v>
      </c>
      <c r="BA40" s="286">
        <f>SUM(BA37:BA39)</f>
        <v>0</v>
      </c>
      <c r="BB40" s="286">
        <f>SUM(BB37:BB39)</f>
        <v>0</v>
      </c>
      <c r="BC40" s="286">
        <f>SUM(BC37:BC39)</f>
        <v>0</v>
      </c>
      <c r="BD40" s="286">
        <f>SUM(BD37:BD39)</f>
        <v>0</v>
      </c>
      <c r="BE40" s="286">
        <f>SUM(BE37:BE39)</f>
        <v>0</v>
      </c>
    </row>
    <row r="41" spans="1:80" x14ac:dyDescent="0.2">
      <c r="A41" s="249" t="s">
        <v>97</v>
      </c>
      <c r="B41" s="250" t="s">
        <v>193</v>
      </c>
      <c r="C41" s="251" t="s">
        <v>194</v>
      </c>
      <c r="D41" s="252"/>
      <c r="E41" s="253"/>
      <c r="F41" s="253"/>
      <c r="G41" s="254"/>
      <c r="H41" s="255"/>
      <c r="I41" s="256"/>
      <c r="J41" s="257"/>
      <c r="K41" s="258"/>
      <c r="O41" s="259">
        <v>1</v>
      </c>
    </row>
    <row r="42" spans="1:80" x14ac:dyDescent="0.2">
      <c r="A42" s="260">
        <v>16</v>
      </c>
      <c r="B42" s="261" t="s">
        <v>196</v>
      </c>
      <c r="C42" s="262" t="s">
        <v>197</v>
      </c>
      <c r="D42" s="263" t="s">
        <v>171</v>
      </c>
      <c r="E42" s="264">
        <v>31.802560499999998</v>
      </c>
      <c r="F42" s="264">
        <v>0</v>
      </c>
      <c r="G42" s="265">
        <f>E42*F42</f>
        <v>0</v>
      </c>
      <c r="H42" s="266">
        <v>0</v>
      </c>
      <c r="I42" s="267">
        <f>E42*H42</f>
        <v>0</v>
      </c>
      <c r="J42" s="266"/>
      <c r="K42" s="267">
        <f>E42*J42</f>
        <v>0</v>
      </c>
      <c r="O42" s="259">
        <v>2</v>
      </c>
      <c r="AA42" s="232">
        <v>7</v>
      </c>
      <c r="AB42" s="232">
        <v>1</v>
      </c>
      <c r="AC42" s="232">
        <v>2</v>
      </c>
      <c r="AZ42" s="232">
        <v>1</v>
      </c>
      <c r="BA42" s="232">
        <f>IF(AZ42=1,G42,0)</f>
        <v>0</v>
      </c>
      <c r="BB42" s="232">
        <f>IF(AZ42=2,G42,0)</f>
        <v>0</v>
      </c>
      <c r="BC42" s="232">
        <f>IF(AZ42=3,G42,0)</f>
        <v>0</v>
      </c>
      <c r="BD42" s="232">
        <f>IF(AZ42=4,G42,0)</f>
        <v>0</v>
      </c>
      <c r="BE42" s="232">
        <f>IF(AZ42=5,G42,0)</f>
        <v>0</v>
      </c>
      <c r="CA42" s="259">
        <v>7</v>
      </c>
      <c r="CB42" s="259">
        <v>1</v>
      </c>
    </row>
    <row r="43" spans="1:80" x14ac:dyDescent="0.2">
      <c r="A43" s="277"/>
      <c r="B43" s="278" t="s">
        <v>100</v>
      </c>
      <c r="C43" s="279" t="s">
        <v>195</v>
      </c>
      <c r="D43" s="280"/>
      <c r="E43" s="281"/>
      <c r="F43" s="282"/>
      <c r="G43" s="283">
        <f>SUM(G41:G42)</f>
        <v>0</v>
      </c>
      <c r="H43" s="284"/>
      <c r="I43" s="285">
        <f>SUM(I41:I42)</f>
        <v>0</v>
      </c>
      <c r="J43" s="284"/>
      <c r="K43" s="285">
        <f>SUM(K41:K42)</f>
        <v>0</v>
      </c>
      <c r="O43" s="259">
        <v>4</v>
      </c>
      <c r="BA43" s="286">
        <f>SUM(BA41:BA42)</f>
        <v>0</v>
      </c>
      <c r="BB43" s="286">
        <f>SUM(BB41:BB42)</f>
        <v>0</v>
      </c>
      <c r="BC43" s="286">
        <f>SUM(BC41:BC42)</f>
        <v>0</v>
      </c>
      <c r="BD43" s="286">
        <f>SUM(BD41:BD42)</f>
        <v>0</v>
      </c>
      <c r="BE43" s="286">
        <f>SUM(BE41:BE42)</f>
        <v>0</v>
      </c>
    </row>
    <row r="44" spans="1:80" x14ac:dyDescent="0.2">
      <c r="A44" s="249" t="s">
        <v>97</v>
      </c>
      <c r="B44" s="250" t="s">
        <v>198</v>
      </c>
      <c r="C44" s="251" t="s">
        <v>199</v>
      </c>
      <c r="D44" s="252"/>
      <c r="E44" s="253"/>
      <c r="F44" s="253"/>
      <c r="G44" s="254"/>
      <c r="H44" s="255"/>
      <c r="I44" s="256"/>
      <c r="J44" s="257"/>
      <c r="K44" s="258"/>
      <c r="O44" s="259">
        <v>1</v>
      </c>
    </row>
    <row r="45" spans="1:80" ht="22.5" x14ac:dyDescent="0.2">
      <c r="A45" s="260">
        <v>17</v>
      </c>
      <c r="B45" s="261" t="s">
        <v>314</v>
      </c>
      <c r="C45" s="262" t="s">
        <v>315</v>
      </c>
      <c r="D45" s="263" t="s">
        <v>139</v>
      </c>
      <c r="E45" s="264">
        <v>91.2</v>
      </c>
      <c r="F45" s="264">
        <v>0</v>
      </c>
      <c r="G45" s="265">
        <f>E45*F45</f>
        <v>0</v>
      </c>
      <c r="H45" s="266">
        <v>2.7499999999999998E-3</v>
      </c>
      <c r="I45" s="267">
        <f>E45*H45</f>
        <v>0.25079999999999997</v>
      </c>
      <c r="J45" s="266">
        <v>0</v>
      </c>
      <c r="K45" s="267">
        <f>E45*J45</f>
        <v>0</v>
      </c>
      <c r="O45" s="259">
        <v>2</v>
      </c>
      <c r="AA45" s="232">
        <v>1</v>
      </c>
      <c r="AB45" s="232">
        <v>7</v>
      </c>
      <c r="AC45" s="232">
        <v>7</v>
      </c>
      <c r="AZ45" s="232">
        <v>2</v>
      </c>
      <c r="BA45" s="232">
        <f>IF(AZ45=1,G45,0)</f>
        <v>0</v>
      </c>
      <c r="BB45" s="232">
        <f>IF(AZ45=2,G45,0)</f>
        <v>0</v>
      </c>
      <c r="BC45" s="232">
        <f>IF(AZ45=3,G45,0)</f>
        <v>0</v>
      </c>
      <c r="BD45" s="232">
        <f>IF(AZ45=4,G45,0)</f>
        <v>0</v>
      </c>
      <c r="BE45" s="232">
        <f>IF(AZ45=5,G45,0)</f>
        <v>0</v>
      </c>
      <c r="CA45" s="259">
        <v>1</v>
      </c>
      <c r="CB45" s="259">
        <v>7</v>
      </c>
    </row>
    <row r="46" spans="1:80" x14ac:dyDescent="0.2">
      <c r="A46" s="268"/>
      <c r="B46" s="271"/>
      <c r="C46" s="325" t="s">
        <v>316</v>
      </c>
      <c r="D46" s="326"/>
      <c r="E46" s="272">
        <v>91.2</v>
      </c>
      <c r="F46" s="273"/>
      <c r="G46" s="274"/>
      <c r="H46" s="275"/>
      <c r="I46" s="269"/>
      <c r="J46" s="276"/>
      <c r="K46" s="269"/>
      <c r="M46" s="270" t="s">
        <v>316</v>
      </c>
      <c r="O46" s="259"/>
    </row>
    <row r="47" spans="1:80" ht="22.5" x14ac:dyDescent="0.2">
      <c r="A47" s="260">
        <v>18</v>
      </c>
      <c r="B47" s="261" t="s">
        <v>317</v>
      </c>
      <c r="C47" s="262" t="s">
        <v>318</v>
      </c>
      <c r="D47" s="263" t="s">
        <v>139</v>
      </c>
      <c r="E47" s="264">
        <v>91.2</v>
      </c>
      <c r="F47" s="264">
        <v>0</v>
      </c>
      <c r="G47" s="265">
        <f>E47*F47</f>
        <v>0</v>
      </c>
      <c r="H47" s="266">
        <v>1.5100000000000001E-3</v>
      </c>
      <c r="I47" s="267">
        <f>E47*H47</f>
        <v>0.137712</v>
      </c>
      <c r="J47" s="266">
        <v>0</v>
      </c>
      <c r="K47" s="267">
        <f>E47*J47</f>
        <v>0</v>
      </c>
      <c r="O47" s="259">
        <v>2</v>
      </c>
      <c r="AA47" s="232">
        <v>1</v>
      </c>
      <c r="AB47" s="232">
        <v>7</v>
      </c>
      <c r="AC47" s="232">
        <v>7</v>
      </c>
      <c r="AZ47" s="232">
        <v>2</v>
      </c>
      <c r="BA47" s="232">
        <f>IF(AZ47=1,G47,0)</f>
        <v>0</v>
      </c>
      <c r="BB47" s="232">
        <f>IF(AZ47=2,G47,0)</f>
        <v>0</v>
      </c>
      <c r="BC47" s="232">
        <f>IF(AZ47=3,G47,0)</f>
        <v>0</v>
      </c>
      <c r="BD47" s="232">
        <f>IF(AZ47=4,G47,0)</f>
        <v>0</v>
      </c>
      <c r="BE47" s="232">
        <f>IF(AZ47=5,G47,0)</f>
        <v>0</v>
      </c>
      <c r="CA47" s="259">
        <v>1</v>
      </c>
      <c r="CB47" s="259">
        <v>7</v>
      </c>
    </row>
    <row r="48" spans="1:80" x14ac:dyDescent="0.2">
      <c r="A48" s="260">
        <v>19</v>
      </c>
      <c r="B48" s="261" t="s">
        <v>319</v>
      </c>
      <c r="C48" s="262" t="s">
        <v>320</v>
      </c>
      <c r="D48" s="263" t="s">
        <v>139</v>
      </c>
      <c r="E48" s="264">
        <v>91.2</v>
      </c>
      <c r="F48" s="264">
        <v>0</v>
      </c>
      <c r="G48" s="265">
        <f>E48*F48</f>
        <v>0</v>
      </c>
      <c r="H48" s="266">
        <v>0</v>
      </c>
      <c r="I48" s="267">
        <f>E48*H48</f>
        <v>0</v>
      </c>
      <c r="J48" s="266">
        <v>-7.0000000000000001E-3</v>
      </c>
      <c r="K48" s="267">
        <f>E48*J48</f>
        <v>-0.63840000000000008</v>
      </c>
      <c r="O48" s="259">
        <v>2</v>
      </c>
      <c r="AA48" s="232">
        <v>1</v>
      </c>
      <c r="AB48" s="232">
        <v>7</v>
      </c>
      <c r="AC48" s="232">
        <v>7</v>
      </c>
      <c r="AZ48" s="232">
        <v>2</v>
      </c>
      <c r="BA48" s="232">
        <f>IF(AZ48=1,G48,0)</f>
        <v>0</v>
      </c>
      <c r="BB48" s="232">
        <f>IF(AZ48=2,G48,0)</f>
        <v>0</v>
      </c>
      <c r="BC48" s="232">
        <f>IF(AZ48=3,G48,0)</f>
        <v>0</v>
      </c>
      <c r="BD48" s="232">
        <f>IF(AZ48=4,G48,0)</f>
        <v>0</v>
      </c>
      <c r="BE48" s="232">
        <f>IF(AZ48=5,G48,0)</f>
        <v>0</v>
      </c>
      <c r="CA48" s="259">
        <v>1</v>
      </c>
      <c r="CB48" s="259">
        <v>7</v>
      </c>
    </row>
    <row r="49" spans="1:80" x14ac:dyDescent="0.2">
      <c r="A49" s="260">
        <v>20</v>
      </c>
      <c r="B49" s="261" t="s">
        <v>219</v>
      </c>
      <c r="C49" s="262" t="s">
        <v>220</v>
      </c>
      <c r="D49" s="263" t="s">
        <v>171</v>
      </c>
      <c r="E49" s="264">
        <v>0.38851200000000002</v>
      </c>
      <c r="F49" s="264">
        <v>0</v>
      </c>
      <c r="G49" s="265">
        <f>E49*F49</f>
        <v>0</v>
      </c>
      <c r="H49" s="266">
        <v>0</v>
      </c>
      <c r="I49" s="267">
        <f>E49*H49</f>
        <v>0</v>
      </c>
      <c r="J49" s="266"/>
      <c r="K49" s="267">
        <f>E49*J49</f>
        <v>0</v>
      </c>
      <c r="O49" s="259">
        <v>2</v>
      </c>
      <c r="AA49" s="232">
        <v>7</v>
      </c>
      <c r="AB49" s="232">
        <v>1001</v>
      </c>
      <c r="AC49" s="232">
        <v>5</v>
      </c>
      <c r="AZ49" s="232">
        <v>2</v>
      </c>
      <c r="BA49" s="232">
        <f>IF(AZ49=1,G49,0)</f>
        <v>0</v>
      </c>
      <c r="BB49" s="232">
        <f>IF(AZ49=2,G49,0)</f>
        <v>0</v>
      </c>
      <c r="BC49" s="232">
        <f>IF(AZ49=3,G49,0)</f>
        <v>0</v>
      </c>
      <c r="BD49" s="232">
        <f>IF(AZ49=4,G49,0)</f>
        <v>0</v>
      </c>
      <c r="BE49" s="232">
        <f>IF(AZ49=5,G49,0)</f>
        <v>0</v>
      </c>
      <c r="CA49" s="259">
        <v>7</v>
      </c>
      <c r="CB49" s="259">
        <v>1001</v>
      </c>
    </row>
    <row r="50" spans="1:80" x14ac:dyDescent="0.2">
      <c r="A50" s="277"/>
      <c r="B50" s="278" t="s">
        <v>100</v>
      </c>
      <c r="C50" s="279" t="s">
        <v>200</v>
      </c>
      <c r="D50" s="280"/>
      <c r="E50" s="281"/>
      <c r="F50" s="282"/>
      <c r="G50" s="283">
        <f>SUM(G44:G49)</f>
        <v>0</v>
      </c>
      <c r="H50" s="284"/>
      <c r="I50" s="285">
        <f>SUM(I44:I49)</f>
        <v>0.38851199999999997</v>
      </c>
      <c r="J50" s="284"/>
      <c r="K50" s="285">
        <f>SUM(K44:K49)</f>
        <v>-0.63840000000000008</v>
      </c>
      <c r="O50" s="259">
        <v>4</v>
      </c>
      <c r="BA50" s="286">
        <f>SUM(BA44:BA49)</f>
        <v>0</v>
      </c>
      <c r="BB50" s="286">
        <f>SUM(BB44:BB49)</f>
        <v>0</v>
      </c>
      <c r="BC50" s="286">
        <f>SUM(BC44:BC49)</f>
        <v>0</v>
      </c>
      <c r="BD50" s="286">
        <f>SUM(BD44:BD49)</f>
        <v>0</v>
      </c>
      <c r="BE50" s="286">
        <f>SUM(BE44:BE49)</f>
        <v>0</v>
      </c>
    </row>
    <row r="51" spans="1:80" x14ac:dyDescent="0.2">
      <c r="A51" s="249" t="s">
        <v>97</v>
      </c>
      <c r="B51" s="250" t="s">
        <v>321</v>
      </c>
      <c r="C51" s="251" t="s">
        <v>322</v>
      </c>
      <c r="D51" s="252"/>
      <c r="E51" s="253"/>
      <c r="F51" s="253"/>
      <c r="G51" s="254"/>
      <c r="H51" s="255"/>
      <c r="I51" s="256"/>
      <c r="J51" s="257"/>
      <c r="K51" s="258"/>
      <c r="O51" s="259">
        <v>1</v>
      </c>
    </row>
    <row r="52" spans="1:80" x14ac:dyDescent="0.2">
      <c r="A52" s="260">
        <v>21</v>
      </c>
      <c r="B52" s="261" t="s">
        <v>324</v>
      </c>
      <c r="C52" s="262" t="s">
        <v>325</v>
      </c>
      <c r="D52" s="263" t="s">
        <v>167</v>
      </c>
      <c r="E52" s="264">
        <v>19</v>
      </c>
      <c r="F52" s="264">
        <v>0</v>
      </c>
      <c r="G52" s="265">
        <f>E52*F52</f>
        <v>0</v>
      </c>
      <c r="H52" s="266">
        <v>3.47E-3</v>
      </c>
      <c r="I52" s="267">
        <f>E52*H52</f>
        <v>6.5930000000000002E-2</v>
      </c>
      <c r="J52" s="266">
        <v>0</v>
      </c>
      <c r="K52" s="267">
        <f>E52*J52</f>
        <v>0</v>
      </c>
      <c r="O52" s="259">
        <v>2</v>
      </c>
      <c r="AA52" s="232">
        <v>1</v>
      </c>
      <c r="AB52" s="232">
        <v>7</v>
      </c>
      <c r="AC52" s="232">
        <v>7</v>
      </c>
      <c r="AZ52" s="232">
        <v>2</v>
      </c>
      <c r="BA52" s="232">
        <f>IF(AZ52=1,G52,0)</f>
        <v>0</v>
      </c>
      <c r="BB52" s="232">
        <f>IF(AZ52=2,G52,0)</f>
        <v>0</v>
      </c>
      <c r="BC52" s="232">
        <f>IF(AZ52=3,G52,0)</f>
        <v>0</v>
      </c>
      <c r="BD52" s="232">
        <f>IF(AZ52=4,G52,0)</f>
        <v>0</v>
      </c>
      <c r="BE52" s="232">
        <f>IF(AZ52=5,G52,0)</f>
        <v>0</v>
      </c>
      <c r="CA52" s="259">
        <v>1</v>
      </c>
      <c r="CB52" s="259">
        <v>7</v>
      </c>
    </row>
    <row r="53" spans="1:80" x14ac:dyDescent="0.2">
      <c r="A53" s="268"/>
      <c r="B53" s="271"/>
      <c r="C53" s="325" t="s">
        <v>326</v>
      </c>
      <c r="D53" s="326"/>
      <c r="E53" s="272">
        <v>19</v>
      </c>
      <c r="F53" s="273"/>
      <c r="G53" s="274"/>
      <c r="H53" s="275"/>
      <c r="I53" s="269"/>
      <c r="J53" s="276"/>
      <c r="K53" s="269"/>
      <c r="M53" s="270" t="s">
        <v>326</v>
      </c>
      <c r="O53" s="259"/>
    </row>
    <row r="54" spans="1:80" x14ac:dyDescent="0.2">
      <c r="A54" s="260">
        <v>22</v>
      </c>
      <c r="B54" s="261" t="s">
        <v>327</v>
      </c>
      <c r="C54" s="262" t="s">
        <v>328</v>
      </c>
      <c r="D54" s="263" t="s">
        <v>167</v>
      </c>
      <c r="E54" s="264">
        <v>19</v>
      </c>
      <c r="F54" s="264">
        <v>0</v>
      </c>
      <c r="G54" s="265">
        <f>E54*F54</f>
        <v>0</v>
      </c>
      <c r="H54" s="266">
        <v>3.29E-3</v>
      </c>
      <c r="I54" s="267">
        <f>E54*H54</f>
        <v>6.2509999999999996E-2</v>
      </c>
      <c r="J54" s="266">
        <v>0</v>
      </c>
      <c r="K54" s="267">
        <f>E54*J54</f>
        <v>0</v>
      </c>
      <c r="O54" s="259">
        <v>2</v>
      </c>
      <c r="AA54" s="232">
        <v>1</v>
      </c>
      <c r="AB54" s="232">
        <v>7</v>
      </c>
      <c r="AC54" s="232">
        <v>7</v>
      </c>
      <c r="AZ54" s="232">
        <v>2</v>
      </c>
      <c r="BA54" s="232">
        <f>IF(AZ54=1,G54,0)</f>
        <v>0</v>
      </c>
      <c r="BB54" s="232">
        <f>IF(AZ54=2,G54,0)</f>
        <v>0</v>
      </c>
      <c r="BC54" s="232">
        <f>IF(AZ54=3,G54,0)</f>
        <v>0</v>
      </c>
      <c r="BD54" s="232">
        <f>IF(AZ54=4,G54,0)</f>
        <v>0</v>
      </c>
      <c r="BE54" s="232">
        <f>IF(AZ54=5,G54,0)</f>
        <v>0</v>
      </c>
      <c r="CA54" s="259">
        <v>1</v>
      </c>
      <c r="CB54" s="259">
        <v>7</v>
      </c>
    </row>
    <row r="55" spans="1:80" x14ac:dyDescent="0.2">
      <c r="A55" s="260">
        <v>23</v>
      </c>
      <c r="B55" s="261" t="s">
        <v>329</v>
      </c>
      <c r="C55" s="262" t="s">
        <v>330</v>
      </c>
      <c r="D55" s="263" t="s">
        <v>167</v>
      </c>
      <c r="E55" s="264">
        <v>19.2</v>
      </c>
      <c r="F55" s="264">
        <v>0</v>
      </c>
      <c r="G55" s="265">
        <f>E55*F55</f>
        <v>0</v>
      </c>
      <c r="H55" s="266">
        <v>3.0899999999999999E-3</v>
      </c>
      <c r="I55" s="267">
        <f>E55*H55</f>
        <v>5.9327999999999992E-2</v>
      </c>
      <c r="J55" s="266">
        <v>0</v>
      </c>
      <c r="K55" s="267">
        <f>E55*J55</f>
        <v>0</v>
      </c>
      <c r="O55" s="259">
        <v>2</v>
      </c>
      <c r="AA55" s="232">
        <v>1</v>
      </c>
      <c r="AB55" s="232">
        <v>7</v>
      </c>
      <c r="AC55" s="232">
        <v>7</v>
      </c>
      <c r="AZ55" s="232">
        <v>2</v>
      </c>
      <c r="BA55" s="232">
        <f>IF(AZ55=1,G55,0)</f>
        <v>0</v>
      </c>
      <c r="BB55" s="232">
        <f>IF(AZ55=2,G55,0)</f>
        <v>0</v>
      </c>
      <c r="BC55" s="232">
        <f>IF(AZ55=3,G55,0)</f>
        <v>0</v>
      </c>
      <c r="BD55" s="232">
        <f>IF(AZ55=4,G55,0)</f>
        <v>0</v>
      </c>
      <c r="BE55" s="232">
        <f>IF(AZ55=5,G55,0)</f>
        <v>0</v>
      </c>
      <c r="CA55" s="259">
        <v>1</v>
      </c>
      <c r="CB55" s="259">
        <v>7</v>
      </c>
    </row>
    <row r="56" spans="1:80" ht="22.5" x14ac:dyDescent="0.2">
      <c r="A56" s="260">
        <v>24</v>
      </c>
      <c r="B56" s="261" t="s">
        <v>331</v>
      </c>
      <c r="C56" s="262" t="s">
        <v>332</v>
      </c>
      <c r="D56" s="263" t="s">
        <v>155</v>
      </c>
      <c r="E56" s="264">
        <v>2</v>
      </c>
      <c r="F56" s="264">
        <v>0</v>
      </c>
      <c r="G56" s="265">
        <f>E56*F56</f>
        <v>0</v>
      </c>
      <c r="H56" s="266">
        <v>3.4000000000000002E-4</v>
      </c>
      <c r="I56" s="267">
        <f>E56*H56</f>
        <v>6.8000000000000005E-4</v>
      </c>
      <c r="J56" s="266">
        <v>0</v>
      </c>
      <c r="K56" s="267">
        <f>E56*J56</f>
        <v>0</v>
      </c>
      <c r="O56" s="259">
        <v>2</v>
      </c>
      <c r="AA56" s="232">
        <v>1</v>
      </c>
      <c r="AB56" s="232">
        <v>7</v>
      </c>
      <c r="AC56" s="232">
        <v>7</v>
      </c>
      <c r="AZ56" s="232">
        <v>2</v>
      </c>
      <c r="BA56" s="232">
        <f>IF(AZ56=1,G56,0)</f>
        <v>0</v>
      </c>
      <c r="BB56" s="232">
        <f>IF(AZ56=2,G56,0)</f>
        <v>0</v>
      </c>
      <c r="BC56" s="232">
        <f>IF(AZ56=3,G56,0)</f>
        <v>0</v>
      </c>
      <c r="BD56" s="232">
        <f>IF(AZ56=4,G56,0)</f>
        <v>0</v>
      </c>
      <c r="BE56" s="232">
        <f>IF(AZ56=5,G56,0)</f>
        <v>0</v>
      </c>
      <c r="CA56" s="259">
        <v>1</v>
      </c>
      <c r="CB56" s="259">
        <v>7</v>
      </c>
    </row>
    <row r="57" spans="1:80" ht="22.5" x14ac:dyDescent="0.2">
      <c r="A57" s="260">
        <v>25</v>
      </c>
      <c r="B57" s="261" t="s">
        <v>333</v>
      </c>
      <c r="C57" s="262" t="s">
        <v>334</v>
      </c>
      <c r="D57" s="263" t="s">
        <v>167</v>
      </c>
      <c r="E57" s="264">
        <v>6.5</v>
      </c>
      <c r="F57" s="264">
        <v>0</v>
      </c>
      <c r="G57" s="265">
        <f>E57*F57</f>
        <v>0</v>
      </c>
      <c r="H57" s="266">
        <v>2.0500000000000002E-3</v>
      </c>
      <c r="I57" s="267">
        <f>E57*H57</f>
        <v>1.3325000000000002E-2</v>
      </c>
      <c r="J57" s="266">
        <v>0</v>
      </c>
      <c r="K57" s="267">
        <f>E57*J57</f>
        <v>0</v>
      </c>
      <c r="O57" s="259">
        <v>2</v>
      </c>
      <c r="AA57" s="232">
        <v>1</v>
      </c>
      <c r="AB57" s="232">
        <v>7</v>
      </c>
      <c r="AC57" s="232">
        <v>7</v>
      </c>
      <c r="AZ57" s="232">
        <v>2</v>
      </c>
      <c r="BA57" s="232">
        <f>IF(AZ57=1,G57,0)</f>
        <v>0</v>
      </c>
      <c r="BB57" s="232">
        <f>IF(AZ57=2,G57,0)</f>
        <v>0</v>
      </c>
      <c r="BC57" s="232">
        <f>IF(AZ57=3,G57,0)</f>
        <v>0</v>
      </c>
      <c r="BD57" s="232">
        <f>IF(AZ57=4,G57,0)</f>
        <v>0</v>
      </c>
      <c r="BE57" s="232">
        <f>IF(AZ57=5,G57,0)</f>
        <v>0</v>
      </c>
      <c r="CA57" s="259">
        <v>1</v>
      </c>
      <c r="CB57" s="259">
        <v>7</v>
      </c>
    </row>
    <row r="58" spans="1:80" x14ac:dyDescent="0.2">
      <c r="A58" s="260">
        <v>26</v>
      </c>
      <c r="B58" s="261" t="s">
        <v>335</v>
      </c>
      <c r="C58" s="262" t="s">
        <v>336</v>
      </c>
      <c r="D58" s="263" t="s">
        <v>12</v>
      </c>
      <c r="E58" s="264"/>
      <c r="F58" s="264">
        <v>0</v>
      </c>
      <c r="G58" s="265">
        <f>E58*F58</f>
        <v>0</v>
      </c>
      <c r="H58" s="266">
        <v>0</v>
      </c>
      <c r="I58" s="267">
        <f>E58*H58</f>
        <v>0</v>
      </c>
      <c r="J58" s="266"/>
      <c r="K58" s="267">
        <f>E58*J58</f>
        <v>0</v>
      </c>
      <c r="O58" s="259">
        <v>2</v>
      </c>
      <c r="AA58" s="232">
        <v>7</v>
      </c>
      <c r="AB58" s="232">
        <v>1002</v>
      </c>
      <c r="AC58" s="232">
        <v>5</v>
      </c>
      <c r="AZ58" s="232">
        <v>2</v>
      </c>
      <c r="BA58" s="232">
        <f>IF(AZ58=1,G58,0)</f>
        <v>0</v>
      </c>
      <c r="BB58" s="232">
        <f>IF(AZ58=2,G58,0)</f>
        <v>0</v>
      </c>
      <c r="BC58" s="232">
        <f>IF(AZ58=3,G58,0)</f>
        <v>0</v>
      </c>
      <c r="BD58" s="232">
        <f>IF(AZ58=4,G58,0)</f>
        <v>0</v>
      </c>
      <c r="BE58" s="232">
        <f>IF(AZ58=5,G58,0)</f>
        <v>0</v>
      </c>
      <c r="CA58" s="259">
        <v>7</v>
      </c>
      <c r="CB58" s="259">
        <v>1002</v>
      </c>
    </row>
    <row r="59" spans="1:80" x14ac:dyDescent="0.2">
      <c r="A59" s="277"/>
      <c r="B59" s="278" t="s">
        <v>100</v>
      </c>
      <c r="C59" s="279" t="s">
        <v>323</v>
      </c>
      <c r="D59" s="280"/>
      <c r="E59" s="281"/>
      <c r="F59" s="282"/>
      <c r="G59" s="283">
        <f>SUM(G51:G58)</f>
        <v>0</v>
      </c>
      <c r="H59" s="284"/>
      <c r="I59" s="285">
        <f>SUM(I51:I58)</f>
        <v>0.20177300000000001</v>
      </c>
      <c r="J59" s="284"/>
      <c r="K59" s="285">
        <f>SUM(K51:K58)</f>
        <v>0</v>
      </c>
      <c r="O59" s="259">
        <v>4</v>
      </c>
      <c r="BA59" s="286">
        <f>SUM(BA51:BA58)</f>
        <v>0</v>
      </c>
      <c r="BB59" s="286">
        <f>SUM(BB51:BB58)</f>
        <v>0</v>
      </c>
      <c r="BC59" s="286">
        <f>SUM(BC51:BC58)</f>
        <v>0</v>
      </c>
      <c r="BD59" s="286">
        <f>SUM(BD51:BD58)</f>
        <v>0</v>
      </c>
      <c r="BE59" s="286">
        <f>SUM(BE51:BE58)</f>
        <v>0</v>
      </c>
    </row>
    <row r="60" spans="1:80" x14ac:dyDescent="0.2">
      <c r="A60" s="249" t="s">
        <v>97</v>
      </c>
      <c r="B60" s="250" t="s">
        <v>337</v>
      </c>
      <c r="C60" s="251" t="s">
        <v>338</v>
      </c>
      <c r="D60" s="252"/>
      <c r="E60" s="253"/>
      <c r="F60" s="253"/>
      <c r="G60" s="254"/>
      <c r="H60" s="255"/>
      <c r="I60" s="256"/>
      <c r="J60" s="257"/>
      <c r="K60" s="258"/>
      <c r="O60" s="259">
        <v>1</v>
      </c>
    </row>
    <row r="61" spans="1:80" x14ac:dyDescent="0.2">
      <c r="A61" s="260">
        <v>27</v>
      </c>
      <c r="B61" s="261" t="s">
        <v>340</v>
      </c>
      <c r="C61" s="262" t="s">
        <v>341</v>
      </c>
      <c r="D61" s="263" t="s">
        <v>139</v>
      </c>
      <c r="E61" s="264">
        <v>91.2</v>
      </c>
      <c r="F61" s="264">
        <v>0</v>
      </c>
      <c r="G61" s="265">
        <f>E61*F61</f>
        <v>0</v>
      </c>
      <c r="H61" s="266">
        <v>0</v>
      </c>
      <c r="I61" s="267">
        <f>E61*H61</f>
        <v>0</v>
      </c>
      <c r="J61" s="266">
        <v>-6.7000000000000004E-2</v>
      </c>
      <c r="K61" s="267">
        <f>E61*J61</f>
        <v>-6.1104000000000003</v>
      </c>
      <c r="O61" s="259">
        <v>2</v>
      </c>
      <c r="AA61" s="232">
        <v>1</v>
      </c>
      <c r="AB61" s="232">
        <v>7</v>
      </c>
      <c r="AC61" s="232">
        <v>7</v>
      </c>
      <c r="AZ61" s="232">
        <v>2</v>
      </c>
      <c r="BA61" s="232">
        <f>IF(AZ61=1,G61,0)</f>
        <v>0</v>
      </c>
      <c r="BB61" s="232">
        <f>IF(AZ61=2,G61,0)</f>
        <v>0</v>
      </c>
      <c r="BC61" s="232">
        <f>IF(AZ61=3,G61,0)</f>
        <v>0</v>
      </c>
      <c r="BD61" s="232">
        <f>IF(AZ61=4,G61,0)</f>
        <v>0</v>
      </c>
      <c r="BE61" s="232">
        <f>IF(AZ61=5,G61,0)</f>
        <v>0</v>
      </c>
      <c r="CA61" s="259">
        <v>1</v>
      </c>
      <c r="CB61" s="259">
        <v>7</v>
      </c>
    </row>
    <row r="62" spans="1:80" x14ac:dyDescent="0.2">
      <c r="A62" s="260">
        <v>28</v>
      </c>
      <c r="B62" s="261" t="s">
        <v>342</v>
      </c>
      <c r="C62" s="262" t="s">
        <v>343</v>
      </c>
      <c r="D62" s="263" t="s">
        <v>139</v>
      </c>
      <c r="E62" s="264">
        <v>91.2</v>
      </c>
      <c r="F62" s="264">
        <v>0</v>
      </c>
      <c r="G62" s="265">
        <f>E62*F62</f>
        <v>0</v>
      </c>
      <c r="H62" s="266">
        <v>4.1689999999999998E-2</v>
      </c>
      <c r="I62" s="267">
        <f>E62*H62</f>
        <v>3.8021279999999997</v>
      </c>
      <c r="J62" s="266">
        <v>0</v>
      </c>
      <c r="K62" s="267">
        <f>E62*J62</f>
        <v>0</v>
      </c>
      <c r="O62" s="259">
        <v>2</v>
      </c>
      <c r="AA62" s="232">
        <v>1</v>
      </c>
      <c r="AB62" s="232">
        <v>7</v>
      </c>
      <c r="AC62" s="232">
        <v>7</v>
      </c>
      <c r="AZ62" s="232">
        <v>2</v>
      </c>
      <c r="BA62" s="232">
        <f>IF(AZ62=1,G62,0)</f>
        <v>0</v>
      </c>
      <c r="BB62" s="232">
        <f>IF(AZ62=2,G62,0)</f>
        <v>0</v>
      </c>
      <c r="BC62" s="232">
        <f>IF(AZ62=3,G62,0)</f>
        <v>0</v>
      </c>
      <c r="BD62" s="232">
        <f>IF(AZ62=4,G62,0)</f>
        <v>0</v>
      </c>
      <c r="BE62" s="232">
        <f>IF(AZ62=5,G62,0)</f>
        <v>0</v>
      </c>
      <c r="CA62" s="259">
        <v>1</v>
      </c>
      <c r="CB62" s="259">
        <v>7</v>
      </c>
    </row>
    <row r="63" spans="1:80" x14ac:dyDescent="0.2">
      <c r="A63" s="260">
        <v>29</v>
      </c>
      <c r="B63" s="261" t="s">
        <v>344</v>
      </c>
      <c r="C63" s="262" t="s">
        <v>345</v>
      </c>
      <c r="D63" s="263" t="s">
        <v>167</v>
      </c>
      <c r="E63" s="264">
        <v>9.5</v>
      </c>
      <c r="F63" s="264">
        <v>0</v>
      </c>
      <c r="G63" s="265">
        <f>E63*F63</f>
        <v>0</v>
      </c>
      <c r="H63" s="266">
        <v>8.5100000000000002E-3</v>
      </c>
      <c r="I63" s="267">
        <f>E63*H63</f>
        <v>8.0845E-2</v>
      </c>
      <c r="J63" s="266">
        <v>0</v>
      </c>
      <c r="K63" s="267">
        <f>E63*J63</f>
        <v>0</v>
      </c>
      <c r="O63" s="259">
        <v>2</v>
      </c>
      <c r="AA63" s="232">
        <v>1</v>
      </c>
      <c r="AB63" s="232">
        <v>7</v>
      </c>
      <c r="AC63" s="232">
        <v>7</v>
      </c>
      <c r="AZ63" s="232">
        <v>2</v>
      </c>
      <c r="BA63" s="232">
        <f>IF(AZ63=1,G63,0)</f>
        <v>0</v>
      </c>
      <c r="BB63" s="232">
        <f>IF(AZ63=2,G63,0)</f>
        <v>0</v>
      </c>
      <c r="BC63" s="232">
        <f>IF(AZ63=3,G63,0)</f>
        <v>0</v>
      </c>
      <c r="BD63" s="232">
        <f>IF(AZ63=4,G63,0)</f>
        <v>0</v>
      </c>
      <c r="BE63" s="232">
        <f>IF(AZ63=5,G63,0)</f>
        <v>0</v>
      </c>
      <c r="CA63" s="259">
        <v>1</v>
      </c>
      <c r="CB63" s="259">
        <v>7</v>
      </c>
    </row>
    <row r="64" spans="1:80" x14ac:dyDescent="0.2">
      <c r="A64" s="260">
        <v>30</v>
      </c>
      <c r="B64" s="261" t="s">
        <v>346</v>
      </c>
      <c r="C64" s="262" t="s">
        <v>347</v>
      </c>
      <c r="D64" s="263" t="s">
        <v>167</v>
      </c>
      <c r="E64" s="264">
        <v>19.2</v>
      </c>
      <c r="F64" s="264">
        <v>0</v>
      </c>
      <c r="G64" s="265">
        <f>E64*F64</f>
        <v>0</v>
      </c>
      <c r="H64" s="266">
        <v>8.4399999999999996E-3</v>
      </c>
      <c r="I64" s="267">
        <f>E64*H64</f>
        <v>0.162048</v>
      </c>
      <c r="J64" s="266">
        <v>0</v>
      </c>
      <c r="K64" s="267">
        <f>E64*J64</f>
        <v>0</v>
      </c>
      <c r="O64" s="259">
        <v>2</v>
      </c>
      <c r="AA64" s="232">
        <v>1</v>
      </c>
      <c r="AB64" s="232">
        <v>7</v>
      </c>
      <c r="AC64" s="232">
        <v>7</v>
      </c>
      <c r="AZ64" s="232">
        <v>2</v>
      </c>
      <c r="BA64" s="232">
        <f>IF(AZ64=1,G64,0)</f>
        <v>0</v>
      </c>
      <c r="BB64" s="232">
        <f>IF(AZ64=2,G64,0)</f>
        <v>0</v>
      </c>
      <c r="BC64" s="232">
        <f>IF(AZ64=3,G64,0)</f>
        <v>0</v>
      </c>
      <c r="BD64" s="232">
        <f>IF(AZ64=4,G64,0)</f>
        <v>0</v>
      </c>
      <c r="BE64" s="232">
        <f>IF(AZ64=5,G64,0)</f>
        <v>0</v>
      </c>
      <c r="CA64" s="259">
        <v>1</v>
      </c>
      <c r="CB64" s="259">
        <v>7</v>
      </c>
    </row>
    <row r="65" spans="1:80" x14ac:dyDescent="0.2">
      <c r="A65" s="268"/>
      <c r="B65" s="271"/>
      <c r="C65" s="325" t="s">
        <v>348</v>
      </c>
      <c r="D65" s="326"/>
      <c r="E65" s="272">
        <v>19.2</v>
      </c>
      <c r="F65" s="273"/>
      <c r="G65" s="274"/>
      <c r="H65" s="275"/>
      <c r="I65" s="269"/>
      <c r="J65" s="276"/>
      <c r="K65" s="269"/>
      <c r="M65" s="270" t="s">
        <v>348</v>
      </c>
      <c r="O65" s="259"/>
    </row>
    <row r="66" spans="1:80" x14ac:dyDescent="0.2">
      <c r="A66" s="260">
        <v>31</v>
      </c>
      <c r="B66" s="261" t="s">
        <v>349</v>
      </c>
      <c r="C66" s="262" t="s">
        <v>350</v>
      </c>
      <c r="D66" s="263" t="s">
        <v>139</v>
      </c>
      <c r="E66" s="264">
        <v>91.2</v>
      </c>
      <c r="F66" s="264">
        <v>0</v>
      </c>
      <c r="G66" s="265">
        <f>E66*F66</f>
        <v>0</v>
      </c>
      <c r="H66" s="266">
        <v>1E-4</v>
      </c>
      <c r="I66" s="267">
        <f>E66*H66</f>
        <v>9.1200000000000014E-3</v>
      </c>
      <c r="J66" s="266">
        <v>0</v>
      </c>
      <c r="K66" s="267">
        <f>E66*J66</f>
        <v>0</v>
      </c>
      <c r="O66" s="259">
        <v>2</v>
      </c>
      <c r="AA66" s="232">
        <v>1</v>
      </c>
      <c r="AB66" s="232">
        <v>7</v>
      </c>
      <c r="AC66" s="232">
        <v>7</v>
      </c>
      <c r="AZ66" s="232">
        <v>2</v>
      </c>
      <c r="BA66" s="232">
        <f>IF(AZ66=1,G66,0)</f>
        <v>0</v>
      </c>
      <c r="BB66" s="232">
        <f>IF(AZ66=2,G66,0)</f>
        <v>0</v>
      </c>
      <c r="BC66" s="232">
        <f>IF(AZ66=3,G66,0)</f>
        <v>0</v>
      </c>
      <c r="BD66" s="232">
        <f>IF(AZ66=4,G66,0)</f>
        <v>0</v>
      </c>
      <c r="BE66" s="232">
        <f>IF(AZ66=5,G66,0)</f>
        <v>0</v>
      </c>
      <c r="CA66" s="259">
        <v>1</v>
      </c>
      <c r="CB66" s="259">
        <v>7</v>
      </c>
    </row>
    <row r="67" spans="1:80" x14ac:dyDescent="0.2">
      <c r="A67" s="260">
        <v>32</v>
      </c>
      <c r="B67" s="261" t="s">
        <v>351</v>
      </c>
      <c r="C67" s="262" t="s">
        <v>352</v>
      </c>
      <c r="D67" s="263" t="s">
        <v>12</v>
      </c>
      <c r="E67" s="264"/>
      <c r="F67" s="264">
        <v>0</v>
      </c>
      <c r="G67" s="265">
        <f>E67*F67</f>
        <v>0</v>
      </c>
      <c r="H67" s="266">
        <v>0</v>
      </c>
      <c r="I67" s="267">
        <f>E67*H67</f>
        <v>0</v>
      </c>
      <c r="J67" s="266"/>
      <c r="K67" s="267">
        <f>E67*J67</f>
        <v>0</v>
      </c>
      <c r="O67" s="259">
        <v>2</v>
      </c>
      <c r="AA67" s="232">
        <v>7</v>
      </c>
      <c r="AB67" s="232">
        <v>1002</v>
      </c>
      <c r="AC67" s="232">
        <v>5</v>
      </c>
      <c r="AZ67" s="232">
        <v>2</v>
      </c>
      <c r="BA67" s="232">
        <f>IF(AZ67=1,G67,0)</f>
        <v>0</v>
      </c>
      <c r="BB67" s="232">
        <f>IF(AZ67=2,G67,0)</f>
        <v>0</v>
      </c>
      <c r="BC67" s="232">
        <f>IF(AZ67=3,G67,0)</f>
        <v>0</v>
      </c>
      <c r="BD67" s="232">
        <f>IF(AZ67=4,G67,0)</f>
        <v>0</v>
      </c>
      <c r="BE67" s="232">
        <f>IF(AZ67=5,G67,0)</f>
        <v>0</v>
      </c>
      <c r="CA67" s="259">
        <v>7</v>
      </c>
      <c r="CB67" s="259">
        <v>1002</v>
      </c>
    </row>
    <row r="68" spans="1:80" x14ac:dyDescent="0.2">
      <c r="A68" s="277"/>
      <c r="B68" s="278" t="s">
        <v>100</v>
      </c>
      <c r="C68" s="279" t="s">
        <v>339</v>
      </c>
      <c r="D68" s="280"/>
      <c r="E68" s="281"/>
      <c r="F68" s="282"/>
      <c r="G68" s="283">
        <f>SUM(G60:G67)</f>
        <v>0</v>
      </c>
      <c r="H68" s="284"/>
      <c r="I68" s="285">
        <f>SUM(I60:I67)</f>
        <v>4.0541410000000004</v>
      </c>
      <c r="J68" s="284"/>
      <c r="K68" s="285">
        <f>SUM(K60:K67)</f>
        <v>-6.1104000000000003</v>
      </c>
      <c r="O68" s="259">
        <v>4</v>
      </c>
      <c r="BA68" s="286">
        <f>SUM(BA60:BA67)</f>
        <v>0</v>
      </c>
      <c r="BB68" s="286">
        <f>SUM(BB60:BB67)</f>
        <v>0</v>
      </c>
      <c r="BC68" s="286">
        <f>SUM(BC60:BC67)</f>
        <v>0</v>
      </c>
      <c r="BD68" s="286">
        <f>SUM(BD60:BD67)</f>
        <v>0</v>
      </c>
      <c r="BE68" s="286">
        <f>SUM(BE60:BE67)</f>
        <v>0</v>
      </c>
    </row>
    <row r="69" spans="1:80" x14ac:dyDescent="0.2">
      <c r="A69" s="249" t="s">
        <v>97</v>
      </c>
      <c r="B69" s="250" t="s">
        <v>221</v>
      </c>
      <c r="C69" s="251" t="s">
        <v>222</v>
      </c>
      <c r="D69" s="252"/>
      <c r="E69" s="253"/>
      <c r="F69" s="253"/>
      <c r="G69" s="254"/>
      <c r="H69" s="255"/>
      <c r="I69" s="256"/>
      <c r="J69" s="257"/>
      <c r="K69" s="258"/>
      <c r="O69" s="259">
        <v>1</v>
      </c>
    </row>
    <row r="70" spans="1:80" ht="22.5" x14ac:dyDescent="0.2">
      <c r="A70" s="260">
        <v>33</v>
      </c>
      <c r="B70" s="261" t="s">
        <v>229</v>
      </c>
      <c r="C70" s="262" t="s">
        <v>230</v>
      </c>
      <c r="D70" s="263" t="s">
        <v>139</v>
      </c>
      <c r="E70" s="264">
        <v>3.88</v>
      </c>
      <c r="F70" s="264">
        <v>0</v>
      </c>
      <c r="G70" s="265">
        <f>E70*F70</f>
        <v>0</v>
      </c>
      <c r="H70" s="266">
        <v>2.8850000000000001E-2</v>
      </c>
      <c r="I70" s="267">
        <f>E70*H70</f>
        <v>0.111938</v>
      </c>
      <c r="J70" s="266">
        <v>0</v>
      </c>
      <c r="K70" s="267">
        <f>E70*J70</f>
        <v>0</v>
      </c>
      <c r="O70" s="259">
        <v>2</v>
      </c>
      <c r="AA70" s="232">
        <v>2</v>
      </c>
      <c r="AB70" s="232">
        <v>7</v>
      </c>
      <c r="AC70" s="232">
        <v>7</v>
      </c>
      <c r="AZ70" s="232">
        <v>2</v>
      </c>
      <c r="BA70" s="232">
        <f>IF(AZ70=1,G70,0)</f>
        <v>0</v>
      </c>
      <c r="BB70" s="232">
        <f>IF(AZ70=2,G70,0)</f>
        <v>0</v>
      </c>
      <c r="BC70" s="232">
        <f>IF(AZ70=3,G70,0)</f>
        <v>0</v>
      </c>
      <c r="BD70" s="232">
        <f>IF(AZ70=4,G70,0)</f>
        <v>0</v>
      </c>
      <c r="BE70" s="232">
        <f>IF(AZ70=5,G70,0)</f>
        <v>0</v>
      </c>
      <c r="CA70" s="259">
        <v>2</v>
      </c>
      <c r="CB70" s="259">
        <v>7</v>
      </c>
    </row>
    <row r="71" spans="1:80" x14ac:dyDescent="0.2">
      <c r="A71" s="268"/>
      <c r="B71" s="271"/>
      <c r="C71" s="325" t="s">
        <v>353</v>
      </c>
      <c r="D71" s="326"/>
      <c r="E71" s="272">
        <v>1</v>
      </c>
      <c r="F71" s="273"/>
      <c r="G71" s="274"/>
      <c r="H71" s="275"/>
      <c r="I71" s="269"/>
      <c r="J71" s="276"/>
      <c r="K71" s="269"/>
      <c r="M71" s="270" t="s">
        <v>353</v>
      </c>
      <c r="O71" s="259"/>
    </row>
    <row r="72" spans="1:80" x14ac:dyDescent="0.2">
      <c r="A72" s="268"/>
      <c r="B72" s="271"/>
      <c r="C72" s="325" t="s">
        <v>231</v>
      </c>
      <c r="D72" s="326"/>
      <c r="E72" s="272">
        <v>2.88</v>
      </c>
      <c r="F72" s="273"/>
      <c r="G72" s="274"/>
      <c r="H72" s="275"/>
      <c r="I72" s="269"/>
      <c r="J72" s="276"/>
      <c r="K72" s="269"/>
      <c r="M72" s="270" t="s">
        <v>231</v>
      </c>
      <c r="O72" s="259"/>
    </row>
    <row r="73" spans="1:80" x14ac:dyDescent="0.2">
      <c r="A73" s="277"/>
      <c r="B73" s="278" t="s">
        <v>100</v>
      </c>
      <c r="C73" s="279" t="s">
        <v>223</v>
      </c>
      <c r="D73" s="280"/>
      <c r="E73" s="281"/>
      <c r="F73" s="282"/>
      <c r="G73" s="283">
        <f>SUM(G69:G72)</f>
        <v>0</v>
      </c>
      <c r="H73" s="284"/>
      <c r="I73" s="285">
        <f>SUM(I69:I72)</f>
        <v>0.111938</v>
      </c>
      <c r="J73" s="284"/>
      <c r="K73" s="285">
        <f>SUM(K69:K72)</f>
        <v>0</v>
      </c>
      <c r="O73" s="259">
        <v>4</v>
      </c>
      <c r="BA73" s="286">
        <f>SUM(BA69:BA72)</f>
        <v>0</v>
      </c>
      <c r="BB73" s="286">
        <f>SUM(BB69:BB72)</f>
        <v>0</v>
      </c>
      <c r="BC73" s="286">
        <f>SUM(BC69:BC72)</f>
        <v>0</v>
      </c>
      <c r="BD73" s="286">
        <f>SUM(BD69:BD72)</f>
        <v>0</v>
      </c>
      <c r="BE73" s="286">
        <f>SUM(BE69:BE72)</f>
        <v>0</v>
      </c>
    </row>
    <row r="74" spans="1:80" x14ac:dyDescent="0.2">
      <c r="A74" s="249" t="s">
        <v>97</v>
      </c>
      <c r="B74" s="250" t="s">
        <v>244</v>
      </c>
      <c r="C74" s="251" t="s">
        <v>245</v>
      </c>
      <c r="D74" s="252"/>
      <c r="E74" s="253"/>
      <c r="F74" s="253"/>
      <c r="G74" s="254"/>
      <c r="H74" s="255"/>
      <c r="I74" s="256"/>
      <c r="J74" s="257"/>
      <c r="K74" s="258"/>
      <c r="O74" s="259">
        <v>1</v>
      </c>
    </row>
    <row r="75" spans="1:80" x14ac:dyDescent="0.2">
      <c r="A75" s="260">
        <v>34</v>
      </c>
      <c r="B75" s="261" t="s">
        <v>247</v>
      </c>
      <c r="C75" s="262" t="s">
        <v>248</v>
      </c>
      <c r="D75" s="263" t="s">
        <v>171</v>
      </c>
      <c r="E75" s="264">
        <v>16.912800000000001</v>
      </c>
      <c r="F75" s="264">
        <v>0</v>
      </c>
      <c r="G75" s="265">
        <f>E75*F75</f>
        <v>0</v>
      </c>
      <c r="H75" s="266">
        <v>0</v>
      </c>
      <c r="I75" s="267">
        <f>E75*H75</f>
        <v>0</v>
      </c>
      <c r="J75" s="266"/>
      <c r="K75" s="267">
        <f>E75*J75</f>
        <v>0</v>
      </c>
      <c r="O75" s="259">
        <v>2</v>
      </c>
      <c r="AA75" s="232">
        <v>8</v>
      </c>
      <c r="AB75" s="232">
        <v>0</v>
      </c>
      <c r="AC75" s="232">
        <v>3</v>
      </c>
      <c r="AZ75" s="232">
        <v>1</v>
      </c>
      <c r="BA75" s="232">
        <f>IF(AZ75=1,G75,0)</f>
        <v>0</v>
      </c>
      <c r="BB75" s="232">
        <f>IF(AZ75=2,G75,0)</f>
        <v>0</v>
      </c>
      <c r="BC75" s="232">
        <f>IF(AZ75=3,G75,0)</f>
        <v>0</v>
      </c>
      <c r="BD75" s="232">
        <f>IF(AZ75=4,G75,0)</f>
        <v>0</v>
      </c>
      <c r="BE75" s="232">
        <f>IF(AZ75=5,G75,0)</f>
        <v>0</v>
      </c>
      <c r="CA75" s="259">
        <v>8</v>
      </c>
      <c r="CB75" s="259">
        <v>0</v>
      </c>
    </row>
    <row r="76" spans="1:80" x14ac:dyDescent="0.2">
      <c r="A76" s="260">
        <v>35</v>
      </c>
      <c r="B76" s="261" t="s">
        <v>249</v>
      </c>
      <c r="C76" s="262" t="s">
        <v>250</v>
      </c>
      <c r="D76" s="263" t="s">
        <v>171</v>
      </c>
      <c r="E76" s="264">
        <v>33.825600000000001</v>
      </c>
      <c r="F76" s="264">
        <v>0</v>
      </c>
      <c r="G76" s="265">
        <f>E76*F76</f>
        <v>0</v>
      </c>
      <c r="H76" s="266">
        <v>0</v>
      </c>
      <c r="I76" s="267">
        <f>E76*H76</f>
        <v>0</v>
      </c>
      <c r="J76" s="266"/>
      <c r="K76" s="267">
        <f>E76*J76</f>
        <v>0</v>
      </c>
      <c r="O76" s="259">
        <v>2</v>
      </c>
      <c r="AA76" s="232">
        <v>8</v>
      </c>
      <c r="AB76" s="232">
        <v>0</v>
      </c>
      <c r="AC76" s="232">
        <v>3</v>
      </c>
      <c r="AZ76" s="232">
        <v>1</v>
      </c>
      <c r="BA76" s="232">
        <f>IF(AZ76=1,G76,0)</f>
        <v>0</v>
      </c>
      <c r="BB76" s="232">
        <f>IF(AZ76=2,G76,0)</f>
        <v>0</v>
      </c>
      <c r="BC76" s="232">
        <f>IF(AZ76=3,G76,0)</f>
        <v>0</v>
      </c>
      <c r="BD76" s="232">
        <f>IF(AZ76=4,G76,0)</f>
        <v>0</v>
      </c>
      <c r="BE76" s="232">
        <f>IF(AZ76=5,G76,0)</f>
        <v>0</v>
      </c>
      <c r="CA76" s="259">
        <v>8</v>
      </c>
      <c r="CB76" s="259">
        <v>0</v>
      </c>
    </row>
    <row r="77" spans="1:80" x14ac:dyDescent="0.2">
      <c r="A77" s="260">
        <v>36</v>
      </c>
      <c r="B77" s="261" t="s">
        <v>251</v>
      </c>
      <c r="C77" s="262" t="s">
        <v>252</v>
      </c>
      <c r="D77" s="263" t="s">
        <v>171</v>
      </c>
      <c r="E77" s="264">
        <v>16.912800000000001</v>
      </c>
      <c r="F77" s="264">
        <v>0</v>
      </c>
      <c r="G77" s="265">
        <f>E77*F77</f>
        <v>0</v>
      </c>
      <c r="H77" s="266">
        <v>0</v>
      </c>
      <c r="I77" s="267">
        <f>E77*H77</f>
        <v>0</v>
      </c>
      <c r="J77" s="266"/>
      <c r="K77" s="267">
        <f>E77*J77</f>
        <v>0</v>
      </c>
      <c r="O77" s="259">
        <v>2</v>
      </c>
      <c r="AA77" s="232">
        <v>8</v>
      </c>
      <c r="AB77" s="232">
        <v>0</v>
      </c>
      <c r="AC77" s="232">
        <v>3</v>
      </c>
      <c r="AZ77" s="232">
        <v>1</v>
      </c>
      <c r="BA77" s="232">
        <f>IF(AZ77=1,G77,0)</f>
        <v>0</v>
      </c>
      <c r="BB77" s="232">
        <f>IF(AZ77=2,G77,0)</f>
        <v>0</v>
      </c>
      <c r="BC77" s="232">
        <f>IF(AZ77=3,G77,0)</f>
        <v>0</v>
      </c>
      <c r="BD77" s="232">
        <f>IF(AZ77=4,G77,0)</f>
        <v>0</v>
      </c>
      <c r="BE77" s="232">
        <f>IF(AZ77=5,G77,0)</f>
        <v>0</v>
      </c>
      <c r="CA77" s="259">
        <v>8</v>
      </c>
      <c r="CB77" s="259">
        <v>0</v>
      </c>
    </row>
    <row r="78" spans="1:80" x14ac:dyDescent="0.2">
      <c r="A78" s="260">
        <v>37</v>
      </c>
      <c r="B78" s="261" t="s">
        <v>253</v>
      </c>
      <c r="C78" s="262" t="s">
        <v>254</v>
      </c>
      <c r="D78" s="263" t="s">
        <v>171</v>
      </c>
      <c r="E78" s="264">
        <v>16.912800000000001</v>
      </c>
      <c r="F78" s="264">
        <v>0</v>
      </c>
      <c r="G78" s="265">
        <f>E78*F78</f>
        <v>0</v>
      </c>
      <c r="H78" s="266">
        <v>0</v>
      </c>
      <c r="I78" s="267">
        <f>E78*H78</f>
        <v>0</v>
      </c>
      <c r="J78" s="266"/>
      <c r="K78" s="267">
        <f>E78*J78</f>
        <v>0</v>
      </c>
      <c r="O78" s="259">
        <v>2</v>
      </c>
      <c r="AA78" s="232">
        <v>8</v>
      </c>
      <c r="AB78" s="232">
        <v>0</v>
      </c>
      <c r="AC78" s="232">
        <v>3</v>
      </c>
      <c r="AZ78" s="232">
        <v>1</v>
      </c>
      <c r="BA78" s="232">
        <f>IF(AZ78=1,G78,0)</f>
        <v>0</v>
      </c>
      <c r="BB78" s="232">
        <f>IF(AZ78=2,G78,0)</f>
        <v>0</v>
      </c>
      <c r="BC78" s="232">
        <f>IF(AZ78=3,G78,0)</f>
        <v>0</v>
      </c>
      <c r="BD78" s="232">
        <f>IF(AZ78=4,G78,0)</f>
        <v>0</v>
      </c>
      <c r="BE78" s="232">
        <f>IF(AZ78=5,G78,0)</f>
        <v>0</v>
      </c>
      <c r="CA78" s="259">
        <v>8</v>
      </c>
      <c r="CB78" s="259">
        <v>0</v>
      </c>
    </row>
    <row r="79" spans="1:80" x14ac:dyDescent="0.2">
      <c r="A79" s="277"/>
      <c r="B79" s="278" t="s">
        <v>100</v>
      </c>
      <c r="C79" s="279" t="s">
        <v>246</v>
      </c>
      <c r="D79" s="280"/>
      <c r="E79" s="281"/>
      <c r="F79" s="282"/>
      <c r="G79" s="283">
        <f>SUM(G74:G78)</f>
        <v>0</v>
      </c>
      <c r="H79" s="284"/>
      <c r="I79" s="285">
        <f>SUM(I74:I78)</f>
        <v>0</v>
      </c>
      <c r="J79" s="284"/>
      <c r="K79" s="285">
        <f>SUM(K74:K78)</f>
        <v>0</v>
      </c>
      <c r="O79" s="259">
        <v>4</v>
      </c>
      <c r="BA79" s="286">
        <f>SUM(BA74:BA78)</f>
        <v>0</v>
      </c>
      <c r="BB79" s="286">
        <f>SUM(BB74:BB78)</f>
        <v>0</v>
      </c>
      <c r="BC79" s="286">
        <f>SUM(BC74:BC78)</f>
        <v>0</v>
      </c>
      <c r="BD79" s="286">
        <f>SUM(BD74:BD78)</f>
        <v>0</v>
      </c>
      <c r="BE79" s="286">
        <f>SUM(BE74:BE78)</f>
        <v>0</v>
      </c>
    </row>
    <row r="80" spans="1:80" x14ac:dyDescent="0.2">
      <c r="E80" s="232"/>
    </row>
    <row r="81" spans="5:5" x14ac:dyDescent="0.2">
      <c r="E81" s="232"/>
    </row>
    <row r="82" spans="5:5" x14ac:dyDescent="0.2">
      <c r="E82" s="232"/>
    </row>
    <row r="83" spans="5:5" x14ac:dyDescent="0.2">
      <c r="E83" s="232"/>
    </row>
    <row r="84" spans="5:5" x14ac:dyDescent="0.2">
      <c r="E84" s="232"/>
    </row>
    <row r="85" spans="5:5" x14ac:dyDescent="0.2">
      <c r="E85" s="232"/>
    </row>
    <row r="86" spans="5:5" x14ac:dyDescent="0.2">
      <c r="E86" s="232"/>
    </row>
    <row r="87" spans="5:5" x14ac:dyDescent="0.2">
      <c r="E87" s="232"/>
    </row>
    <row r="88" spans="5:5" x14ac:dyDescent="0.2">
      <c r="E88" s="232"/>
    </row>
    <row r="89" spans="5:5" x14ac:dyDescent="0.2">
      <c r="E89" s="232"/>
    </row>
    <row r="90" spans="5:5" x14ac:dyDescent="0.2">
      <c r="E90" s="232"/>
    </row>
    <row r="91" spans="5:5" x14ac:dyDescent="0.2">
      <c r="E91" s="232"/>
    </row>
    <row r="92" spans="5:5" x14ac:dyDescent="0.2">
      <c r="E92" s="232"/>
    </row>
    <row r="93" spans="5:5" x14ac:dyDescent="0.2">
      <c r="E93" s="232"/>
    </row>
    <row r="94" spans="5:5" x14ac:dyDescent="0.2">
      <c r="E94" s="232"/>
    </row>
    <row r="95" spans="5:5" x14ac:dyDescent="0.2">
      <c r="E95" s="232"/>
    </row>
    <row r="96" spans="5:5" x14ac:dyDescent="0.2">
      <c r="E96" s="232"/>
    </row>
    <row r="97" spans="1:7" x14ac:dyDescent="0.2">
      <c r="E97" s="232"/>
    </row>
    <row r="98" spans="1:7" x14ac:dyDescent="0.2">
      <c r="E98" s="232"/>
    </row>
    <row r="99" spans="1:7" x14ac:dyDescent="0.2">
      <c r="E99" s="232"/>
    </row>
    <row r="100" spans="1:7" x14ac:dyDescent="0.2">
      <c r="E100" s="232"/>
    </row>
    <row r="101" spans="1:7" x14ac:dyDescent="0.2">
      <c r="E101" s="232"/>
    </row>
    <row r="102" spans="1:7" x14ac:dyDescent="0.2">
      <c r="E102" s="232"/>
    </row>
    <row r="103" spans="1:7" x14ac:dyDescent="0.2">
      <c r="A103" s="276"/>
      <c r="B103" s="276"/>
      <c r="C103" s="276"/>
      <c r="D103" s="276"/>
      <c r="E103" s="276"/>
      <c r="F103" s="276"/>
      <c r="G103" s="276"/>
    </row>
    <row r="104" spans="1:7" x14ac:dyDescent="0.2">
      <c r="A104" s="276"/>
      <c r="B104" s="276"/>
      <c r="C104" s="276"/>
      <c r="D104" s="276"/>
      <c r="E104" s="276"/>
      <c r="F104" s="276"/>
      <c r="G104" s="276"/>
    </row>
    <row r="105" spans="1:7" x14ac:dyDescent="0.2">
      <c r="A105" s="276"/>
      <c r="B105" s="276"/>
      <c r="C105" s="276"/>
      <c r="D105" s="276"/>
      <c r="E105" s="276"/>
      <c r="F105" s="276"/>
      <c r="G105" s="276"/>
    </row>
    <row r="106" spans="1:7" x14ac:dyDescent="0.2">
      <c r="A106" s="276"/>
      <c r="B106" s="276"/>
      <c r="C106" s="276"/>
      <c r="D106" s="276"/>
      <c r="E106" s="276"/>
      <c r="F106" s="276"/>
      <c r="G106" s="276"/>
    </row>
    <row r="107" spans="1:7" x14ac:dyDescent="0.2">
      <c r="E107" s="232"/>
    </row>
    <row r="108" spans="1:7" x14ac:dyDescent="0.2">
      <c r="E108" s="232"/>
    </row>
    <row r="109" spans="1:7" x14ac:dyDescent="0.2">
      <c r="E109" s="232"/>
    </row>
    <row r="110" spans="1:7" x14ac:dyDescent="0.2">
      <c r="E110" s="232"/>
    </row>
    <row r="111" spans="1:7" x14ac:dyDescent="0.2">
      <c r="E111" s="232"/>
    </row>
    <row r="112" spans="1:7" x14ac:dyDescent="0.2">
      <c r="E112" s="232"/>
    </row>
    <row r="113" spans="5:5" x14ac:dyDescent="0.2">
      <c r="E113" s="232"/>
    </row>
    <row r="114" spans="5:5" x14ac:dyDescent="0.2">
      <c r="E114" s="232"/>
    </row>
    <row r="115" spans="5:5" x14ac:dyDescent="0.2">
      <c r="E115" s="232"/>
    </row>
    <row r="116" spans="5:5" x14ac:dyDescent="0.2">
      <c r="E116" s="232"/>
    </row>
    <row r="117" spans="5:5" x14ac:dyDescent="0.2">
      <c r="E117" s="232"/>
    </row>
    <row r="118" spans="5:5" x14ac:dyDescent="0.2">
      <c r="E118" s="232"/>
    </row>
    <row r="119" spans="5:5" x14ac:dyDescent="0.2">
      <c r="E119" s="232"/>
    </row>
    <row r="120" spans="5:5" x14ac:dyDescent="0.2">
      <c r="E120" s="232"/>
    </row>
    <row r="121" spans="5:5" x14ac:dyDescent="0.2">
      <c r="E121" s="232"/>
    </row>
    <row r="122" spans="5:5" x14ac:dyDescent="0.2">
      <c r="E122" s="232"/>
    </row>
    <row r="123" spans="5:5" x14ac:dyDescent="0.2">
      <c r="E123" s="232"/>
    </row>
    <row r="124" spans="5:5" x14ac:dyDescent="0.2">
      <c r="E124" s="232"/>
    </row>
    <row r="125" spans="5:5" x14ac:dyDescent="0.2">
      <c r="E125" s="232"/>
    </row>
    <row r="126" spans="5:5" x14ac:dyDescent="0.2">
      <c r="E126" s="232"/>
    </row>
    <row r="127" spans="5:5" x14ac:dyDescent="0.2">
      <c r="E127" s="232"/>
    </row>
    <row r="128" spans="5:5" x14ac:dyDescent="0.2">
      <c r="E128" s="232"/>
    </row>
    <row r="129" spans="1:7" x14ac:dyDescent="0.2">
      <c r="E129" s="232"/>
    </row>
    <row r="130" spans="1:7" x14ac:dyDescent="0.2">
      <c r="E130" s="232"/>
    </row>
    <row r="131" spans="1:7" x14ac:dyDescent="0.2">
      <c r="E131" s="232"/>
    </row>
    <row r="132" spans="1:7" x14ac:dyDescent="0.2">
      <c r="E132" s="232"/>
    </row>
    <row r="133" spans="1:7" x14ac:dyDescent="0.2">
      <c r="E133" s="232"/>
    </row>
    <row r="134" spans="1:7" x14ac:dyDescent="0.2">
      <c r="E134" s="232"/>
    </row>
    <row r="135" spans="1:7" x14ac:dyDescent="0.2">
      <c r="E135" s="232"/>
    </row>
    <row r="136" spans="1:7" x14ac:dyDescent="0.2">
      <c r="E136" s="232"/>
    </row>
    <row r="137" spans="1:7" x14ac:dyDescent="0.2">
      <c r="E137" s="232"/>
    </row>
    <row r="138" spans="1:7" x14ac:dyDescent="0.2">
      <c r="A138" s="287"/>
      <c r="B138" s="287"/>
    </row>
    <row r="139" spans="1:7" x14ac:dyDescent="0.2">
      <c r="A139" s="276"/>
      <c r="B139" s="276"/>
      <c r="C139" s="288"/>
      <c r="D139" s="288"/>
      <c r="E139" s="289"/>
      <c r="F139" s="288"/>
      <c r="G139" s="290"/>
    </row>
    <row r="140" spans="1:7" x14ac:dyDescent="0.2">
      <c r="A140" s="291"/>
      <c r="B140" s="291"/>
      <c r="C140" s="276"/>
      <c r="D140" s="276"/>
      <c r="E140" s="292"/>
      <c r="F140" s="276"/>
      <c r="G140" s="276"/>
    </row>
    <row r="141" spans="1:7" x14ac:dyDescent="0.2">
      <c r="A141" s="276"/>
      <c r="B141" s="276"/>
      <c r="C141" s="276"/>
      <c r="D141" s="276"/>
      <c r="E141" s="292"/>
      <c r="F141" s="276"/>
      <c r="G141" s="276"/>
    </row>
    <row r="142" spans="1:7" x14ac:dyDescent="0.2">
      <c r="A142" s="276"/>
      <c r="B142" s="276"/>
      <c r="C142" s="276"/>
      <c r="D142" s="276"/>
      <c r="E142" s="292"/>
      <c r="F142" s="276"/>
      <c r="G142" s="276"/>
    </row>
    <row r="143" spans="1:7" x14ac:dyDescent="0.2">
      <c r="A143" s="276"/>
      <c r="B143" s="276"/>
      <c r="C143" s="276"/>
      <c r="D143" s="276"/>
      <c r="E143" s="292"/>
      <c r="F143" s="276"/>
      <c r="G143" s="276"/>
    </row>
    <row r="144" spans="1:7" x14ac:dyDescent="0.2">
      <c r="A144" s="276"/>
      <c r="B144" s="276"/>
      <c r="C144" s="276"/>
      <c r="D144" s="276"/>
      <c r="E144" s="292"/>
      <c r="F144" s="276"/>
      <c r="G144" s="276"/>
    </row>
    <row r="145" spans="1:7" x14ac:dyDescent="0.2">
      <c r="A145" s="276"/>
      <c r="B145" s="276"/>
      <c r="C145" s="276"/>
      <c r="D145" s="276"/>
      <c r="E145" s="292"/>
      <c r="F145" s="276"/>
      <c r="G145" s="276"/>
    </row>
    <row r="146" spans="1:7" x14ac:dyDescent="0.2">
      <c r="A146" s="276"/>
      <c r="B146" s="276"/>
      <c r="C146" s="276"/>
      <c r="D146" s="276"/>
      <c r="E146" s="292"/>
      <c r="F146" s="276"/>
      <c r="G146" s="276"/>
    </row>
    <row r="147" spans="1:7" x14ac:dyDescent="0.2">
      <c r="A147" s="276"/>
      <c r="B147" s="276"/>
      <c r="C147" s="276"/>
      <c r="D147" s="276"/>
      <c r="E147" s="292"/>
      <c r="F147" s="276"/>
      <c r="G147" s="276"/>
    </row>
    <row r="148" spans="1:7" x14ac:dyDescent="0.2">
      <c r="A148" s="276"/>
      <c r="B148" s="276"/>
      <c r="C148" s="276"/>
      <c r="D148" s="276"/>
      <c r="E148" s="292"/>
      <c r="F148" s="276"/>
      <c r="G148" s="276"/>
    </row>
    <row r="149" spans="1:7" x14ac:dyDescent="0.2">
      <c r="A149" s="276"/>
      <c r="B149" s="276"/>
      <c r="C149" s="276"/>
      <c r="D149" s="276"/>
      <c r="E149" s="292"/>
      <c r="F149" s="276"/>
      <c r="G149" s="276"/>
    </row>
    <row r="150" spans="1:7" x14ac:dyDescent="0.2">
      <c r="A150" s="276"/>
      <c r="B150" s="276"/>
      <c r="C150" s="276"/>
      <c r="D150" s="276"/>
      <c r="E150" s="292"/>
      <c r="F150" s="276"/>
      <c r="G150" s="276"/>
    </row>
    <row r="151" spans="1:7" x14ac:dyDescent="0.2">
      <c r="A151" s="276"/>
      <c r="B151" s="276"/>
      <c r="C151" s="276"/>
      <c r="D151" s="276"/>
      <c r="E151" s="292"/>
      <c r="F151" s="276"/>
      <c r="G151" s="276"/>
    </row>
    <row r="152" spans="1:7" x14ac:dyDescent="0.2">
      <c r="A152" s="276"/>
      <c r="B152" s="276"/>
      <c r="C152" s="276"/>
      <c r="D152" s="276"/>
      <c r="E152" s="292"/>
      <c r="F152" s="276"/>
      <c r="G152" s="276"/>
    </row>
  </sheetData>
  <mergeCells count="16">
    <mergeCell ref="A1:G1"/>
    <mergeCell ref="A3:B3"/>
    <mergeCell ref="A4:B4"/>
    <mergeCell ref="E4:G4"/>
    <mergeCell ref="C9:D9"/>
    <mergeCell ref="C39:D39"/>
    <mergeCell ref="C21:D21"/>
    <mergeCell ref="C25:D25"/>
    <mergeCell ref="C13:D13"/>
    <mergeCell ref="C14:D14"/>
    <mergeCell ref="C17:D17"/>
    <mergeCell ref="C65:D65"/>
    <mergeCell ref="C71:D71"/>
    <mergeCell ref="C72:D72"/>
    <mergeCell ref="C46:D46"/>
    <mergeCell ref="C53:D53"/>
  </mergeCells>
  <printOptions horizontalCentered="1" gridLinesSet="0"/>
  <pageMargins left="0.59055118110236227" right="0.39370078740157483" top="0.59055118110236227" bottom="0.98425196850393704" header="0.19685039370078741" footer="0.51181102362204722"/>
  <pageSetup paperSize="9" orientation="landscape" horizontalDpi="300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32</vt:i4>
      </vt:variant>
    </vt:vector>
  </HeadingPairs>
  <TitlesOfParts>
    <vt:vector size="39" baseType="lpstr">
      <vt:lpstr>Stavba</vt:lpstr>
      <vt:lpstr>SO02  KL</vt:lpstr>
      <vt:lpstr>SO02  Rek</vt:lpstr>
      <vt:lpstr>SO02  Pol</vt:lpstr>
      <vt:lpstr>SO02  KL-1</vt:lpstr>
      <vt:lpstr>SO02  Rek-1</vt:lpstr>
      <vt:lpstr>SO02  Pol-1</vt:lpstr>
      <vt:lpstr>Stavba!CelkemObjekty</vt:lpstr>
      <vt:lpstr>Stavba!CisloStavby</vt:lpstr>
      <vt:lpstr>Stavba!dadresa</vt:lpstr>
      <vt:lpstr>Stavba!DIČ</vt:lpstr>
      <vt:lpstr>Stavba!dmisto</vt:lpstr>
      <vt:lpstr>Stavba!dpsc</vt:lpstr>
      <vt:lpstr>Stavba!IČO</vt:lpstr>
      <vt:lpstr>Stavba!NazevObjektu</vt:lpstr>
      <vt:lpstr>Stavba!NazevStavby</vt:lpstr>
      <vt:lpstr>'SO02  Pol'!Názvy_tisku</vt:lpstr>
      <vt:lpstr>'SO02  Pol-1'!Názvy_tisku</vt:lpstr>
      <vt:lpstr>'SO02  Rek'!Názvy_tisku</vt:lpstr>
      <vt:lpstr>'SO02  Rek-1'!Názvy_tisku</vt:lpstr>
      <vt:lpstr>Stavba!Objednatel</vt:lpstr>
      <vt:lpstr>Stavba!Objekt</vt:lpstr>
      <vt:lpstr>'SO02  KL'!Oblast_tisku</vt:lpstr>
      <vt:lpstr>'SO02  KL-1'!Oblast_tisku</vt:lpstr>
      <vt:lpstr>'SO02  Pol'!Oblast_tisku</vt:lpstr>
      <vt:lpstr>'SO02  Pol-1'!Oblast_tisku</vt:lpstr>
      <vt:lpstr>'SO02  Rek'!Oblast_tisku</vt:lpstr>
      <vt:lpstr>'SO02  Rek-1'!Oblast_tisku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Stavba!SazbaDPH1</vt:lpstr>
      <vt:lpstr>Stavba!SazbaDPH2</vt:lpstr>
      <vt:lpstr>Stavba!SoucetDilu</vt:lpstr>
      <vt:lpstr>Stavba!StavbaCelkem</vt:lpstr>
      <vt:lpstr>Stavba!Zhotovitel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Pípalová</dc:creator>
  <cp:lastModifiedBy>starosta</cp:lastModifiedBy>
  <dcterms:created xsi:type="dcterms:W3CDTF">2018-05-03T07:36:08Z</dcterms:created>
  <dcterms:modified xsi:type="dcterms:W3CDTF">2018-05-16T08:37:51Z</dcterms:modified>
</cp:coreProperties>
</file>