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 - Stavební část" sheetId="2" r:id="rId2"/>
    <sheet name="2 - Elektroinstalace hrom..." sheetId="3" r:id="rId3"/>
    <sheet name="3 - Vedlejší rozpočtové n..." sheetId="4" r:id="rId4"/>
    <sheet name="1 - Stavební část_01" sheetId="5" r:id="rId5"/>
    <sheet name="2 - Elektroinstalace - hr..." sheetId="6" r:id="rId6"/>
    <sheet name="3 - Vedlejší rozpočtové n..._01" sheetId="7" r:id="rId7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'1 - Stavební část'!$C$136:$K$686</definedName>
    <definedName name="_xlnm.Print_Area" localSheetId="1">'1 - Stavební část'!$C$4:$J$76,'1 - Stavební část'!$C$122:$K$686</definedName>
    <definedName name="_xlnm.Print_Titles" localSheetId="1">'1 - Stavební část'!$136:$136</definedName>
    <definedName name="_xlnm._FilterDatabase" localSheetId="2" hidden="1">'2 - Elektroinstalace hrom...'!$C$123:$K$164</definedName>
    <definedName name="_xlnm.Print_Area" localSheetId="2">'2 - Elektroinstalace hrom...'!$C$4:$J$76,'2 - Elektroinstalace hrom...'!$C$109:$K$164</definedName>
    <definedName name="_xlnm.Print_Titles" localSheetId="2">'2 - Elektroinstalace hrom...'!$123:$123</definedName>
    <definedName name="_xlnm._FilterDatabase" localSheetId="3" hidden="1">'3 - Vedlejší rozpočtové n...'!$C$124:$K$142</definedName>
    <definedName name="_xlnm.Print_Area" localSheetId="3">'3 - Vedlejší rozpočtové n...'!$C$4:$J$76,'3 - Vedlejší rozpočtové n...'!$C$110:$K$142</definedName>
    <definedName name="_xlnm.Print_Titles" localSheetId="3">'3 - Vedlejší rozpočtové n...'!$124:$124</definedName>
    <definedName name="_xlnm._FilterDatabase" localSheetId="4" hidden="1">'1 - Stavební část_01'!$C$129:$K$459</definedName>
    <definedName name="_xlnm.Print_Area" localSheetId="4">'1 - Stavební část_01'!$C$4:$J$76,'1 - Stavební část_01'!$C$115:$K$459</definedName>
    <definedName name="_xlnm.Print_Titles" localSheetId="4">'1 - Stavební část_01'!$129:$129</definedName>
    <definedName name="_xlnm._FilterDatabase" localSheetId="5" hidden="1">'2 - Elektroinstalace - hr...'!$C$123:$K$164</definedName>
    <definedName name="_xlnm.Print_Area" localSheetId="5">'2 - Elektroinstalace - hr...'!$C$4:$J$76,'2 - Elektroinstalace - hr...'!$C$109:$K$164</definedName>
    <definedName name="_xlnm.Print_Titles" localSheetId="5">'2 - Elektroinstalace - hr...'!$123:$123</definedName>
    <definedName name="_xlnm._FilterDatabase" localSheetId="6" hidden="1">'3 - Vedlejší rozpočtové n..._01'!$C$123:$K$138</definedName>
    <definedName name="_xlnm.Print_Area" localSheetId="6">'3 - Vedlejší rozpočtové n..._01'!$C$4:$J$76,'3 - Vedlejší rozpočtové n..._01'!$C$109:$K$138</definedName>
    <definedName name="_xlnm.Print_Titles" localSheetId="6">'3 - Vedlejší rozpočtové n..._01'!$123:$123</definedName>
  </definedNames>
  <calcPr/>
</workbook>
</file>

<file path=xl/calcChain.xml><?xml version="1.0" encoding="utf-8"?>
<calcChain xmlns="http://schemas.openxmlformats.org/spreadsheetml/2006/main">
  <c i="7" l="1" r="R132"/>
  <c r="R126"/>
  <c r="J39"/>
  <c r="J38"/>
  <c i="1" r="AY102"/>
  <c i="7" r="J37"/>
  <c i="1" r="AX102"/>
  <c i="7" r="BI136"/>
  <c r="BH136"/>
  <c r="BG136"/>
  <c r="BE136"/>
  <c r="T136"/>
  <c r="T135"/>
  <c r="R136"/>
  <c r="R135"/>
  <c r="P136"/>
  <c r="P135"/>
  <c r="BI133"/>
  <c r="BH133"/>
  <c r="BG133"/>
  <c r="BE133"/>
  <c r="T133"/>
  <c r="T132"/>
  <c r="R133"/>
  <c r="P133"/>
  <c r="P132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4"/>
  <c r="J93"/>
  <c r="F93"/>
  <c r="F91"/>
  <c r="E89"/>
  <c r="J20"/>
  <c r="E20"/>
  <c r="F121"/>
  <c r="J19"/>
  <c r="J14"/>
  <c r="J91"/>
  <c r="E7"/>
  <c r="E112"/>
  <c i="6" r="J39"/>
  <c r="J38"/>
  <c i="1" r="AY101"/>
  <c i="6" r="J37"/>
  <c i="1" r="AX101"/>
  <c i="6"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4"/>
  <c r="J93"/>
  <c r="F93"/>
  <c r="F91"/>
  <c r="E89"/>
  <c r="J20"/>
  <c r="E20"/>
  <c r="F94"/>
  <c r="J19"/>
  <c r="J14"/>
  <c r="J118"/>
  <c r="E7"/>
  <c r="E112"/>
  <c i="5" r="J39"/>
  <c r="J38"/>
  <c i="1" r="AY100"/>
  <c i="5" r="J37"/>
  <c i="1" r="AX100"/>
  <c i="5" r="BI456"/>
  <c r="BH456"/>
  <c r="BG456"/>
  <c r="BE456"/>
  <c r="T456"/>
  <c r="T455"/>
  <c r="R456"/>
  <c r="R455"/>
  <c r="P456"/>
  <c r="P455"/>
  <c r="BI454"/>
  <c r="BH454"/>
  <c r="BG454"/>
  <c r="BE454"/>
  <c r="T454"/>
  <c r="R454"/>
  <c r="P454"/>
  <c r="BI450"/>
  <c r="BH450"/>
  <c r="BG450"/>
  <c r="BE450"/>
  <c r="T450"/>
  <c r="R450"/>
  <c r="P450"/>
  <c r="BI445"/>
  <c r="BH445"/>
  <c r="BG445"/>
  <c r="BE445"/>
  <c r="T445"/>
  <c r="R445"/>
  <c r="P445"/>
  <c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4"/>
  <c r="BH434"/>
  <c r="BG434"/>
  <c r="BE434"/>
  <c r="T434"/>
  <c r="R434"/>
  <c r="P434"/>
  <c r="BI430"/>
  <c r="BH430"/>
  <c r="BG430"/>
  <c r="BE430"/>
  <c r="T430"/>
  <c r="R430"/>
  <c r="P430"/>
  <c r="BI426"/>
  <c r="BH426"/>
  <c r="BG426"/>
  <c r="BE426"/>
  <c r="T426"/>
  <c r="R426"/>
  <c r="P426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5"/>
  <c r="BH415"/>
  <c r="BG415"/>
  <c r="BE415"/>
  <c r="T415"/>
  <c r="R415"/>
  <c r="P415"/>
  <c r="BI411"/>
  <c r="BH411"/>
  <c r="BG411"/>
  <c r="BE411"/>
  <c r="T411"/>
  <c r="R411"/>
  <c r="P411"/>
  <c r="BI410"/>
  <c r="BH410"/>
  <c r="BG410"/>
  <c r="BE410"/>
  <c r="T410"/>
  <c r="R410"/>
  <c r="P410"/>
  <c r="BI405"/>
  <c r="BH405"/>
  <c r="BG405"/>
  <c r="BE405"/>
  <c r="T405"/>
  <c r="R405"/>
  <c r="P405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4"/>
  <c r="BH394"/>
  <c r="BG394"/>
  <c r="BE394"/>
  <c r="T394"/>
  <c r="R394"/>
  <c r="P394"/>
  <c r="BI390"/>
  <c r="BH390"/>
  <c r="BG390"/>
  <c r="BE390"/>
  <c r="T390"/>
  <c r="R390"/>
  <c r="P390"/>
  <c r="BI386"/>
  <c r="BH386"/>
  <c r="BG386"/>
  <c r="BE386"/>
  <c r="T386"/>
  <c r="R386"/>
  <c r="P386"/>
  <c r="BI385"/>
  <c r="BH385"/>
  <c r="BG385"/>
  <c r="BE385"/>
  <c r="T385"/>
  <c r="R385"/>
  <c r="P385"/>
  <c r="BI382"/>
  <c r="BH382"/>
  <c r="BG382"/>
  <c r="BE382"/>
  <c r="T382"/>
  <c r="R382"/>
  <c r="P382"/>
  <c r="BI378"/>
  <c r="BH378"/>
  <c r="BG378"/>
  <c r="BE378"/>
  <c r="T378"/>
  <c r="R378"/>
  <c r="P378"/>
  <c r="BI374"/>
  <c r="BH374"/>
  <c r="BG374"/>
  <c r="BE374"/>
  <c r="T374"/>
  <c r="R374"/>
  <c r="P374"/>
  <c r="BI369"/>
  <c r="BH369"/>
  <c r="BG369"/>
  <c r="BE369"/>
  <c r="T369"/>
  <c r="R369"/>
  <c r="P369"/>
  <c r="BI368"/>
  <c r="BH368"/>
  <c r="BG368"/>
  <c r="BE368"/>
  <c r="T368"/>
  <c r="R368"/>
  <c r="P368"/>
  <c r="BI366"/>
  <c r="BH366"/>
  <c r="BG366"/>
  <c r="BE366"/>
  <c r="T366"/>
  <c r="R366"/>
  <c r="P366"/>
  <c r="BI361"/>
  <c r="BH361"/>
  <c r="BG361"/>
  <c r="BE361"/>
  <c r="T361"/>
  <c r="R361"/>
  <c r="P361"/>
  <c r="BI356"/>
  <c r="BH356"/>
  <c r="BG356"/>
  <c r="BE356"/>
  <c r="T356"/>
  <c r="R356"/>
  <c r="P356"/>
  <c r="BI351"/>
  <c r="BH351"/>
  <c r="BG351"/>
  <c r="BE351"/>
  <c r="T351"/>
  <c r="R351"/>
  <c r="P351"/>
  <c r="BI346"/>
  <c r="BH346"/>
  <c r="BG346"/>
  <c r="BE346"/>
  <c r="T346"/>
  <c r="R346"/>
  <c r="P346"/>
  <c r="BI341"/>
  <c r="BH341"/>
  <c r="BG341"/>
  <c r="BE341"/>
  <c r="T341"/>
  <c r="R341"/>
  <c r="P341"/>
  <c r="BI336"/>
  <c r="BH336"/>
  <c r="BG336"/>
  <c r="BE336"/>
  <c r="T336"/>
  <c r="R336"/>
  <c r="P336"/>
  <c r="BI331"/>
  <c r="BH331"/>
  <c r="BG331"/>
  <c r="BE331"/>
  <c r="T331"/>
  <c r="R331"/>
  <c r="P331"/>
  <c r="BI326"/>
  <c r="BH326"/>
  <c r="BG326"/>
  <c r="BE326"/>
  <c r="T326"/>
  <c r="R326"/>
  <c r="P326"/>
  <c r="BI325"/>
  <c r="BH325"/>
  <c r="BG325"/>
  <c r="BE325"/>
  <c r="T325"/>
  <c r="R325"/>
  <c r="P325"/>
  <c r="BI320"/>
  <c r="BH320"/>
  <c r="BG320"/>
  <c r="BE320"/>
  <c r="T320"/>
  <c r="R320"/>
  <c r="P320"/>
  <c r="BI315"/>
  <c r="BH315"/>
  <c r="BG315"/>
  <c r="BE315"/>
  <c r="T315"/>
  <c r="R315"/>
  <c r="P315"/>
  <c r="BI310"/>
  <c r="BH310"/>
  <c r="BG310"/>
  <c r="BE310"/>
  <c r="T310"/>
  <c r="R310"/>
  <c r="P310"/>
  <c r="BI307"/>
  <c r="BH307"/>
  <c r="BG307"/>
  <c r="BE307"/>
  <c r="T307"/>
  <c r="R307"/>
  <c r="P307"/>
  <c r="BI304"/>
  <c r="BH304"/>
  <c r="BG304"/>
  <c r="BE304"/>
  <c r="T304"/>
  <c r="R304"/>
  <c r="P304"/>
  <c r="BI303"/>
  <c r="BH303"/>
  <c r="BG303"/>
  <c r="BE303"/>
  <c r="T303"/>
  <c r="R303"/>
  <c r="P303"/>
  <c r="BI300"/>
  <c r="BH300"/>
  <c r="BG300"/>
  <c r="BE300"/>
  <c r="T300"/>
  <c r="R300"/>
  <c r="P300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88"/>
  <c r="BH288"/>
  <c r="BG288"/>
  <c r="BE288"/>
  <c r="T288"/>
  <c r="R288"/>
  <c r="P288"/>
  <c r="BI282"/>
  <c r="BH282"/>
  <c r="BG282"/>
  <c r="BE282"/>
  <c r="T282"/>
  <c r="R282"/>
  <c r="P282"/>
  <c r="BI273"/>
  <c r="BH273"/>
  <c r="BG273"/>
  <c r="BE273"/>
  <c r="T273"/>
  <c r="R273"/>
  <c r="P273"/>
  <c r="BI267"/>
  <c r="BH267"/>
  <c r="BG267"/>
  <c r="BE267"/>
  <c r="T267"/>
  <c r="R267"/>
  <c r="P267"/>
  <c r="BI263"/>
  <c r="BH263"/>
  <c r="BG263"/>
  <c r="BE263"/>
  <c r="T263"/>
  <c r="R263"/>
  <c r="P263"/>
  <c r="BI260"/>
  <c r="BH260"/>
  <c r="BG260"/>
  <c r="BE260"/>
  <c r="T260"/>
  <c r="R260"/>
  <c r="P260"/>
  <c r="BI259"/>
  <c r="BH259"/>
  <c r="BG259"/>
  <c r="BE259"/>
  <c r="T259"/>
  <c r="R259"/>
  <c r="P259"/>
  <c r="BI256"/>
  <c r="BH256"/>
  <c r="BG256"/>
  <c r="BE256"/>
  <c r="T256"/>
  <c r="R256"/>
  <c r="P256"/>
  <c r="BI252"/>
  <c r="BH252"/>
  <c r="BG252"/>
  <c r="BE252"/>
  <c r="T252"/>
  <c r="R252"/>
  <c r="P252"/>
  <c r="BI251"/>
  <c r="BH251"/>
  <c r="BG251"/>
  <c r="BE251"/>
  <c r="T251"/>
  <c r="R251"/>
  <c r="P251"/>
  <c r="BI248"/>
  <c r="BH248"/>
  <c r="BG248"/>
  <c r="BE248"/>
  <c r="T248"/>
  <c r="T247"/>
  <c r="R248"/>
  <c r="R247"/>
  <c r="P248"/>
  <c r="P247"/>
  <c r="BI246"/>
  <c r="BH246"/>
  <c r="BG246"/>
  <c r="BE246"/>
  <c r="T246"/>
  <c r="R246"/>
  <c r="P246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37"/>
  <c r="BH237"/>
  <c r="BG237"/>
  <c r="BE237"/>
  <c r="T237"/>
  <c r="R237"/>
  <c r="P237"/>
  <c r="BI226"/>
  <c r="BH226"/>
  <c r="BG226"/>
  <c r="BE226"/>
  <c r="T226"/>
  <c r="R226"/>
  <c r="P226"/>
  <c r="BI223"/>
  <c r="BH223"/>
  <c r="BG223"/>
  <c r="BE223"/>
  <c r="T223"/>
  <c r="R223"/>
  <c r="P223"/>
  <c r="BI222"/>
  <c r="BH222"/>
  <c r="BG222"/>
  <c r="BE222"/>
  <c r="T222"/>
  <c r="R222"/>
  <c r="P222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4"/>
  <c r="BH214"/>
  <c r="BG214"/>
  <c r="BE214"/>
  <c r="T214"/>
  <c r="R214"/>
  <c r="P214"/>
  <c r="BI210"/>
  <c r="BH210"/>
  <c r="BG210"/>
  <c r="BE210"/>
  <c r="T210"/>
  <c r="R210"/>
  <c r="P210"/>
  <c r="BI209"/>
  <c r="BH209"/>
  <c r="BG209"/>
  <c r="BE209"/>
  <c r="T209"/>
  <c r="R209"/>
  <c r="P209"/>
  <c r="BI206"/>
  <c r="BH206"/>
  <c r="BG206"/>
  <c r="BE206"/>
  <c r="T206"/>
  <c r="R206"/>
  <c r="P206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89"/>
  <c r="BH189"/>
  <c r="BG189"/>
  <c r="BE189"/>
  <c r="T189"/>
  <c r="R189"/>
  <c r="P189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71"/>
  <c r="BH171"/>
  <c r="BG171"/>
  <c r="BE171"/>
  <c r="T171"/>
  <c r="R171"/>
  <c r="P171"/>
  <c r="BI167"/>
  <c r="BH167"/>
  <c r="BG167"/>
  <c r="BE167"/>
  <c r="T167"/>
  <c r="R167"/>
  <c r="P167"/>
  <c r="BI164"/>
  <c r="BH164"/>
  <c r="BG164"/>
  <c r="BE164"/>
  <c r="T164"/>
  <c r="R164"/>
  <c r="P164"/>
  <c r="BI153"/>
  <c r="BH153"/>
  <c r="BG153"/>
  <c r="BE153"/>
  <c r="T153"/>
  <c r="R153"/>
  <c r="P153"/>
  <c r="BI152"/>
  <c r="BH152"/>
  <c r="BG152"/>
  <c r="BE152"/>
  <c r="T152"/>
  <c r="R152"/>
  <c r="P152"/>
  <c r="BI141"/>
  <c r="BH141"/>
  <c r="BG141"/>
  <c r="BE141"/>
  <c r="T141"/>
  <c r="R141"/>
  <c r="P141"/>
  <c r="BI137"/>
  <c r="BH137"/>
  <c r="BG137"/>
  <c r="BE137"/>
  <c r="T137"/>
  <c r="R137"/>
  <c r="P137"/>
  <c r="BI133"/>
  <c r="BH133"/>
  <c r="BG133"/>
  <c r="BE133"/>
  <c r="T133"/>
  <c r="R133"/>
  <c r="P133"/>
  <c r="J127"/>
  <c r="J126"/>
  <c r="F126"/>
  <c r="F124"/>
  <c r="E122"/>
  <c r="J94"/>
  <c r="J93"/>
  <c r="F93"/>
  <c r="F91"/>
  <c r="E89"/>
  <c r="J20"/>
  <c r="E20"/>
  <c r="F127"/>
  <c r="J19"/>
  <c r="J14"/>
  <c r="J91"/>
  <c r="E7"/>
  <c r="E118"/>
  <c i="4" r="J39"/>
  <c r="J38"/>
  <c i="1" r="AY98"/>
  <c i="4" r="J37"/>
  <c i="1" r="AX98"/>
  <c i="4" r="BI140"/>
  <c r="BH140"/>
  <c r="BG140"/>
  <c r="BF140"/>
  <c r="T140"/>
  <c r="T139"/>
  <c r="R140"/>
  <c r="R139"/>
  <c r="P140"/>
  <c r="P139"/>
  <c r="BI137"/>
  <c r="BH137"/>
  <c r="BG137"/>
  <c r="BF137"/>
  <c r="T137"/>
  <c r="T136"/>
  <c r="R137"/>
  <c r="R136"/>
  <c r="P137"/>
  <c r="P136"/>
  <c r="BI134"/>
  <c r="BH134"/>
  <c r="BG134"/>
  <c r="BF134"/>
  <c r="T134"/>
  <c r="T133"/>
  <c r="R134"/>
  <c r="R133"/>
  <c r="P134"/>
  <c r="P133"/>
  <c r="BI129"/>
  <c r="BH129"/>
  <c r="BG129"/>
  <c r="BF129"/>
  <c r="T129"/>
  <c r="R129"/>
  <c r="P129"/>
  <c r="BI128"/>
  <c r="BH128"/>
  <c r="BG128"/>
  <c r="BF128"/>
  <c r="T128"/>
  <c r="R128"/>
  <c r="P128"/>
  <c r="J122"/>
  <c r="J121"/>
  <c r="F121"/>
  <c r="F119"/>
  <c r="E117"/>
  <c r="J94"/>
  <c r="J93"/>
  <c r="F93"/>
  <c r="F91"/>
  <c r="E89"/>
  <c r="J20"/>
  <c r="E20"/>
  <c r="F94"/>
  <c r="J19"/>
  <c r="J14"/>
  <c r="J119"/>
  <c r="E7"/>
  <c r="E113"/>
  <c i="3" r="J39"/>
  <c r="J38"/>
  <c i="1" r="AY97"/>
  <c i="3" r="J37"/>
  <c i="1" r="AX97"/>
  <c i="3"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J121"/>
  <c r="J120"/>
  <c r="F120"/>
  <c r="F118"/>
  <c r="E116"/>
  <c r="J94"/>
  <c r="J93"/>
  <c r="F93"/>
  <c r="F91"/>
  <c r="E89"/>
  <c r="J20"/>
  <c r="E20"/>
  <c r="F121"/>
  <c r="J19"/>
  <c r="J14"/>
  <c r="J118"/>
  <c r="E7"/>
  <c r="E85"/>
  <c i="2" r="J39"/>
  <c r="J38"/>
  <c i="1" r="AY96"/>
  <c i="2" r="J37"/>
  <c i="1" r="AX96"/>
  <c i="2" r="BI686"/>
  <c r="BH686"/>
  <c r="BG686"/>
  <c r="BF686"/>
  <c r="T686"/>
  <c r="R686"/>
  <c r="P686"/>
  <c r="BI685"/>
  <c r="BH685"/>
  <c r="BG685"/>
  <c r="BF685"/>
  <c r="T685"/>
  <c r="R685"/>
  <c r="P685"/>
  <c r="BI681"/>
  <c r="BH681"/>
  <c r="BG681"/>
  <c r="BF681"/>
  <c r="T681"/>
  <c r="R681"/>
  <c r="P681"/>
  <c r="BI676"/>
  <c r="BH676"/>
  <c r="BG676"/>
  <c r="BF676"/>
  <c r="T676"/>
  <c r="T675"/>
  <c r="R676"/>
  <c r="R675"/>
  <c r="P676"/>
  <c r="P675"/>
  <c r="BI674"/>
  <c r="BH674"/>
  <c r="BG674"/>
  <c r="BF674"/>
  <c r="T674"/>
  <c r="R674"/>
  <c r="P674"/>
  <c r="BI673"/>
  <c r="BH673"/>
  <c r="BG673"/>
  <c r="BF673"/>
  <c r="T673"/>
  <c r="R673"/>
  <c r="P673"/>
  <c r="BI669"/>
  <c r="BH669"/>
  <c r="BG669"/>
  <c r="BF669"/>
  <c r="T669"/>
  <c r="R669"/>
  <c r="P669"/>
  <c r="BI665"/>
  <c r="BH665"/>
  <c r="BG665"/>
  <c r="BF665"/>
  <c r="T665"/>
  <c r="R665"/>
  <c r="P665"/>
  <c r="BI660"/>
  <c r="BH660"/>
  <c r="BG660"/>
  <c r="BF660"/>
  <c r="T660"/>
  <c r="R660"/>
  <c r="P660"/>
  <c r="BI655"/>
  <c r="BH655"/>
  <c r="BG655"/>
  <c r="BF655"/>
  <c r="T655"/>
  <c r="R655"/>
  <c r="P655"/>
  <c r="BI648"/>
  <c r="BH648"/>
  <c r="BG648"/>
  <c r="BF648"/>
  <c r="T648"/>
  <c r="R648"/>
  <c r="P648"/>
  <c r="BI647"/>
  <c r="BH647"/>
  <c r="BG647"/>
  <c r="BF647"/>
  <c r="T647"/>
  <c r="R647"/>
  <c r="P647"/>
  <c r="BI645"/>
  <c r="BH645"/>
  <c r="BG645"/>
  <c r="BF645"/>
  <c r="T645"/>
  <c r="R645"/>
  <c r="P645"/>
  <c r="BI641"/>
  <c r="BH641"/>
  <c r="BG641"/>
  <c r="BF641"/>
  <c r="T641"/>
  <c r="R641"/>
  <c r="P641"/>
  <c r="BI636"/>
  <c r="BH636"/>
  <c r="BG636"/>
  <c r="BF636"/>
  <c r="T636"/>
  <c r="R636"/>
  <c r="P636"/>
  <c r="BI632"/>
  <c r="BH632"/>
  <c r="BG632"/>
  <c r="BF632"/>
  <c r="T632"/>
  <c r="R632"/>
  <c r="P632"/>
  <c r="BI628"/>
  <c r="BH628"/>
  <c r="BG628"/>
  <c r="BF628"/>
  <c r="T628"/>
  <c r="R628"/>
  <c r="P628"/>
  <c r="BI624"/>
  <c r="BH624"/>
  <c r="BG624"/>
  <c r="BF624"/>
  <c r="T624"/>
  <c r="R624"/>
  <c r="P624"/>
  <c r="BI623"/>
  <c r="BH623"/>
  <c r="BG623"/>
  <c r="BF623"/>
  <c r="T623"/>
  <c r="R623"/>
  <c r="P623"/>
  <c r="BI622"/>
  <c r="BH622"/>
  <c r="BG622"/>
  <c r="BF622"/>
  <c r="T622"/>
  <c r="R622"/>
  <c r="P622"/>
  <c r="BI617"/>
  <c r="BH617"/>
  <c r="BG617"/>
  <c r="BF617"/>
  <c r="T617"/>
  <c r="R617"/>
  <c r="P617"/>
  <c r="BI613"/>
  <c r="BH613"/>
  <c r="BG613"/>
  <c r="BF613"/>
  <c r="T613"/>
  <c r="R613"/>
  <c r="P613"/>
  <c r="BI609"/>
  <c r="BH609"/>
  <c r="BG609"/>
  <c r="BF609"/>
  <c r="T609"/>
  <c r="R609"/>
  <c r="P609"/>
  <c r="BI604"/>
  <c r="BH604"/>
  <c r="BG604"/>
  <c r="BF604"/>
  <c r="T604"/>
  <c r="R604"/>
  <c r="P604"/>
  <c r="BI600"/>
  <c r="BH600"/>
  <c r="BG600"/>
  <c r="BF600"/>
  <c r="T600"/>
  <c r="R600"/>
  <c r="P600"/>
  <c r="BI599"/>
  <c r="BH599"/>
  <c r="BG599"/>
  <c r="BF599"/>
  <c r="T599"/>
  <c r="R599"/>
  <c r="P599"/>
  <c r="BI595"/>
  <c r="BH595"/>
  <c r="BG595"/>
  <c r="BF595"/>
  <c r="T595"/>
  <c r="R595"/>
  <c r="P595"/>
  <c r="BI591"/>
  <c r="BH591"/>
  <c r="BG591"/>
  <c r="BF591"/>
  <c r="T591"/>
  <c r="R591"/>
  <c r="P591"/>
  <c r="BI587"/>
  <c r="BH587"/>
  <c r="BG587"/>
  <c r="BF587"/>
  <c r="T587"/>
  <c r="R587"/>
  <c r="P587"/>
  <c r="BI579"/>
  <c r="BH579"/>
  <c r="BG579"/>
  <c r="BF579"/>
  <c r="T579"/>
  <c r="R579"/>
  <c r="P579"/>
  <c r="BI574"/>
  <c r="BH574"/>
  <c r="BG574"/>
  <c r="BF574"/>
  <c r="T574"/>
  <c r="R574"/>
  <c r="P574"/>
  <c r="BI570"/>
  <c r="BH570"/>
  <c r="BG570"/>
  <c r="BF570"/>
  <c r="T570"/>
  <c r="R570"/>
  <c r="P570"/>
  <c r="BI569"/>
  <c r="BH569"/>
  <c r="BG569"/>
  <c r="BF569"/>
  <c r="T569"/>
  <c r="R569"/>
  <c r="P569"/>
  <c r="BI568"/>
  <c r="BH568"/>
  <c r="BG568"/>
  <c r="BF568"/>
  <c r="T568"/>
  <c r="R568"/>
  <c r="P568"/>
  <c r="BI567"/>
  <c r="BH567"/>
  <c r="BG567"/>
  <c r="BF567"/>
  <c r="T567"/>
  <c r="R567"/>
  <c r="P567"/>
  <c r="BI562"/>
  <c r="BH562"/>
  <c r="BG562"/>
  <c r="BF562"/>
  <c r="T562"/>
  <c r="R562"/>
  <c r="P562"/>
  <c r="BI558"/>
  <c r="BH558"/>
  <c r="BG558"/>
  <c r="BF558"/>
  <c r="T558"/>
  <c r="R558"/>
  <c r="P558"/>
  <c r="BI554"/>
  <c r="BH554"/>
  <c r="BG554"/>
  <c r="BF554"/>
  <c r="T554"/>
  <c r="R554"/>
  <c r="P554"/>
  <c r="BI550"/>
  <c r="BH550"/>
  <c r="BG550"/>
  <c r="BF550"/>
  <c r="T550"/>
  <c r="R550"/>
  <c r="P550"/>
  <c r="BI547"/>
  <c r="BH547"/>
  <c r="BG547"/>
  <c r="BF547"/>
  <c r="T547"/>
  <c r="R547"/>
  <c r="P547"/>
  <c r="BI543"/>
  <c r="BH543"/>
  <c r="BG543"/>
  <c r="BF543"/>
  <c r="T543"/>
  <c r="R543"/>
  <c r="P543"/>
  <c r="BI539"/>
  <c r="BH539"/>
  <c r="BG539"/>
  <c r="BF539"/>
  <c r="T539"/>
  <c r="R539"/>
  <c r="P539"/>
  <c r="BI534"/>
  <c r="BH534"/>
  <c r="BG534"/>
  <c r="BF534"/>
  <c r="T534"/>
  <c r="R534"/>
  <c r="P534"/>
  <c r="BI533"/>
  <c r="BH533"/>
  <c r="BG533"/>
  <c r="BF533"/>
  <c r="T533"/>
  <c r="R533"/>
  <c r="P533"/>
  <c r="BI531"/>
  <c r="BH531"/>
  <c r="BG531"/>
  <c r="BF531"/>
  <c r="T531"/>
  <c r="R531"/>
  <c r="P531"/>
  <c r="BI526"/>
  <c r="BH526"/>
  <c r="BG526"/>
  <c r="BF526"/>
  <c r="T526"/>
  <c r="R526"/>
  <c r="P526"/>
  <c r="BI521"/>
  <c r="BH521"/>
  <c r="BG521"/>
  <c r="BF521"/>
  <c r="T521"/>
  <c r="R521"/>
  <c r="P521"/>
  <c r="BI516"/>
  <c r="BH516"/>
  <c r="BG516"/>
  <c r="BF516"/>
  <c r="T516"/>
  <c r="R516"/>
  <c r="P516"/>
  <c r="BI511"/>
  <c r="BH511"/>
  <c r="BG511"/>
  <c r="BF511"/>
  <c r="T511"/>
  <c r="R511"/>
  <c r="P511"/>
  <c r="BI507"/>
  <c r="BH507"/>
  <c r="BG507"/>
  <c r="BF507"/>
  <c r="T507"/>
  <c r="R507"/>
  <c r="P507"/>
  <c r="BI503"/>
  <c r="BH503"/>
  <c r="BG503"/>
  <c r="BF503"/>
  <c r="T503"/>
  <c r="R503"/>
  <c r="P503"/>
  <c r="BI498"/>
  <c r="BH498"/>
  <c r="BG498"/>
  <c r="BF498"/>
  <c r="T498"/>
  <c r="R498"/>
  <c r="P498"/>
  <c r="BI493"/>
  <c r="BH493"/>
  <c r="BG493"/>
  <c r="BF493"/>
  <c r="T493"/>
  <c r="R493"/>
  <c r="P493"/>
  <c r="BI488"/>
  <c r="BH488"/>
  <c r="BG488"/>
  <c r="BF488"/>
  <c r="T488"/>
  <c r="R488"/>
  <c r="P488"/>
  <c r="BI483"/>
  <c r="BH483"/>
  <c r="BG483"/>
  <c r="BF483"/>
  <c r="T483"/>
  <c r="R483"/>
  <c r="P483"/>
  <c r="BI480"/>
  <c r="BH480"/>
  <c r="BG480"/>
  <c r="BF480"/>
  <c r="T480"/>
  <c r="R480"/>
  <c r="P480"/>
  <c r="BI475"/>
  <c r="BH475"/>
  <c r="BG475"/>
  <c r="BF475"/>
  <c r="T475"/>
  <c r="R475"/>
  <c r="P475"/>
  <c r="BI470"/>
  <c r="BH470"/>
  <c r="BG470"/>
  <c r="BF470"/>
  <c r="T470"/>
  <c r="R470"/>
  <c r="P470"/>
  <c r="BI465"/>
  <c r="BH465"/>
  <c r="BG465"/>
  <c r="BF465"/>
  <c r="T465"/>
  <c r="R465"/>
  <c r="P465"/>
  <c r="BI460"/>
  <c r="BH460"/>
  <c r="BG460"/>
  <c r="BF460"/>
  <c r="T460"/>
  <c r="R460"/>
  <c r="P460"/>
  <c r="BI456"/>
  <c r="BH456"/>
  <c r="BG456"/>
  <c r="BF456"/>
  <c r="T456"/>
  <c r="R456"/>
  <c r="P456"/>
  <c r="BI453"/>
  <c r="BH453"/>
  <c r="BG453"/>
  <c r="BF453"/>
  <c r="T453"/>
  <c r="R453"/>
  <c r="P453"/>
  <c r="BI450"/>
  <c r="BH450"/>
  <c r="BG450"/>
  <c r="BF450"/>
  <c r="T450"/>
  <c r="R450"/>
  <c r="P450"/>
  <c r="BI449"/>
  <c r="BH449"/>
  <c r="BG449"/>
  <c r="BF449"/>
  <c r="T449"/>
  <c r="R449"/>
  <c r="P449"/>
  <c r="BI446"/>
  <c r="BH446"/>
  <c r="BG446"/>
  <c r="BF446"/>
  <c r="T446"/>
  <c r="R446"/>
  <c r="P446"/>
  <c r="BI443"/>
  <c r="BH443"/>
  <c r="BG443"/>
  <c r="BF443"/>
  <c r="T443"/>
  <c r="R443"/>
  <c r="P443"/>
  <c r="BI442"/>
  <c r="BH442"/>
  <c r="BG442"/>
  <c r="BF442"/>
  <c r="T442"/>
  <c r="R442"/>
  <c r="P442"/>
  <c r="BI441"/>
  <c r="BH441"/>
  <c r="BG441"/>
  <c r="BF441"/>
  <c r="T441"/>
  <c r="R441"/>
  <c r="P441"/>
  <c r="BI440"/>
  <c r="BH440"/>
  <c r="BG440"/>
  <c r="BF440"/>
  <c r="T440"/>
  <c r="R440"/>
  <c r="P440"/>
  <c r="BI438"/>
  <c r="BH438"/>
  <c r="BG438"/>
  <c r="BF438"/>
  <c r="T438"/>
  <c r="R438"/>
  <c r="P438"/>
  <c r="BI431"/>
  <c r="BH431"/>
  <c r="BG431"/>
  <c r="BF431"/>
  <c r="T431"/>
  <c r="R431"/>
  <c r="P431"/>
  <c r="BI424"/>
  <c r="BH424"/>
  <c r="BG424"/>
  <c r="BF424"/>
  <c r="T424"/>
  <c r="R424"/>
  <c r="P424"/>
  <c r="BI422"/>
  <c r="BH422"/>
  <c r="BG422"/>
  <c r="BF422"/>
  <c r="T422"/>
  <c r="R422"/>
  <c r="P422"/>
  <c r="BI417"/>
  <c r="BH417"/>
  <c r="BG417"/>
  <c r="BF417"/>
  <c r="T417"/>
  <c r="R417"/>
  <c r="P417"/>
  <c r="BI411"/>
  <c r="BH411"/>
  <c r="BG411"/>
  <c r="BF411"/>
  <c r="T411"/>
  <c r="R411"/>
  <c r="P411"/>
  <c r="BI402"/>
  <c r="BH402"/>
  <c r="BG402"/>
  <c r="BF402"/>
  <c r="T402"/>
  <c r="R402"/>
  <c r="P402"/>
  <c r="BI396"/>
  <c r="BH396"/>
  <c r="BG396"/>
  <c r="BF396"/>
  <c r="T396"/>
  <c r="R396"/>
  <c r="P396"/>
  <c r="BI389"/>
  <c r="BH389"/>
  <c r="BG389"/>
  <c r="BF389"/>
  <c r="T389"/>
  <c r="R389"/>
  <c r="P389"/>
  <c r="BI386"/>
  <c r="BH386"/>
  <c r="BG386"/>
  <c r="BF386"/>
  <c r="T386"/>
  <c r="R386"/>
  <c r="P386"/>
  <c r="BI385"/>
  <c r="BH385"/>
  <c r="BG385"/>
  <c r="BF385"/>
  <c r="T385"/>
  <c r="R385"/>
  <c r="P385"/>
  <c r="BI382"/>
  <c r="BH382"/>
  <c r="BG382"/>
  <c r="BF382"/>
  <c r="T382"/>
  <c r="R382"/>
  <c r="P382"/>
  <c r="BI375"/>
  <c r="BH375"/>
  <c r="BG375"/>
  <c r="BF375"/>
  <c r="T375"/>
  <c r="R375"/>
  <c r="P375"/>
  <c r="BI374"/>
  <c r="BH374"/>
  <c r="BG374"/>
  <c r="BF374"/>
  <c r="T374"/>
  <c r="R374"/>
  <c r="P374"/>
  <c r="BI372"/>
  <c r="BH372"/>
  <c r="BG372"/>
  <c r="BF372"/>
  <c r="T372"/>
  <c r="R372"/>
  <c r="P372"/>
  <c r="BI370"/>
  <c r="BH370"/>
  <c r="BG370"/>
  <c r="BF370"/>
  <c r="T370"/>
  <c r="R370"/>
  <c r="P370"/>
  <c r="BI368"/>
  <c r="BH368"/>
  <c r="BG368"/>
  <c r="BF368"/>
  <c r="T368"/>
  <c r="R368"/>
  <c r="P368"/>
  <c r="BI364"/>
  <c r="BH364"/>
  <c r="BG364"/>
  <c r="BF364"/>
  <c r="T364"/>
  <c r="R364"/>
  <c r="P364"/>
  <c r="BI362"/>
  <c r="BH362"/>
  <c r="BG362"/>
  <c r="BF362"/>
  <c r="T362"/>
  <c r="R362"/>
  <c r="P362"/>
  <c r="BI358"/>
  <c r="BH358"/>
  <c r="BG358"/>
  <c r="BF358"/>
  <c r="T358"/>
  <c r="R358"/>
  <c r="P358"/>
  <c r="BI357"/>
  <c r="BH357"/>
  <c r="BG357"/>
  <c r="BF357"/>
  <c r="T357"/>
  <c r="R357"/>
  <c r="P357"/>
  <c r="BI354"/>
  <c r="BH354"/>
  <c r="BG354"/>
  <c r="BF354"/>
  <c r="T354"/>
  <c r="T353"/>
  <c r="R354"/>
  <c r="R353"/>
  <c r="P354"/>
  <c r="P353"/>
  <c r="BI352"/>
  <c r="BH352"/>
  <c r="BG352"/>
  <c r="BF352"/>
  <c r="T352"/>
  <c r="R352"/>
  <c r="P352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3"/>
  <c r="BH343"/>
  <c r="BG343"/>
  <c r="BF343"/>
  <c r="T343"/>
  <c r="R343"/>
  <c r="P343"/>
  <c r="BI338"/>
  <c r="BH338"/>
  <c r="BG338"/>
  <c r="BF338"/>
  <c r="T338"/>
  <c r="R338"/>
  <c r="P338"/>
  <c r="BI326"/>
  <c r="BH326"/>
  <c r="BG326"/>
  <c r="BF326"/>
  <c r="T326"/>
  <c r="R326"/>
  <c r="P326"/>
  <c r="BI323"/>
  <c r="BH323"/>
  <c r="BG323"/>
  <c r="BF323"/>
  <c r="T323"/>
  <c r="R323"/>
  <c r="P323"/>
  <c r="BI322"/>
  <c r="BH322"/>
  <c r="BG322"/>
  <c r="BF322"/>
  <c r="T322"/>
  <c r="R322"/>
  <c r="P322"/>
  <c r="BI319"/>
  <c r="BH319"/>
  <c r="BG319"/>
  <c r="BF319"/>
  <c r="T319"/>
  <c r="R319"/>
  <c r="P319"/>
  <c r="BI313"/>
  <c r="BH313"/>
  <c r="BG313"/>
  <c r="BF313"/>
  <c r="T313"/>
  <c r="R313"/>
  <c r="P313"/>
  <c r="BI312"/>
  <c r="BH312"/>
  <c r="BG312"/>
  <c r="BF312"/>
  <c r="T312"/>
  <c r="R312"/>
  <c r="P312"/>
  <c r="BI309"/>
  <c r="BH309"/>
  <c r="BG309"/>
  <c r="BF309"/>
  <c r="T309"/>
  <c r="R309"/>
  <c r="P309"/>
  <c r="BI305"/>
  <c r="BH305"/>
  <c r="BG305"/>
  <c r="BF305"/>
  <c r="T305"/>
  <c r="R305"/>
  <c r="P305"/>
  <c r="BI304"/>
  <c r="BH304"/>
  <c r="BG304"/>
  <c r="BF304"/>
  <c r="T304"/>
  <c r="R304"/>
  <c r="P304"/>
  <c r="BI301"/>
  <c r="BH301"/>
  <c r="BG301"/>
  <c r="BF301"/>
  <c r="T301"/>
  <c r="R301"/>
  <c r="P301"/>
  <c r="BI298"/>
  <c r="BH298"/>
  <c r="BG298"/>
  <c r="BF298"/>
  <c r="T298"/>
  <c r="R298"/>
  <c r="P298"/>
  <c r="BI297"/>
  <c r="BH297"/>
  <c r="BG297"/>
  <c r="BF297"/>
  <c r="T297"/>
  <c r="R297"/>
  <c r="P297"/>
  <c r="BI295"/>
  <c r="BH295"/>
  <c r="BG295"/>
  <c r="BF295"/>
  <c r="T295"/>
  <c r="R295"/>
  <c r="P295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6"/>
  <c r="BH286"/>
  <c r="BG286"/>
  <c r="BF286"/>
  <c r="T286"/>
  <c r="R286"/>
  <c r="P286"/>
  <c r="BI283"/>
  <c r="BH283"/>
  <c r="BG283"/>
  <c r="BF283"/>
  <c r="T283"/>
  <c r="R283"/>
  <c r="P283"/>
  <c r="BI273"/>
  <c r="BH273"/>
  <c r="BG273"/>
  <c r="BF273"/>
  <c r="T273"/>
  <c r="R273"/>
  <c r="P273"/>
  <c r="BI269"/>
  <c r="BH269"/>
  <c r="BG269"/>
  <c r="BF269"/>
  <c r="T269"/>
  <c r="R269"/>
  <c r="P269"/>
  <c r="BI265"/>
  <c r="BH265"/>
  <c r="BG265"/>
  <c r="BF265"/>
  <c r="T265"/>
  <c r="R265"/>
  <c r="P265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41"/>
  <c r="BH241"/>
  <c r="BG241"/>
  <c r="BF241"/>
  <c r="T241"/>
  <c r="R241"/>
  <c r="P241"/>
  <c r="BI237"/>
  <c r="BH237"/>
  <c r="BG237"/>
  <c r="BF237"/>
  <c r="T237"/>
  <c r="R237"/>
  <c r="P237"/>
  <c r="BI233"/>
  <c r="BH233"/>
  <c r="BG233"/>
  <c r="BF233"/>
  <c r="T233"/>
  <c r="R233"/>
  <c r="P233"/>
  <c r="BI228"/>
  <c r="BH228"/>
  <c r="BG228"/>
  <c r="BF228"/>
  <c r="T228"/>
  <c r="R228"/>
  <c r="P228"/>
  <c r="BI216"/>
  <c r="BH216"/>
  <c r="BG216"/>
  <c r="BF216"/>
  <c r="T216"/>
  <c r="R216"/>
  <c r="P216"/>
  <c r="BI215"/>
  <c r="BH215"/>
  <c r="BG215"/>
  <c r="BF215"/>
  <c r="T215"/>
  <c r="R215"/>
  <c r="P215"/>
  <c r="BI211"/>
  <c r="BH211"/>
  <c r="BG211"/>
  <c r="BF211"/>
  <c r="T211"/>
  <c r="R211"/>
  <c r="P211"/>
  <c r="BI195"/>
  <c r="BH195"/>
  <c r="BG195"/>
  <c r="BF195"/>
  <c r="T195"/>
  <c r="R195"/>
  <c r="P195"/>
  <c r="BI191"/>
  <c r="BH191"/>
  <c r="BG191"/>
  <c r="BF191"/>
  <c r="T191"/>
  <c r="R191"/>
  <c r="P191"/>
  <c r="BI187"/>
  <c r="BH187"/>
  <c r="BG187"/>
  <c r="BF187"/>
  <c r="T187"/>
  <c r="R187"/>
  <c r="P187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69"/>
  <c r="BH169"/>
  <c r="BG169"/>
  <c r="BF169"/>
  <c r="T169"/>
  <c r="T168"/>
  <c r="R169"/>
  <c r="R168"/>
  <c r="P169"/>
  <c r="P168"/>
  <c r="BI166"/>
  <c r="BH166"/>
  <c r="BG166"/>
  <c r="BF166"/>
  <c r="T166"/>
  <c r="R166"/>
  <c r="P166"/>
  <c r="BI162"/>
  <c r="BH162"/>
  <c r="BG162"/>
  <c r="BF162"/>
  <c r="T162"/>
  <c r="R162"/>
  <c r="P162"/>
  <c r="BI158"/>
  <c r="BH158"/>
  <c r="BG158"/>
  <c r="BF158"/>
  <c r="T158"/>
  <c r="R158"/>
  <c r="P158"/>
  <c r="BI155"/>
  <c r="BH155"/>
  <c r="BG155"/>
  <c r="BF155"/>
  <c r="T155"/>
  <c r="R155"/>
  <c r="P155"/>
  <c r="BI154"/>
  <c r="BH154"/>
  <c r="BG154"/>
  <c r="BF154"/>
  <c r="T154"/>
  <c r="R154"/>
  <c r="P154"/>
  <c r="BI150"/>
  <c r="BH150"/>
  <c r="BG150"/>
  <c r="BF150"/>
  <c r="T150"/>
  <c r="R150"/>
  <c r="P150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40"/>
  <c r="BH140"/>
  <c r="BG140"/>
  <c r="BF140"/>
  <c r="T140"/>
  <c r="R140"/>
  <c r="P140"/>
  <c r="J134"/>
  <c r="J133"/>
  <c r="F133"/>
  <c r="F131"/>
  <c r="E129"/>
  <c r="J94"/>
  <c r="J93"/>
  <c r="F93"/>
  <c r="F91"/>
  <c r="E89"/>
  <c r="J20"/>
  <c r="E20"/>
  <c r="F94"/>
  <c r="J19"/>
  <c r="J14"/>
  <c r="J131"/>
  <c r="E7"/>
  <c r="E85"/>
  <c i="1" r="L90"/>
  <c r="AM90"/>
  <c r="AM89"/>
  <c r="L89"/>
  <c r="AM87"/>
  <c r="L87"/>
  <c r="L85"/>
  <c r="L84"/>
  <c i="7" r="BK136"/>
  <c r="BK133"/>
  <c r="J128"/>
  <c r="BK127"/>
  <c r="J127"/>
  <c i="6" r="J159"/>
  <c r="J156"/>
  <c r="J155"/>
  <c r="J153"/>
  <c r="BK149"/>
  <c r="J147"/>
  <c r="BK146"/>
  <c r="BK143"/>
  <c r="J139"/>
  <c r="J137"/>
  <c r="BK136"/>
  <c r="J133"/>
  <c r="BK132"/>
  <c r="J131"/>
  <c r="BK129"/>
  <c r="BK127"/>
  <c i="5" r="J445"/>
  <c r="BK441"/>
  <c r="BK439"/>
  <c r="BK430"/>
  <c r="BK421"/>
  <c r="J420"/>
  <c r="J410"/>
  <c r="J405"/>
  <c r="J401"/>
  <c r="J400"/>
  <c r="J399"/>
  <c r="BK385"/>
  <c r="J374"/>
  <c r="BK366"/>
  <c r="BK356"/>
  <c r="J346"/>
  <c r="BK331"/>
  <c r="J300"/>
  <c r="J297"/>
  <c r="J296"/>
  <c r="J295"/>
  <c r="J288"/>
  <c r="BK282"/>
  <c r="J273"/>
  <c r="BK267"/>
  <c r="J263"/>
  <c r="J260"/>
  <c r="J259"/>
  <c r="J256"/>
  <c r="BK246"/>
  <c r="J243"/>
  <c r="BK206"/>
  <c r="BK184"/>
  <c r="BK183"/>
  <c r="BK171"/>
  <c r="BK167"/>
  <c r="BK153"/>
  <c r="J152"/>
  <c r="BK141"/>
  <c r="BK133"/>
  <c i="4" r="J129"/>
  <c i="3" r="BK164"/>
  <c r="J159"/>
  <c r="BK155"/>
  <c r="J155"/>
  <c r="BK148"/>
  <c i="2" r="J676"/>
  <c r="J674"/>
  <c r="BK655"/>
  <c r="J647"/>
  <c r="J645"/>
  <c r="BK617"/>
  <c r="BK613"/>
  <c r="J604"/>
  <c r="J599"/>
  <c r="J591"/>
  <c r="J579"/>
  <c r="J569"/>
  <c r="BK568"/>
  <c r="BK567"/>
  <c r="J558"/>
  <c r="J547"/>
  <c r="J488"/>
  <c r="J480"/>
  <c r="BK470"/>
  <c r="J456"/>
  <c r="J438"/>
  <c r="J424"/>
  <c r="BK417"/>
  <c r="J374"/>
  <c r="J364"/>
  <c r="J362"/>
  <c r="J352"/>
  <c r="J338"/>
  <c r="BK326"/>
  <c r="J323"/>
  <c r="BK305"/>
  <c r="J298"/>
  <c r="J289"/>
  <c r="BK273"/>
  <c r="BK265"/>
  <c r="J237"/>
  <c r="BK233"/>
  <c r="J211"/>
  <c r="J195"/>
  <c r="J178"/>
  <c r="BK169"/>
  <c r="BK166"/>
  <c r="J154"/>
  <c r="J145"/>
  <c r="J141"/>
  <c i="1" r="AS99"/>
  <c i="6" r="J164"/>
  <c r="BK160"/>
  <c r="BK154"/>
  <c r="BK153"/>
  <c r="J151"/>
  <c r="J150"/>
  <c r="J149"/>
  <c r="BK144"/>
  <c r="J143"/>
  <c r="BK141"/>
  <c r="BK139"/>
  <c r="BK135"/>
  <c r="BK134"/>
  <c i="5" r="J456"/>
  <c r="BK450"/>
  <c r="J441"/>
  <c r="BK440"/>
  <c r="BK420"/>
  <c r="J415"/>
  <c r="J411"/>
  <c r="BK394"/>
  <c r="BK390"/>
  <c r="J366"/>
  <c r="BK351"/>
  <c r="J336"/>
  <c r="J326"/>
  <c r="J325"/>
  <c r="J320"/>
  <c r="BK304"/>
  <c r="BK300"/>
  <c r="BK260"/>
  <c r="J252"/>
  <c r="BK242"/>
  <c r="BK237"/>
  <c r="J226"/>
  <c r="BK223"/>
  <c r="BK218"/>
  <c r="J214"/>
  <c r="J210"/>
  <c r="BK203"/>
  <c r="J202"/>
  <c r="J195"/>
  <c r="J167"/>
  <c r="BK152"/>
  <c i="4" r="J134"/>
  <c i="3" r="J160"/>
  <c r="BK158"/>
  <c r="J157"/>
  <c r="J153"/>
  <c r="J150"/>
  <c r="J146"/>
  <c r="BK144"/>
  <c r="BK143"/>
  <c r="BK141"/>
  <c r="J140"/>
  <c r="BK139"/>
  <c r="J138"/>
  <c r="J136"/>
  <c r="J133"/>
  <c r="J132"/>
  <c r="J131"/>
  <c r="J130"/>
  <c r="J127"/>
  <c i="2" r="BK660"/>
  <c r="BK647"/>
  <c r="J624"/>
  <c r="J622"/>
  <c r="J617"/>
  <c r="J609"/>
  <c r="BK600"/>
  <c r="BK595"/>
  <c r="BK579"/>
  <c r="BK570"/>
  <c r="J562"/>
  <c r="BK534"/>
  <c r="J531"/>
  <c r="BK516"/>
  <c r="BK498"/>
  <c r="BK493"/>
  <c r="BK488"/>
  <c r="J483"/>
  <c r="BK475"/>
  <c r="J470"/>
  <c r="J460"/>
  <c r="BK453"/>
  <c r="BK450"/>
  <c r="BK446"/>
  <c r="BK443"/>
  <c r="BK442"/>
  <c r="BK440"/>
  <c r="BK411"/>
  <c r="J396"/>
  <c r="J389"/>
  <c r="BK386"/>
  <c r="BK385"/>
  <c r="J372"/>
  <c r="BK368"/>
  <c r="J358"/>
  <c r="BK354"/>
  <c r="BK348"/>
  <c r="J343"/>
  <c r="BK338"/>
  <c r="BK323"/>
  <c r="J313"/>
  <c r="BK309"/>
  <c r="BK304"/>
  <c r="BK301"/>
  <c r="J297"/>
  <c r="BK291"/>
  <c r="J269"/>
  <c r="J258"/>
  <c r="BK195"/>
  <c r="BK187"/>
  <c r="BK174"/>
  <c r="BK162"/>
  <c r="J158"/>
  <c r="BK141"/>
  <c i="6" r="BK162"/>
  <c r="BK158"/>
  <c r="J154"/>
  <c r="BK152"/>
  <c r="BK142"/>
  <c r="BK140"/>
  <c r="BK138"/>
  <c r="BK130"/>
  <c r="J128"/>
  <c i="5" r="BK456"/>
  <c r="BK454"/>
  <c r="BK445"/>
  <c r="J439"/>
  <c r="J430"/>
  <c r="BK426"/>
  <c r="BK415"/>
  <c r="BK410"/>
  <c r="BK400"/>
  <c r="BK399"/>
  <c r="J390"/>
  <c r="J385"/>
  <c r="J368"/>
  <c r="BK361"/>
  <c r="BK336"/>
  <c r="BK326"/>
  <c r="BK307"/>
  <c r="BK303"/>
  <c r="BK296"/>
  <c r="J293"/>
  <c r="BK263"/>
  <c r="BK252"/>
  <c r="BK251"/>
  <c r="BK243"/>
  <c r="BK226"/>
  <c r="J223"/>
  <c r="BK210"/>
  <c r="J201"/>
  <c r="J198"/>
  <c r="BK185"/>
  <c r="J171"/>
  <c r="BK164"/>
  <c r="J153"/>
  <c r="J141"/>
  <c r="J137"/>
  <c i="4" r="BK137"/>
  <c r="BK129"/>
  <c r="J128"/>
  <c i="3" r="BK160"/>
  <c r="J158"/>
  <c r="J156"/>
  <c r="BK153"/>
  <c r="J151"/>
  <c r="BK149"/>
  <c r="J148"/>
  <c r="J147"/>
  <c r="BK142"/>
  <c r="BK138"/>
  <c r="BK137"/>
  <c r="J134"/>
  <c r="BK133"/>
  <c i="2" r="BK673"/>
  <c r="J669"/>
  <c r="BK665"/>
  <c r="J648"/>
  <c r="BK641"/>
  <c r="BK636"/>
  <c r="BK632"/>
  <c r="J628"/>
  <c r="J623"/>
  <c r="BK622"/>
  <c r="BK609"/>
  <c r="J600"/>
  <c r="BK587"/>
  <c r="BK574"/>
  <c r="J567"/>
  <c r="J554"/>
  <c r="BK550"/>
  <c r="J539"/>
  <c r="BK533"/>
  <c r="BK531"/>
  <c r="BK526"/>
  <c r="BK521"/>
  <c r="J511"/>
  <c r="J493"/>
  <c r="BK465"/>
  <c r="J449"/>
  <c r="J443"/>
  <c r="J431"/>
  <c r="J417"/>
  <c r="J386"/>
  <c r="J385"/>
  <c r="J382"/>
  <c r="J375"/>
  <c r="BK372"/>
  <c r="BK370"/>
  <c r="J368"/>
  <c r="BK352"/>
  <c r="J349"/>
  <c r="BK343"/>
  <c r="J319"/>
  <c r="BK312"/>
  <c r="J309"/>
  <c r="J301"/>
  <c r="BK295"/>
  <c r="J286"/>
  <c r="J273"/>
  <c r="J265"/>
  <c r="J260"/>
  <c r="J228"/>
  <c r="J216"/>
  <c r="J215"/>
  <c r="J191"/>
  <c r="J182"/>
  <c r="BK178"/>
  <c r="J174"/>
  <c r="J162"/>
  <c r="J140"/>
  <c i="6" r="J163"/>
  <c r="J160"/>
  <c r="J158"/>
  <c r="BK157"/>
  <c r="BK155"/>
  <c r="BK151"/>
  <c r="BK150"/>
  <c r="J141"/>
  <c r="J138"/>
  <c r="BK137"/>
  <c r="J134"/>
  <c r="J132"/>
  <c r="J130"/>
  <c r="BK128"/>
  <c r="J127"/>
  <c i="5" r="J450"/>
  <c r="J434"/>
  <c r="J426"/>
  <c r="J394"/>
  <c r="BK386"/>
  <c r="J382"/>
  <c r="J369"/>
  <c r="J356"/>
  <c r="BK346"/>
  <c r="J341"/>
  <c r="J304"/>
  <c r="BK293"/>
  <c r="BK256"/>
  <c r="J248"/>
  <c r="J246"/>
  <c r="J242"/>
  <c r="BK241"/>
  <c r="J237"/>
  <c r="BK222"/>
  <c r="BK219"/>
  <c r="J218"/>
  <c r="BK217"/>
  <c r="J209"/>
  <c r="BK202"/>
  <c r="BK189"/>
  <c r="J164"/>
  <c r="BK137"/>
  <c i="4" r="BK134"/>
  <c i="3" r="J163"/>
  <c r="BK162"/>
  <c r="BK157"/>
  <c r="BK154"/>
  <c r="J152"/>
  <c r="BK151"/>
  <c r="BK150"/>
  <c r="J143"/>
  <c r="BK140"/>
  <c r="J137"/>
  <c r="BK136"/>
  <c r="BK135"/>
  <c r="BK132"/>
  <c r="BK131"/>
  <c r="BK129"/>
  <c r="J128"/>
  <c r="BK127"/>
  <c i="2" r="J660"/>
  <c r="J655"/>
  <c r="BK648"/>
  <c r="BK645"/>
  <c r="J641"/>
  <c r="J632"/>
  <c r="BK624"/>
  <c r="BK623"/>
  <c r="J613"/>
  <c r="BK599"/>
  <c r="J595"/>
  <c r="BK591"/>
  <c r="J587"/>
  <c r="BK569"/>
  <c r="BK558"/>
  <c r="BK554"/>
  <c r="BK543"/>
  <c r="BK539"/>
  <c r="J521"/>
  <c r="BK511"/>
  <c r="J507"/>
  <c r="BK503"/>
  <c r="J498"/>
  <c r="J453"/>
  <c r="BK449"/>
  <c r="J446"/>
  <c r="J442"/>
  <c r="J441"/>
  <c r="J440"/>
  <c r="BK438"/>
  <c r="J422"/>
  <c r="J411"/>
  <c r="J402"/>
  <c r="BK382"/>
  <c r="BK362"/>
  <c r="J357"/>
  <c r="BK349"/>
  <c r="J348"/>
  <c r="BK347"/>
  <c r="J326"/>
  <c r="BK322"/>
  <c r="BK313"/>
  <c r="J304"/>
  <c r="BK298"/>
  <c r="J291"/>
  <c r="BK290"/>
  <c r="BK289"/>
  <c r="J283"/>
  <c r="J259"/>
  <c r="BK258"/>
  <c r="BK241"/>
  <c r="J233"/>
  <c r="BK191"/>
  <c r="BK182"/>
  <c r="J166"/>
  <c r="J155"/>
  <c r="BK154"/>
  <c r="BK150"/>
  <c r="BK149"/>
  <c i="1" r="AS95"/>
  <c i="7" r="J136"/>
  <c r="J133"/>
  <c r="BK128"/>
  <c i="6" r="J157"/>
  <c r="BK156"/>
  <c r="J148"/>
  <c r="BK147"/>
  <c r="J146"/>
  <c r="J136"/>
  <c r="J135"/>
  <c i="5" r="BK419"/>
  <c r="BK411"/>
  <c r="BK401"/>
  <c r="BK398"/>
  <c r="BK382"/>
  <c r="J378"/>
  <c r="BK374"/>
  <c r="J361"/>
  <c r="BK341"/>
  <c r="J331"/>
  <c r="BK325"/>
  <c r="BK315"/>
  <c r="BK310"/>
  <c r="J303"/>
  <c r="BK297"/>
  <c r="BK288"/>
  <c r="BK273"/>
  <c r="J267"/>
  <c r="BK259"/>
  <c r="BK248"/>
  <c r="J217"/>
  <c r="BK209"/>
  <c r="BK201"/>
  <c r="BK195"/>
  <c r="J184"/>
  <c r="J133"/>
  <c i="4" r="BK140"/>
  <c r="J140"/>
  <c r="J137"/>
  <c i="3" r="BK163"/>
  <c r="J162"/>
  <c r="J154"/>
  <c r="BK152"/>
  <c r="J149"/>
  <c r="BK147"/>
  <c r="BK146"/>
  <c r="J144"/>
  <c r="J142"/>
  <c r="J141"/>
  <c r="J139"/>
  <c r="J135"/>
  <c r="BK134"/>
  <c r="BK130"/>
  <c r="J129"/>
  <c r="BK128"/>
  <c i="2" r="BK686"/>
  <c r="J686"/>
  <c r="BK685"/>
  <c r="J685"/>
  <c r="BK681"/>
  <c r="J681"/>
  <c r="BK676"/>
  <c r="BK674"/>
  <c r="J673"/>
  <c r="BK669"/>
  <c r="J665"/>
  <c r="J636"/>
  <c r="BK628"/>
  <c r="BK604"/>
  <c r="J574"/>
  <c r="J570"/>
  <c r="J568"/>
  <c r="BK562"/>
  <c r="J550"/>
  <c r="BK547"/>
  <c r="J543"/>
  <c r="J534"/>
  <c r="J533"/>
  <c r="J526"/>
  <c r="J516"/>
  <c r="BK507"/>
  <c r="J503"/>
  <c r="BK483"/>
  <c r="BK480"/>
  <c r="J475"/>
  <c r="J465"/>
  <c r="BK460"/>
  <c r="BK456"/>
  <c r="J450"/>
  <c r="BK441"/>
  <c r="BK431"/>
  <c r="BK424"/>
  <c r="BK422"/>
  <c r="BK402"/>
  <c r="BK396"/>
  <c r="BK389"/>
  <c r="BK375"/>
  <c r="BK374"/>
  <c r="J370"/>
  <c r="BK364"/>
  <c r="BK358"/>
  <c r="BK357"/>
  <c r="J354"/>
  <c r="J347"/>
  <c r="J322"/>
  <c r="BK319"/>
  <c r="J312"/>
  <c r="J305"/>
  <c r="BK297"/>
  <c r="J295"/>
  <c r="J290"/>
  <c r="BK286"/>
  <c r="BK283"/>
  <c r="BK269"/>
  <c r="BK260"/>
  <c r="BK259"/>
  <c r="J241"/>
  <c r="BK237"/>
  <c r="BK228"/>
  <c r="BK216"/>
  <c r="BK215"/>
  <c r="BK211"/>
  <c r="J187"/>
  <c r="J169"/>
  <c r="BK158"/>
  <c r="BK155"/>
  <c r="J150"/>
  <c r="J149"/>
  <c r="BK145"/>
  <c r="BK140"/>
  <c i="7" r="F35"/>
  <c i="6" r="BK164"/>
  <c r="BK163"/>
  <c r="J162"/>
  <c r="BK159"/>
  <c r="J152"/>
  <c r="BK148"/>
  <c r="J144"/>
  <c r="J142"/>
  <c r="J140"/>
  <c r="BK133"/>
  <c r="BK131"/>
  <c r="J129"/>
  <c i="5" r="J454"/>
  <c r="J440"/>
  <c r="BK434"/>
  <c r="J421"/>
  <c r="J419"/>
  <c r="BK405"/>
  <c r="J398"/>
  <c r="J386"/>
  <c r="BK378"/>
  <c r="BK369"/>
  <c r="BK368"/>
  <c r="J351"/>
  <c r="BK320"/>
  <c r="J315"/>
  <c r="J310"/>
  <c r="J307"/>
  <c r="BK295"/>
  <c r="J282"/>
  <c r="J251"/>
  <c r="J241"/>
  <c r="J222"/>
  <c r="J219"/>
  <c r="BK214"/>
  <c r="J206"/>
  <c r="J203"/>
  <c r="BK198"/>
  <c r="J189"/>
  <c r="J185"/>
  <c r="J183"/>
  <c i="4" r="BK128"/>
  <c i="3" r="J164"/>
  <c r="BK159"/>
  <c r="BK156"/>
  <c i="7" l="1" r="R125"/>
  <c r="R124"/>
  <c i="3" r="BK126"/>
  <c r="R145"/>
  <c i="4" r="P127"/>
  <c r="P126"/>
  <c r="P125"/>
  <c i="1" r="AU98"/>
  <c i="5" r="T182"/>
  <c r="P250"/>
  <c r="R367"/>
  <c i="2" r="T139"/>
  <c r="T173"/>
  <c r="R186"/>
  <c r="BK257"/>
  <c r="J257"/>
  <c r="J104"/>
  <c r="BK346"/>
  <c r="J346"/>
  <c r="J105"/>
  <c r="P356"/>
  <c r="BK373"/>
  <c r="J373"/>
  <c r="J109"/>
  <c r="R423"/>
  <c r="BK439"/>
  <c r="J439"/>
  <c r="J111"/>
  <c r="P532"/>
  <c r="T646"/>
  <c r="T680"/>
  <c i="3" r="R126"/>
  <c r="P161"/>
  <c i="4" r="BK127"/>
  <c r="J127"/>
  <c r="J100"/>
  <c i="5" r="P132"/>
  <c r="R132"/>
  <c r="BK240"/>
  <c r="J240"/>
  <c r="J102"/>
  <c r="BK294"/>
  <c r="J294"/>
  <c r="J106"/>
  <c r="BK367"/>
  <c r="J367"/>
  <c r="J107"/>
  <c i="6" r="R126"/>
  <c r="BK145"/>
  <c r="J145"/>
  <c r="J101"/>
  <c r="R145"/>
  <c r="BK161"/>
  <c r="J161"/>
  <c r="J102"/>
  <c r="T161"/>
  <c i="2" r="BK139"/>
  <c r="R173"/>
  <c r="BK186"/>
  <c r="J186"/>
  <c r="J103"/>
  <c r="P257"/>
  <c r="T346"/>
  <c r="R356"/>
  <c r="T373"/>
  <c r="P423"/>
  <c r="R439"/>
  <c r="T532"/>
  <c r="P646"/>
  <c r="BK680"/>
  <c r="J680"/>
  <c r="J115"/>
  <c i="3" r="T126"/>
  <c r="BK161"/>
  <c r="J161"/>
  <c r="J102"/>
  <c i="4" r="T127"/>
  <c r="T126"/>
  <c r="T125"/>
  <c i="5" r="BK132"/>
  <c r="P182"/>
  <c r="P240"/>
  <c r="T250"/>
  <c r="T294"/>
  <c i="6" r="BK126"/>
  <c r="J126"/>
  <c r="J100"/>
  <c i="7" r="BK126"/>
  <c r="J126"/>
  <c r="J100"/>
  <c i="2" r="P139"/>
  <c r="P173"/>
  <c r="P186"/>
  <c r="T257"/>
  <c r="R346"/>
  <c r="T356"/>
  <c r="R373"/>
  <c r="T423"/>
  <c r="P439"/>
  <c r="R532"/>
  <c r="R646"/>
  <c r="R680"/>
  <c i="3" r="P145"/>
  <c r="R161"/>
  <c i="5" r="T132"/>
  <c r="R240"/>
  <c r="P294"/>
  <c r="R294"/>
  <c i="2" r="R139"/>
  <c r="BK173"/>
  <c r="J173"/>
  <c r="J102"/>
  <c r="T186"/>
  <c r="R257"/>
  <c r="P346"/>
  <c r="BK356"/>
  <c r="J356"/>
  <c r="J108"/>
  <c r="P373"/>
  <c r="BK423"/>
  <c r="J423"/>
  <c r="J110"/>
  <c r="T439"/>
  <c r="BK532"/>
  <c r="J532"/>
  <c r="J112"/>
  <c r="BK646"/>
  <c r="J646"/>
  <c r="J113"/>
  <c r="P680"/>
  <c i="3" r="P126"/>
  <c r="P125"/>
  <c r="P124"/>
  <c i="1" r="AU97"/>
  <c i="3" r="T145"/>
  <c i="4" r="R127"/>
  <c r="R126"/>
  <c r="R125"/>
  <c i="5" r="BK182"/>
  <c r="J182"/>
  <c r="J101"/>
  <c r="T240"/>
  <c r="R250"/>
  <c r="R249"/>
  <c r="T367"/>
  <c i="6" r="P126"/>
  <c i="3" r="BK145"/>
  <c r="J145"/>
  <c r="J101"/>
  <c r="T161"/>
  <c i="5" r="R182"/>
  <c r="BK250"/>
  <c r="J250"/>
  <c r="J105"/>
  <c r="P367"/>
  <c i="6" r="T126"/>
  <c r="P145"/>
  <c r="T145"/>
  <c r="P161"/>
  <c r="R161"/>
  <c i="7" r="P126"/>
  <c r="P125"/>
  <c r="P124"/>
  <c i="1" r="AU102"/>
  <c i="7" r="T126"/>
  <c r="T125"/>
  <c r="T124"/>
  <c i="4" r="F122"/>
  <c r="BE129"/>
  <c i="5" r="BF133"/>
  <c r="BF167"/>
  <c r="BF171"/>
  <c r="BF195"/>
  <c r="BF201"/>
  <c r="BF237"/>
  <c r="BF243"/>
  <c r="BF246"/>
  <c r="BF252"/>
  <c r="BF263"/>
  <c r="BF296"/>
  <c r="BF326"/>
  <c r="BF336"/>
  <c r="BF341"/>
  <c r="BF356"/>
  <c r="BF378"/>
  <c r="BF401"/>
  <c r="BF439"/>
  <c r="BK247"/>
  <c r="J247"/>
  <c r="J103"/>
  <c i="6" r="J91"/>
  <c r="F121"/>
  <c r="BF132"/>
  <c r="BF138"/>
  <c r="BF142"/>
  <c r="BF151"/>
  <c r="BF154"/>
  <c r="BF160"/>
  <c i="2" r="BE141"/>
  <c r="BE174"/>
  <c r="BE195"/>
  <c r="BE233"/>
  <c r="BE258"/>
  <c r="BE265"/>
  <c r="BE304"/>
  <c r="BE309"/>
  <c r="BE323"/>
  <c r="BE343"/>
  <c r="BE348"/>
  <c r="BE368"/>
  <c r="BE438"/>
  <c r="BE440"/>
  <c r="BE449"/>
  <c r="BE470"/>
  <c r="BE498"/>
  <c r="BE539"/>
  <c r="BE570"/>
  <c r="BE579"/>
  <c r="BE609"/>
  <c r="BE624"/>
  <c r="BE632"/>
  <c r="BE655"/>
  <c r="BE676"/>
  <c r="BE681"/>
  <c r="BE685"/>
  <c r="BE686"/>
  <c i="3" r="J91"/>
  <c r="F94"/>
  <c r="BE132"/>
  <c r="BE135"/>
  <c r="BE136"/>
  <c r="BE139"/>
  <c r="BE150"/>
  <c r="BE153"/>
  <c r="BE156"/>
  <c r="BE160"/>
  <c r="BE162"/>
  <c i="4" r="BE134"/>
  <c r="BE140"/>
  <c r="BK133"/>
  <c r="J133"/>
  <c r="J101"/>
  <c r="BK136"/>
  <c r="J136"/>
  <c r="J102"/>
  <c i="5" r="J124"/>
  <c r="BF153"/>
  <c r="BF189"/>
  <c r="BF219"/>
  <c r="BF222"/>
  <c r="BF256"/>
  <c r="BF260"/>
  <c r="BF307"/>
  <c r="BF320"/>
  <c r="BF331"/>
  <c r="BF351"/>
  <c r="BF361"/>
  <c r="BF366"/>
  <c r="BF410"/>
  <c r="BF415"/>
  <c r="BF421"/>
  <c r="BK455"/>
  <c r="J455"/>
  <c r="J108"/>
  <c i="6" r="BF130"/>
  <c r="BF136"/>
  <c r="BF137"/>
  <c r="BF141"/>
  <c r="BF146"/>
  <c r="BF148"/>
  <c r="BF150"/>
  <c r="BF164"/>
  <c i="7" r="E85"/>
  <c r="F94"/>
  <c r="J118"/>
  <c i="2" r="E125"/>
  <c r="F134"/>
  <c r="BE140"/>
  <c r="BE145"/>
  <c r="BE162"/>
  <c r="BE178"/>
  <c r="BE187"/>
  <c r="BE228"/>
  <c r="BE237"/>
  <c r="BE273"/>
  <c r="BE297"/>
  <c r="BE301"/>
  <c r="BE338"/>
  <c r="BE352"/>
  <c r="BE358"/>
  <c r="BE372"/>
  <c r="BE375"/>
  <c r="BE396"/>
  <c r="BE417"/>
  <c r="BE443"/>
  <c r="BE450"/>
  <c r="BE456"/>
  <c r="BE483"/>
  <c r="BE493"/>
  <c r="BE516"/>
  <c r="BE531"/>
  <c r="BE547"/>
  <c r="BE550"/>
  <c r="BE567"/>
  <c r="BE574"/>
  <c r="BE600"/>
  <c r="BE617"/>
  <c r="BE628"/>
  <c r="BE636"/>
  <c r="BK168"/>
  <c r="J168"/>
  <c r="J101"/>
  <c i="3" r="E112"/>
  <c r="BE133"/>
  <c r="BE138"/>
  <c r="BE141"/>
  <c r="BE146"/>
  <c r="BE148"/>
  <c r="BE152"/>
  <c r="BE155"/>
  <c r="BE158"/>
  <c r="BE164"/>
  <c i="4" r="E85"/>
  <c r="J91"/>
  <c i="5" r="BF152"/>
  <c r="BF185"/>
  <c r="BF259"/>
  <c r="BF315"/>
  <c r="BF325"/>
  <c r="BF374"/>
  <c r="BF385"/>
  <c r="BF398"/>
  <c r="BF411"/>
  <c r="BF430"/>
  <c i="6" r="BF134"/>
  <c r="BF139"/>
  <c r="BF152"/>
  <c r="BF153"/>
  <c r="BF156"/>
  <c i="2" r="BE154"/>
  <c r="BE158"/>
  <c r="BE166"/>
  <c r="BE211"/>
  <c r="BE216"/>
  <c r="BE241"/>
  <c r="BE259"/>
  <c r="BE269"/>
  <c r="BE283"/>
  <c r="BE289"/>
  <c r="BE291"/>
  <c r="BE298"/>
  <c r="BE305"/>
  <c r="BE313"/>
  <c r="BE354"/>
  <c r="BE364"/>
  <c r="BE374"/>
  <c r="BE386"/>
  <c r="BE389"/>
  <c r="BE411"/>
  <c r="BE424"/>
  <c r="BE442"/>
  <c r="BE446"/>
  <c r="BE488"/>
  <c r="BE534"/>
  <c r="BE595"/>
  <c r="BE647"/>
  <c r="BE648"/>
  <c r="BE665"/>
  <c r="BE674"/>
  <c i="3" r="BE129"/>
  <c r="BE130"/>
  <c r="BE131"/>
  <c r="BE134"/>
  <c r="BE140"/>
  <c r="BE143"/>
  <c r="BE144"/>
  <c r="BE157"/>
  <c r="BE163"/>
  <c i="5" r="F94"/>
  <c r="BF202"/>
  <c r="BF209"/>
  <c r="BF218"/>
  <c r="BF242"/>
  <c r="BF282"/>
  <c r="BF295"/>
  <c r="BF297"/>
  <c r="BF300"/>
  <c r="BF310"/>
  <c r="BF369"/>
  <c r="BF405"/>
  <c r="BF419"/>
  <c r="BF420"/>
  <c r="BF434"/>
  <c r="BF441"/>
  <c r="BF450"/>
  <c r="BF456"/>
  <c i="6" r="E85"/>
  <c r="BF127"/>
  <c r="BF129"/>
  <c r="BF131"/>
  <c r="BF133"/>
  <c r="BF143"/>
  <c r="BF144"/>
  <c r="BF147"/>
  <c i="2" r="J91"/>
  <c r="BE149"/>
  <c r="BE155"/>
  <c r="BE169"/>
  <c r="BE182"/>
  <c r="BE260"/>
  <c r="BE290"/>
  <c r="BE295"/>
  <c r="BE312"/>
  <c r="BE319"/>
  <c r="BE326"/>
  <c r="BE347"/>
  <c r="BE357"/>
  <c r="BE362"/>
  <c r="BE382"/>
  <c r="BE422"/>
  <c r="BE441"/>
  <c r="BE465"/>
  <c r="BE480"/>
  <c r="BE503"/>
  <c r="BE511"/>
  <c r="BE526"/>
  <c r="BE533"/>
  <c r="BE558"/>
  <c r="BE568"/>
  <c r="BE591"/>
  <c r="BE599"/>
  <c r="BE604"/>
  <c r="BE613"/>
  <c r="BE623"/>
  <c r="BK353"/>
  <c r="J353"/>
  <c r="J106"/>
  <c r="BK675"/>
  <c r="J675"/>
  <c r="J114"/>
  <c i="3" r="BE127"/>
  <c r="BE128"/>
  <c r="BE137"/>
  <c r="BE142"/>
  <c r="BE147"/>
  <c r="BE149"/>
  <c r="BE151"/>
  <c r="BE159"/>
  <c i="4" r="BK139"/>
  <c r="J139"/>
  <c r="J103"/>
  <c i="5" r="E85"/>
  <c r="BF141"/>
  <c r="BF183"/>
  <c r="BF198"/>
  <c r="BF214"/>
  <c r="BF217"/>
  <c r="BF241"/>
  <c r="BF248"/>
  <c r="BF273"/>
  <c r="BF293"/>
  <c r="BF346"/>
  <c r="BF368"/>
  <c r="BF394"/>
  <c r="BF399"/>
  <c r="BF400"/>
  <c r="BF454"/>
  <c i="6" r="BF128"/>
  <c r="BF155"/>
  <c r="BF157"/>
  <c r="BF158"/>
  <c r="BF159"/>
  <c r="BF163"/>
  <c i="2" r="BE150"/>
  <c r="BE191"/>
  <c r="BE215"/>
  <c r="BE286"/>
  <c r="BE322"/>
  <c r="BE349"/>
  <c r="BE370"/>
  <c r="BE385"/>
  <c r="BE402"/>
  <c r="BE431"/>
  <c r="BE453"/>
  <c r="BE460"/>
  <c r="BE475"/>
  <c r="BE507"/>
  <c r="BE521"/>
  <c r="BE543"/>
  <c r="BE554"/>
  <c r="BE562"/>
  <c r="BE569"/>
  <c r="BE587"/>
  <c r="BE622"/>
  <c r="BE641"/>
  <c r="BE645"/>
  <c r="BE660"/>
  <c r="BE669"/>
  <c r="BE673"/>
  <c i="3" r="BE154"/>
  <c i="4" r="BE128"/>
  <c r="BE137"/>
  <c i="5" r="BF137"/>
  <c r="BF164"/>
  <c r="BF184"/>
  <c r="BF203"/>
  <c r="BF206"/>
  <c r="BF210"/>
  <c r="BF223"/>
  <c r="BF226"/>
  <c r="BF251"/>
  <c r="BF267"/>
  <c r="BF288"/>
  <c r="BF303"/>
  <c r="BF304"/>
  <c r="BF382"/>
  <c r="BF386"/>
  <c r="BF390"/>
  <c r="BF426"/>
  <c r="BF440"/>
  <c r="BF445"/>
  <c i="6" r="BF135"/>
  <c r="BF140"/>
  <c r="BF149"/>
  <c r="BF162"/>
  <c i="7" r="BF127"/>
  <c r="BF128"/>
  <c r="BF133"/>
  <c r="BF136"/>
  <c i="1" r="AZ102"/>
  <c i="7" r="BK132"/>
  <c r="J132"/>
  <c r="J101"/>
  <c r="BK135"/>
  <c r="J135"/>
  <c r="J102"/>
  <c i="3" r="J36"/>
  <c i="1" r="AW97"/>
  <c i="3" r="F36"/>
  <c i="1" r="BA97"/>
  <c i="5" r="J35"/>
  <c i="1" r="AV100"/>
  <c i="4" r="F36"/>
  <c i="1" r="BA98"/>
  <c i="7" r="F37"/>
  <c i="1" r="BB102"/>
  <c i="5" r="F39"/>
  <c i="1" r="BD100"/>
  <c i="5" r="F35"/>
  <c i="1" r="AZ100"/>
  <c i="4" r="F37"/>
  <c i="1" r="BB98"/>
  <c i="2" r="F36"/>
  <c i="1" r="BA96"/>
  <c i="3" r="F37"/>
  <c i="1" r="BB97"/>
  <c i="6" r="J35"/>
  <c i="1" r="AV101"/>
  <c r="AS94"/>
  <c i="7" r="J35"/>
  <c i="1" r="AV102"/>
  <c i="2" r="F37"/>
  <c i="1" r="BB96"/>
  <c i="6" r="F38"/>
  <c i="1" r="BC101"/>
  <c i="4" r="F39"/>
  <c i="1" r="BD98"/>
  <c i="2" r="F38"/>
  <c i="1" r="BC96"/>
  <c i="4" r="F38"/>
  <c i="1" r="BC98"/>
  <c i="2" r="J36"/>
  <c i="1" r="AW96"/>
  <c i="3" r="F39"/>
  <c i="1" r="BD97"/>
  <c i="6" r="F39"/>
  <c i="1" r="BD101"/>
  <c i="2" r="F39"/>
  <c i="1" r="BD96"/>
  <c i="6" r="F35"/>
  <c i="1" r="AZ101"/>
  <c i="3" r="F38"/>
  <c i="1" r="BC97"/>
  <c i="6" r="F37"/>
  <c i="1" r="BB101"/>
  <c i="4" r="J36"/>
  <c i="1" r="AW98"/>
  <c i="7" r="F38"/>
  <c i="1" r="BC102"/>
  <c i="7" r="F39"/>
  <c i="1" r="BD102"/>
  <c i="5" r="F38"/>
  <c i="1" r="BC100"/>
  <c i="5" r="F37"/>
  <c i="1" r="BB100"/>
  <c i="2" l="1" r="T355"/>
  <c r="P138"/>
  <c i="6" r="R125"/>
  <c r="R124"/>
  <c i="5" r="R131"/>
  <c r="R130"/>
  <c i="6" r="P125"/>
  <c r="P124"/>
  <c i="1" r="AU101"/>
  <c i="5" r="T131"/>
  <c i="2" r="BK138"/>
  <c i="5" r="P131"/>
  <c i="2" r="P355"/>
  <c i="5" r="T249"/>
  <c r="P249"/>
  <c i="6" r="T125"/>
  <c r="T124"/>
  <c i="3" r="BK125"/>
  <c r="J125"/>
  <c r="J99"/>
  <c i="2" r="R138"/>
  <c i="5" r="BK131"/>
  <c r="J131"/>
  <c r="J99"/>
  <c i="3" r="T125"/>
  <c r="T124"/>
  <c i="2" r="R355"/>
  <c i="3" r="R125"/>
  <c r="R124"/>
  <c i="2" r="T138"/>
  <c r="T137"/>
  <c i="3" r="J126"/>
  <c r="J100"/>
  <c i="4" r="BK126"/>
  <c r="BK125"/>
  <c r="J125"/>
  <c i="2" r="J139"/>
  <c r="J100"/>
  <c r="BK355"/>
  <c r="J355"/>
  <c r="J107"/>
  <c i="5" r="BK249"/>
  <c r="J249"/>
  <c r="J104"/>
  <c r="J132"/>
  <c r="J100"/>
  <c i="6" r="BK125"/>
  <c r="J125"/>
  <c r="J99"/>
  <c i="7" r="BK125"/>
  <c r="J125"/>
  <c r="J99"/>
  <c i="1" r="BB99"/>
  <c r="AX99"/>
  <c i="7" r="J36"/>
  <c i="1" r="AW102"/>
  <c r="AT102"/>
  <c i="6" r="F36"/>
  <c i="1" r="BA101"/>
  <c r="BD95"/>
  <c r="BD99"/>
  <c i="5" r="F36"/>
  <c i="1" r="BA100"/>
  <c i="4" r="J35"/>
  <c i="1" r="AV98"/>
  <c r="AT98"/>
  <c r="AZ99"/>
  <c r="AV99"/>
  <c i="5" r="J36"/>
  <c i="1" r="AW100"/>
  <c r="AT100"/>
  <c i="4" r="J32"/>
  <c i="1" r="AG98"/>
  <c r="AN98"/>
  <c i="4" r="F35"/>
  <c i="1" r="AZ98"/>
  <c i="6" r="J36"/>
  <c i="1" r="AW101"/>
  <c r="AT101"/>
  <c r="BC99"/>
  <c r="AY99"/>
  <c i="2" r="F35"/>
  <c i="1" r="AZ96"/>
  <c r="BB95"/>
  <c r="AX95"/>
  <c r="BC95"/>
  <c r="AY95"/>
  <c i="2" r="J35"/>
  <c i="1" r="AV96"/>
  <c r="AT96"/>
  <c i="3" r="J35"/>
  <c i="1" r="AV97"/>
  <c r="AT97"/>
  <c r="BA95"/>
  <c i="3" r="F35"/>
  <c i="1" r="AZ97"/>
  <c i="7" r="F36"/>
  <c i="1" r="BA102"/>
  <c i="2" l="1" r="BK137"/>
  <c r="J137"/>
  <c r="J98"/>
  <c i="5" r="T130"/>
  <c i="2" r="R137"/>
  <c i="5" r="P130"/>
  <c i="1" r="AU100"/>
  <c i="2" r="P137"/>
  <c i="1" r="AU96"/>
  <c i="4" r="J41"/>
  <c i="5" r="BK130"/>
  <c r="J130"/>
  <c r="J98"/>
  <c i="2" r="J138"/>
  <c r="J99"/>
  <c i="4" r="J98"/>
  <c i="3" r="BK124"/>
  <c r="J124"/>
  <c r="J98"/>
  <c i="4" r="J126"/>
  <c r="J99"/>
  <c i="6" r="BK124"/>
  <c r="J124"/>
  <c i="7" r="BK124"/>
  <c r="J124"/>
  <c r="J98"/>
  <c i="1" r="BD94"/>
  <c r="W33"/>
  <c r="AU95"/>
  <c r="AW95"/>
  <c r="AZ95"/>
  <c r="AZ94"/>
  <c r="W29"/>
  <c r="BB94"/>
  <c r="W31"/>
  <c i="6" r="J32"/>
  <c i="1" r="AG101"/>
  <c r="AN101"/>
  <c r="AU99"/>
  <c r="BC94"/>
  <c r="W32"/>
  <c r="BA99"/>
  <c r="AW99"/>
  <c r="AT99"/>
  <c i="6" l="1" r="J41"/>
  <c r="J98"/>
  <c i="1" r="BA94"/>
  <c r="W30"/>
  <c r="AU94"/>
  <c i="3" r="J32"/>
  <c i="1" r="AG97"/>
  <c r="AN97"/>
  <c r="AY94"/>
  <c r="AV95"/>
  <c r="AT95"/>
  <c i="5" r="J32"/>
  <c i="1" r="AG100"/>
  <c r="AN100"/>
  <c r="AV94"/>
  <c r="AK29"/>
  <c r="AX94"/>
  <c i="2" r="J32"/>
  <c i="1" r="AG96"/>
  <c r="AN96"/>
  <c i="7" r="J32"/>
  <c i="1" r="AG102"/>
  <c r="AN102"/>
  <c i="2" l="1" r="J41"/>
  <c i="3" r="J41"/>
  <c i="5" r="J41"/>
  <c i="7" r="J41"/>
  <c i="1" r="AG99"/>
  <c r="AN99"/>
  <c r="AW94"/>
  <c r="AK30"/>
  <c r="AG95"/>
  <c r="AG94"/>
  <c r="AK26"/>
  <c l="1" r="AN95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<sst xmlns="http://schemas.openxmlformats.org/spreadsheetml/2006/main">
  <si>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</si>
  <si>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</si>
  <si>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</si>
  <si>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</si>
  <si>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</si>
  <si>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{c6d56acd-8d1e-4eb7-b405-b849d3127581}</t>
  </si>
  <si>
    <t>0,01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</si>
  <si>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</si>
  <si>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</si>
  <si>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</si>
  <si>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</si>
  <si>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</si>
  <si>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</si>
  <si>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</si>
  <si>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</si>
  <si>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20210208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</si>
  <si>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</si>
  <si>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</si>
  <si>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střechy školní jídelny ZŠ Kukleny a rodinného domu č.p. 91</t>
  </si>
  <si>
    <t>KSO:</t>
  </si>
  <si>
    <t>CC-CZ:</t>
  </si>
  <si>
    <t>Místo:</t>
  </si>
  <si>
    <t>Kukleny</t>
  </si>
  <si>
    <t>Datum:</t>
  </si>
  <si>
    <t>8. 2. 2021</t>
  </si>
  <si>
    <t>Zadavatel:</t>
  </si>
  <si>
    <t>IČ:</t>
  </si>
  <si>
    <t>TSHK</t>
  </si>
  <si>
    <t>DIČ:</t>
  </si>
  <si>
    <t>Uchazeč:</t>
  </si>
  <si>
    <t>Vyplň údaj</t>
  </si>
  <si>
    <t>Projektant:</t>
  </si>
  <si>
    <t>PV Projekt s.r.o.</t>
  </si>
  <si>
    <t>True</t>
  </si>
  <si>
    <t>Zpracovatel:</t>
  </si>
  <si>
    <t>Ing. Prokop Vacek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</si>
  <si>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</si>
  <si>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</si>
  <si>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</si>
  <si>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</si>
  <si>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</si>
  <si>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</si>
  <si>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</si>
  <si>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</si>
  <si>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</si>
  <si>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</si>
  <si>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</si>
  <si>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</si>
  <si>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</si>
  <si>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</si>
  <si>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</si>
  <si>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</si>
  <si>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</si>
  <si>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</si>
  <si>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</si>
  <si>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</si>
  <si>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</si>
  <si>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</si>
  <si>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</si>
  <si>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</si>
  <si>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</si>
  <si>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</si>
  <si>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</si>
  <si>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</si>
  <si>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</si>
  <si>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</si>
  <si>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</si>
  <si>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</si>
  <si>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</si>
  <si>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</si>
  <si>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</si>
  <si>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</si>
  <si>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</si>
  <si>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</si>
  <si>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</si>
  <si>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</si>
  <si>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</si>
  <si>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</si>
  <si>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</si>
  <si>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</si>
  <si>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</si>
  <si>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01-204-2020</t>
  </si>
  <si>
    <t>ZŠ a MŠ Kukleny - oprava sttřechy školní jídelny</t>
  </si>
  <si>
    <t>STA</t>
  </si>
  <si>
    <t>{5bae73fd-7837-4e3e-a1a4-72ba6a64c38a}</t>
  </si>
  <si>
    <t>2</t>
  </si>
  <si>
    <t>/</t>
  </si>
  <si>
    <t>Stavební část</t>
  </si>
  <si>
    <t>Soupis</t>
  </si>
  <si>
    <t>{60fd98ce-97f4-4b8d-88f3-d400be107b36}</t>
  </si>
  <si>
    <t>Elektroinstalace hromosvod</t>
  </si>
  <si>
    <t>{bfca8c14-3e41-4499-9d88-8027b3f45758}</t>
  </si>
  <si>
    <t>3</t>
  </si>
  <si>
    <t>Vedlejší rozpočtové náklady</t>
  </si>
  <si>
    <t>{9b523c4c-0431-42b4-996f-75c07fb74906}</t>
  </si>
  <si>
    <t>01-205-2020</t>
  </si>
  <si>
    <t>RD Kukleny - oprava střechy RD čp.91</t>
  </si>
  <si>
    <t>{bc20cea2-b77d-41be-9224-d66c1939154c}</t>
  </si>
  <si>
    <t>{61d1823c-0b8f-420b-bf8f-e53f162e822f}</t>
  </si>
  <si>
    <t>Elektroinstalace - hromosvod</t>
  </si>
  <si>
    <t>{0df68eeb-7bfa-42c4-96e4-5ab8ed3db266}</t>
  </si>
  <si>
    <t>{32146c78-3c94-4cd5-abeb-d1fe049eb7d3}</t>
  </si>
  <si>
    <t>KRYCÍ LIST SOUPISU PRACÍ</t>
  </si>
  <si>
    <t>Objekt:</t>
  </si>
  <si>
    <t>01-204-2020 - ZŠ a MŠ Kukleny - oprava sttřechy školní jídelny</t>
  </si>
  <si>
    <t>Soupis:</t>
  </si>
  <si>
    <t>1 - Stavební část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</si>
  <si>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</si>
  <si>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</si>
  <si>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</si>
  <si>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</si>
  <si>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</si>
  <si>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</si>
  <si>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</si>
  <si>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</si>
  <si>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</si>
  <si>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</si>
  <si>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</si>
  <si>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</si>
  <si>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</si>
  <si>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</si>
  <si>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</si>
  <si>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</si>
  <si>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</si>
  <si>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</si>
  <si>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</si>
  <si>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</si>
  <si>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</si>
  <si>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</si>
  <si>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</si>
  <si>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</si>
  <si>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</si>
  <si>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</si>
  <si>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</si>
  <si>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</si>
  <si>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</si>
  <si>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</si>
  <si>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</si>
  <si>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</si>
  <si>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</si>
  <si>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</si>
  <si>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</si>
  <si>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</si>
  <si>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</si>
  <si>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</si>
  <si>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</si>
  <si>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</si>
  <si>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</si>
  <si>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113107012</t>
  </si>
  <si>
    <t>Odstranění podkladu z kameniva těženého tl 200 mm při překopech ručně</t>
  </si>
  <si>
    <t>m2</t>
  </si>
  <si>
    <t>CS ÚRS 2019 01</t>
  </si>
  <si>
    <t>4</t>
  </si>
  <si>
    <t>336496401</t>
  </si>
  <si>
    <t>113107142</t>
  </si>
  <si>
    <t>Odstranění podkladu živičného tl 100 mm ručně</t>
  </si>
  <si>
    <t>715172694</t>
  </si>
  <si>
    <t>VV</t>
  </si>
  <si>
    <t>"napojení dešťového svodu"</t>
  </si>
  <si>
    <t>3*0,6*1,1</t>
  </si>
  <si>
    <t>Součet</t>
  </si>
  <si>
    <t>132201101</t>
  </si>
  <si>
    <t>Hloubení rýh š do 600 mm v hornině tř. 3 objemu do 100 m3</t>
  </si>
  <si>
    <t>m3</t>
  </si>
  <si>
    <t>-654534082</t>
  </si>
  <si>
    <t>3*0,6*0,73</t>
  </si>
  <si>
    <t>132201109</t>
  </si>
  <si>
    <t>Příplatek za lepivost k hloubení rýh š do 600 mm v hornině tř. 3</t>
  </si>
  <si>
    <t>974324815</t>
  </si>
  <si>
    <t>5</t>
  </si>
  <si>
    <t>162201211</t>
  </si>
  <si>
    <t>Vodorovné přemístění výkopku z horniny tř. 1 až 4 stavebním kolečkem do 10 m</t>
  </si>
  <si>
    <t>-619319827</t>
  </si>
  <si>
    <t>1,214-0,414</t>
  </si>
  <si>
    <t>6</t>
  </si>
  <si>
    <t>171201201</t>
  </si>
  <si>
    <t>Uložení sypaniny na skládky</t>
  </si>
  <si>
    <t>-1694463524</t>
  </si>
  <si>
    <t>7</t>
  </si>
  <si>
    <t>171201211</t>
  </si>
  <si>
    <t>Poplatek za uložení stavebního odpadu - zeminy a kameniva na skládce</t>
  </si>
  <si>
    <t>t</t>
  </si>
  <si>
    <t>415199414</t>
  </si>
  <si>
    <t>0,8*2000/1000</t>
  </si>
  <si>
    <t>8</t>
  </si>
  <si>
    <t>174101101</t>
  </si>
  <si>
    <t>Zásyp jam, šachet rýh nebo kolem objektů sypaninou se zhutněním</t>
  </si>
  <si>
    <t>1279846117</t>
  </si>
  <si>
    <t>3*0,6*0,230</t>
  </si>
  <si>
    <t>9</t>
  </si>
  <si>
    <t>175111101</t>
  </si>
  <si>
    <t>Obsypání potrubí ručně sypaninou bez prohození sítem, uloženou do 3 m</t>
  </si>
  <si>
    <t>1508946406</t>
  </si>
  <si>
    <t>3*0,6*0,3</t>
  </si>
  <si>
    <t>10</t>
  </si>
  <si>
    <t>M</t>
  </si>
  <si>
    <t>58341341</t>
  </si>
  <si>
    <t>kamenivo drcené drobné frakce 0/4</t>
  </si>
  <si>
    <t>-584795156</t>
  </si>
  <si>
    <t>0,54*2 "Přepočtené koeficientem množství</t>
  </si>
  <si>
    <t>Svislé a kompletní konstrukce</t>
  </si>
  <si>
    <t>11</t>
  </si>
  <si>
    <t>311231118</t>
  </si>
  <si>
    <t>Zdivo nosné z cihel dl 290 mm P7 až 15 na MC 15</t>
  </si>
  <si>
    <t>794514131</t>
  </si>
  <si>
    <t>"požární předěl na střeše zděná zídka"</t>
  </si>
  <si>
    <t>9,035*2*0,6*0,15</t>
  </si>
  <si>
    <t>Komunikace pozemní</t>
  </si>
  <si>
    <t>12</t>
  </si>
  <si>
    <t>566901123</t>
  </si>
  <si>
    <t>Vyspravení podkladu po překopech ing sítí plochy do 15 m2 štěrkopískem tl. 200 mm</t>
  </si>
  <si>
    <t>920158822</t>
  </si>
  <si>
    <t>3*0,6</t>
  </si>
  <si>
    <t>13</t>
  </si>
  <si>
    <t>566901133</t>
  </si>
  <si>
    <t>Vyspravení podkladu po překopech ing sítí plochy do 15 m2 štěrkodrtí tl. 200 mm</t>
  </si>
  <si>
    <t>1019426893</t>
  </si>
  <si>
    <t>14</t>
  </si>
  <si>
    <t>572340112</t>
  </si>
  <si>
    <t>Vyspravení krytu komunikací po překopech plochy do 15 m2 asfaltovým betonem ACO (AB) tl 70 mm</t>
  </si>
  <si>
    <t>-1070491608</t>
  </si>
  <si>
    <t>Úpravy povrchů, podlahy a osazování výplní</t>
  </si>
  <si>
    <t>6-01</t>
  </si>
  <si>
    <t>Nátěr fasádní barvou silikonovou ( silikátovou) ve dvou vrstvách</t>
  </si>
  <si>
    <t>1288508281</t>
  </si>
  <si>
    <t>"nátěr opravované římsy - celá plocha"</t>
  </si>
  <si>
    <t>81,235</t>
  </si>
  <si>
    <t>16</t>
  </si>
  <si>
    <t>612131121</t>
  </si>
  <si>
    <t>Penetrační disperzní nátěr vnitřních stěn nanášený ručně</t>
  </si>
  <si>
    <t>-114053449</t>
  </si>
  <si>
    <t>17</t>
  </si>
  <si>
    <t>612331121</t>
  </si>
  <si>
    <t>Cementová omítka hladká jednovrstvá vnitřních stěn nanášená ručně</t>
  </si>
  <si>
    <t>-849016365</t>
  </si>
  <si>
    <t xml:space="preserve">" střešní  římsa oprava v rozsahu 30%"</t>
  </si>
  <si>
    <t>"pohled SZ"</t>
  </si>
  <si>
    <t>((0,5+0,3)*(24,8))*0,3</t>
  </si>
  <si>
    <t>"zdobná fasáda pod okapní římsou oprava 30% "</t>
  </si>
  <si>
    <t>"pohled SV"</t>
  </si>
  <si>
    <t>(0,7*15,8)*0,3</t>
  </si>
  <si>
    <t>"pohled JV"</t>
  </si>
  <si>
    <t>(0,7*25,13)*0,3</t>
  </si>
  <si>
    <t xml:space="preserve">" okapová římsa pohled SV  oprava z 100%" </t>
  </si>
  <si>
    <t>((0,5+0,3)*15,8)*1.0</t>
  </si>
  <si>
    <t>"okapová římsa pohled JV oprava 30%"</t>
  </si>
  <si>
    <t>((0,5+0,3)*25,13)*0,3</t>
  </si>
  <si>
    <t>18</t>
  </si>
  <si>
    <t>-1124046147</t>
  </si>
  <si>
    <t>9,035*2*(0,6+0,6+0,15)</t>
  </si>
  <si>
    <t>19</t>
  </si>
  <si>
    <t>622321131.1</t>
  </si>
  <si>
    <t xml:space="preserve">Potažení vnějších stěn  štukem tloušťky do 3 mm</t>
  </si>
  <si>
    <t>950983142</t>
  </si>
  <si>
    <t>20</t>
  </si>
  <si>
    <t>622325312</t>
  </si>
  <si>
    <t>Oprava vnější vápenocementové štukové omítky složitosti 2 v rozsahu do 30%</t>
  </si>
  <si>
    <t>-854052495</t>
  </si>
  <si>
    <t>(0,5+0,3)*(24,8)</t>
  </si>
  <si>
    <t>0,7*15,8</t>
  </si>
  <si>
    <t>0,7*25,13</t>
  </si>
  <si>
    <t xml:space="preserve">" okapová římsa pohled  JV oprava z 30%" </t>
  </si>
  <si>
    <t>(0,5+0,3)*25,13</t>
  </si>
  <si>
    <t>622325319</t>
  </si>
  <si>
    <t>Oprava vnější vápenocementové štukové omítky složitosti 2 v rozsahu do 100%</t>
  </si>
  <si>
    <t>1124011584</t>
  </si>
  <si>
    <t>(0,5+0,3)*15,8</t>
  </si>
  <si>
    <t>22</t>
  </si>
  <si>
    <t>623125101</t>
  </si>
  <si>
    <t>Vyplnění spár cementovou maltou vnějších pilířů nebo sloupů z cihel</t>
  </si>
  <si>
    <t>-626580828</t>
  </si>
  <si>
    <t>"oprava komínového tělesa"</t>
  </si>
  <si>
    <t>(2,35+0,85)*2*1,1</t>
  </si>
  <si>
    <t>23</t>
  </si>
  <si>
    <t>629991011</t>
  </si>
  <si>
    <t xml:space="preserve">Zakrytí  svislých ploch fólií </t>
  </si>
  <si>
    <t>-1422929462</t>
  </si>
  <si>
    <t>"zakrytí fasády při tlakovém čištění"</t>
  </si>
  <si>
    <t>(15,8+25,13+24,8)*2</t>
  </si>
  <si>
    <t>24</t>
  </si>
  <si>
    <t>629995101</t>
  </si>
  <si>
    <t>Očištění vnějších ploch tlakovou vodou</t>
  </si>
  <si>
    <t>-1767394517</t>
  </si>
  <si>
    <t>Ostatní konstrukce a práce, bourání</t>
  </si>
  <si>
    <t>25</t>
  </si>
  <si>
    <t>9.01</t>
  </si>
  <si>
    <t>Demontáž a zpětná montáž zařízení ( satelit, internet ... ) bez poškození</t>
  </si>
  <si>
    <t>soubor</t>
  </si>
  <si>
    <t>-673996026</t>
  </si>
  <si>
    <t>26</t>
  </si>
  <si>
    <t>9.02</t>
  </si>
  <si>
    <t>Vynesení lešení (podložení stojek lešení(</t>
  </si>
  <si>
    <t>549257301</t>
  </si>
  <si>
    <t>27</t>
  </si>
  <si>
    <t>9.03</t>
  </si>
  <si>
    <t>Nové napojení dešťového svodu do stávající kanalizace</t>
  </si>
  <si>
    <t>-1678092698</t>
  </si>
  <si>
    <t>" lapač splavenin , kanalizační truba vč. tvarovek, napojení "</t>
  </si>
  <si>
    <t>"do stávající kanalizace - šachta, předběžný rozsah není uvedeno v PD"</t>
  </si>
  <si>
    <t>28</t>
  </si>
  <si>
    <t>919735112</t>
  </si>
  <si>
    <t>Řezání stávajícího živičného krytu hl do 100 mm</t>
  </si>
  <si>
    <t>m</t>
  </si>
  <si>
    <t>1074416375</t>
  </si>
  <si>
    <t>3+3+0,6</t>
  </si>
  <si>
    <t>29</t>
  </si>
  <si>
    <t>941111121</t>
  </si>
  <si>
    <t>Montáž lešení řadového trubkového lehkého s podlahami zatížení do 200 kg/m2 š do 1,2 m v do 10 m</t>
  </si>
  <si>
    <t>586050841</t>
  </si>
  <si>
    <t>(1,5+4,35+8,85)*(9-4+1,5)</t>
  </si>
  <si>
    <t>30</t>
  </si>
  <si>
    <t>941111122</t>
  </si>
  <si>
    <t>Montáž lešení řadového trubkového lehkého s podlahami zatížení do 200 kg/m2 š do 1,2 m v do 25 m</t>
  </si>
  <si>
    <t>766538330</t>
  </si>
  <si>
    <t>(13+1,5)*(9+1,5)</t>
  </si>
  <si>
    <t>"pohled JV)"</t>
  </si>
  <si>
    <t>(24,8+1,5)*(9+1,5)</t>
  </si>
  <si>
    <t>7,8*(9+1,5)</t>
  </si>
  <si>
    <t>(4,12+1,5)*(9+1,5)</t>
  </si>
  <si>
    <t>(8+1,5+1,5)*(9+1,5)</t>
  </si>
  <si>
    <t>31</t>
  </si>
  <si>
    <t>941111221</t>
  </si>
  <si>
    <t>Příplatek k lešení řadovému trubkovému lehkému s podlahami š 1,2 m v 10 m za první a ZKD den použití</t>
  </si>
  <si>
    <t>-731762297</t>
  </si>
  <si>
    <t>95,55*60</t>
  </si>
  <si>
    <t>32</t>
  </si>
  <si>
    <t>941111222</t>
  </si>
  <si>
    <t>Příplatek k lešení řadovému trubkovému lehkému s podlahami š 1,2 m v 25 m za první a ZKD den použití</t>
  </si>
  <si>
    <t>405118292</t>
  </si>
  <si>
    <t>684,81*60</t>
  </si>
  <si>
    <t>33</t>
  </si>
  <si>
    <t>941111821</t>
  </si>
  <si>
    <t>Demontáž lešení řadového trubkového lehkého s podlahami zatížení do 200 kg/m2 š do 1,2 m v do 10 m</t>
  </si>
  <si>
    <t>1541469050</t>
  </si>
  <si>
    <t>34</t>
  </si>
  <si>
    <t>941111822</t>
  </si>
  <si>
    <t>Demontáž lešení řadového trubkového lehkého s podlahami zatížení do 200 kg/m2 š do 1,2 m v do 25 m</t>
  </si>
  <si>
    <t>1362228715</t>
  </si>
  <si>
    <t>35</t>
  </si>
  <si>
    <t>942111121</t>
  </si>
  <si>
    <t>Montáž lešení vysunutého trubkového s podepřením v do 20 m</t>
  </si>
  <si>
    <t>-872642823</t>
  </si>
  <si>
    <t>" roh pohledu SZ a SV"</t>
  </si>
  <si>
    <t>(2+1,5+2+1,5)*(9-7,6+1,5)</t>
  </si>
  <si>
    <t>36</t>
  </si>
  <si>
    <t>942111221</t>
  </si>
  <si>
    <t>Příplatek k lešení vysunutému trubkovému s podepřením v do 30 m za první a ZKD den použití</t>
  </si>
  <si>
    <t>974947851</t>
  </si>
  <si>
    <t>20,300*30</t>
  </si>
  <si>
    <t>37</t>
  </si>
  <si>
    <t>942111821</t>
  </si>
  <si>
    <t>Demontáž lešení vysunutého trubkového s podepřením v 20 m</t>
  </si>
  <si>
    <t>-2088001735</t>
  </si>
  <si>
    <t>38</t>
  </si>
  <si>
    <t>944511111</t>
  </si>
  <si>
    <t>Montáž ochranné sítě z textilie z umělých vláken</t>
  </si>
  <si>
    <t>442467388</t>
  </si>
  <si>
    <t>95,55+684,81-140</t>
  </si>
  <si>
    <t>39</t>
  </si>
  <si>
    <t>944511211</t>
  </si>
  <si>
    <t>Příplatek k ochranné síti za první a ZKD den použití</t>
  </si>
  <si>
    <t>1583639240</t>
  </si>
  <si>
    <t>640,36*30</t>
  </si>
  <si>
    <t>40</t>
  </si>
  <si>
    <t>944511811</t>
  </si>
  <si>
    <t>Demontáž ochranné sítě z textilie z umělých vláken</t>
  </si>
  <si>
    <t>1104923976</t>
  </si>
  <si>
    <t>41</t>
  </si>
  <si>
    <t>944611111</t>
  </si>
  <si>
    <t>Montáž ochranné plachty z textilie z umělých vláken</t>
  </si>
  <si>
    <t>-1289090463</t>
  </si>
  <si>
    <t>"neprůchozí zabezpečení"</t>
  </si>
  <si>
    <t>70*2</t>
  </si>
  <si>
    <t>42</t>
  </si>
  <si>
    <t>944611211</t>
  </si>
  <si>
    <t>Příplatek k ochranné plachtě za první a ZKD den použití</t>
  </si>
  <si>
    <t>301353196</t>
  </si>
  <si>
    <t>140*30</t>
  </si>
  <si>
    <t>43</t>
  </si>
  <si>
    <t>944611811</t>
  </si>
  <si>
    <t>Demontáž ochranné plachty z textilie z umělých vláken</t>
  </si>
  <si>
    <t>-992024831</t>
  </si>
  <si>
    <t>44</t>
  </si>
  <si>
    <t>944711111</t>
  </si>
  <si>
    <t>Montáž záchytné stříšky š do 1,5 m</t>
  </si>
  <si>
    <t>173219487</t>
  </si>
  <si>
    <t>" stříška nad vstupy"</t>
  </si>
  <si>
    <t>3,5+2,0</t>
  </si>
  <si>
    <t>"stříška chodník"</t>
  </si>
  <si>
    <t>4*2</t>
  </si>
  <si>
    <t>45</t>
  </si>
  <si>
    <t>944711211</t>
  </si>
  <si>
    <t>Příplatek k záchytné stříšce š do 1,5 m za první a ZKD den použití</t>
  </si>
  <si>
    <t>-75832694</t>
  </si>
  <si>
    <t>16,5*30</t>
  </si>
  <si>
    <t>46</t>
  </si>
  <si>
    <t>944711814</t>
  </si>
  <si>
    <t>Demontáž záchytné stříšky š přes 2,5 m</t>
  </si>
  <si>
    <t>-382228415</t>
  </si>
  <si>
    <t>47</t>
  </si>
  <si>
    <t>953945232.1</t>
  </si>
  <si>
    <t>Kotvy mechanické M 12 dl 160 mm pro kotvení lešení</t>
  </si>
  <si>
    <t>kus</t>
  </si>
  <si>
    <t>419027844</t>
  </si>
  <si>
    <t>"předběžný počet" 30</t>
  </si>
  <si>
    <t>48</t>
  </si>
  <si>
    <t>978015341</t>
  </si>
  <si>
    <t>Otlučení (osekání) vnější vápenné nebo vápenocementové omítky stupně členitosti 1 a 2 rozsahu do 30%</t>
  </si>
  <si>
    <t>1978819954</t>
  </si>
  <si>
    <t>49</t>
  </si>
  <si>
    <t>978019391</t>
  </si>
  <si>
    <t>Otlučení (osekání) vnější vápenné nebo vápenocementové omítky stupně členitosti 3 až 5 do 100%</t>
  </si>
  <si>
    <t>1088257875</t>
  </si>
  <si>
    <t xml:space="preserve">" okapová římsa pohled SV oprava z 100%" </t>
  </si>
  <si>
    <t>50</t>
  </si>
  <si>
    <t>978023471</t>
  </si>
  <si>
    <t>Vyškrabání spár zdiva cihelného komínového</t>
  </si>
  <si>
    <t>668595504</t>
  </si>
  <si>
    <t>997</t>
  </si>
  <si>
    <t>Přesun sutě</t>
  </si>
  <si>
    <t>51</t>
  </si>
  <si>
    <t>997013114</t>
  </si>
  <si>
    <t>Vnitrostaveništní doprava suti a vybouraných hmot pro budovy v do 15 m s použitím mechanizace</t>
  </si>
  <si>
    <t>465106111</t>
  </si>
  <si>
    <t>52</t>
  </si>
  <si>
    <t>997013501</t>
  </si>
  <si>
    <t>Odvoz suti a vybouraných hmot na skládku nebo meziskládku do 1 km se složením</t>
  </si>
  <si>
    <t>-1902446784</t>
  </si>
  <si>
    <t>53</t>
  </si>
  <si>
    <t>997013509</t>
  </si>
  <si>
    <t>Příplatek k odvozu suti a vybouraných hmot na skládku ZKD 1 km přes 1 km</t>
  </si>
  <si>
    <t>1484435202</t>
  </si>
  <si>
    <t>15,378*9</t>
  </si>
  <si>
    <t>54</t>
  </si>
  <si>
    <t>997013821</t>
  </si>
  <si>
    <t>Poplatek za uložení na skládce (skládkovné) stavebního odpadu s obsahem azbestu kód odpadu 170 605</t>
  </si>
  <si>
    <t>-922283928</t>
  </si>
  <si>
    <t>998</t>
  </si>
  <si>
    <t>Přesun hmot</t>
  </si>
  <si>
    <t>55</t>
  </si>
  <si>
    <t>998011003</t>
  </si>
  <si>
    <t>Přesun hmot pro budovy zděné v do 24 m</t>
  </si>
  <si>
    <t>-1876681827</t>
  </si>
  <si>
    <t>PSV</t>
  </si>
  <si>
    <t>Práce a dodávky PSV</t>
  </si>
  <si>
    <t>712</t>
  </si>
  <si>
    <t>Povlakové krytiny</t>
  </si>
  <si>
    <t>56</t>
  </si>
  <si>
    <t>712300841.1</t>
  </si>
  <si>
    <t>Očištění povlakové krytiny</t>
  </si>
  <si>
    <t>-1594319571</t>
  </si>
  <si>
    <t>57</t>
  </si>
  <si>
    <t>712311101</t>
  </si>
  <si>
    <t>Provedení povlakové krytiny střech do 10° za studena lakem penetračním nebo asfaltovým</t>
  </si>
  <si>
    <t>-1566350489</t>
  </si>
  <si>
    <t>"pultová střecha"</t>
  </si>
  <si>
    <t>36*1,05</t>
  </si>
  <si>
    <t>58</t>
  </si>
  <si>
    <t>11163150</t>
  </si>
  <si>
    <t>lak penetrační asfaltový</t>
  </si>
  <si>
    <t>-1350277002</t>
  </si>
  <si>
    <t>37,8*0,0003 "Přepočtené koeficientem množství</t>
  </si>
  <si>
    <t>59</t>
  </si>
  <si>
    <t>712341559</t>
  </si>
  <si>
    <t>Provedení povlakové krytiny střech do 10° pásy NAIP přitavením v plné ploše</t>
  </si>
  <si>
    <t>1547175595</t>
  </si>
  <si>
    <t>37,8*2</t>
  </si>
  <si>
    <t>60</t>
  </si>
  <si>
    <t>62833158.1</t>
  </si>
  <si>
    <t>Pás z SBS modifikovaného asfaltu s nosnou vložkou ze skleněné tkaniny tl.4,0mm - podkladní pás</t>
  </si>
  <si>
    <t>536649853</t>
  </si>
  <si>
    <t>37,8*1,15 "Přepočtené koeficientem množství</t>
  </si>
  <si>
    <t>61</t>
  </si>
  <si>
    <t>62833158.2</t>
  </si>
  <si>
    <t>Hydroizolační pás z SBS modifikovaného asfaltu s nosnou vložkou z polyesterové rohože tl.4,5mm, Broof (t3) - vrchní pás</t>
  </si>
  <si>
    <t>493281294</t>
  </si>
  <si>
    <t>62</t>
  </si>
  <si>
    <t>998712203.1</t>
  </si>
  <si>
    <t>Přesun hmot procentní pro krytiny povlakové v objektech v do 24 m</t>
  </si>
  <si>
    <t>%</t>
  </si>
  <si>
    <t>-1984861111</t>
  </si>
  <si>
    <t>762</t>
  </si>
  <si>
    <t>Konstrukce tesařské</t>
  </si>
  <si>
    <t>63</t>
  </si>
  <si>
    <t>762083122</t>
  </si>
  <si>
    <t>Impregnace řeziva proti dřevokaznému hmyzu, houbám a plísním máčením třída ohrožení 3 a 4</t>
  </si>
  <si>
    <t>640492505</t>
  </si>
  <si>
    <t>64</t>
  </si>
  <si>
    <t>762341210</t>
  </si>
  <si>
    <t>Montáž bednění střech rovných a šikmých sklonu do 60° z hrubých prken na sraz</t>
  </si>
  <si>
    <t>1057559669</t>
  </si>
  <si>
    <t>"výměna z 30%"</t>
  </si>
  <si>
    <t>"budova" 402*0,3</t>
  </si>
  <si>
    <t>"přístavba sedlová střecha" 40*0,3</t>
  </si>
  <si>
    <t>"doplnění v místě požární zídky"</t>
  </si>
  <si>
    <t>(9,035*2)*0,3</t>
  </si>
  <si>
    <t>65</t>
  </si>
  <si>
    <t>60515111</t>
  </si>
  <si>
    <t>řezivo jehličnaté boční prkno 20-30mm</t>
  </si>
  <si>
    <t>-1401657637</t>
  </si>
  <si>
    <t>138,021*0,03*1,1</t>
  </si>
  <si>
    <t>66</t>
  </si>
  <si>
    <t>762341250</t>
  </si>
  <si>
    <t>Montáž bednění střech rovných a šikmých sklonu do 60° z hoblovaných prken</t>
  </si>
  <si>
    <t>270913995</t>
  </si>
  <si>
    <t>67</t>
  </si>
  <si>
    <t>60726286</t>
  </si>
  <si>
    <t>deska dřevoštěpková OSB 3 P+D broušená tl 25mm</t>
  </si>
  <si>
    <t>-1747006166</t>
  </si>
  <si>
    <t>76,8*1,1</t>
  </si>
  <si>
    <t>68</t>
  </si>
  <si>
    <t>762341811</t>
  </si>
  <si>
    <t>Demontáž bednění střech z prken</t>
  </si>
  <si>
    <t>581773564</t>
  </si>
  <si>
    <t>"vyřezání v místě požární zídky"</t>
  </si>
  <si>
    <t>(9,035*2)*0,5</t>
  </si>
  <si>
    <t xml:space="preserve">Součet </t>
  </si>
  <si>
    <t>69</t>
  </si>
  <si>
    <t>762342314</t>
  </si>
  <si>
    <t>Montáž laťování na střechách složitých sklonu do 60° osové vzdálenosti do 360 mm</t>
  </si>
  <si>
    <t>-411856621</t>
  </si>
  <si>
    <t>"hlavní budova"</t>
  </si>
  <si>
    <t>402</t>
  </si>
  <si>
    <t>"pod římsou"</t>
  </si>
  <si>
    <t>76,8</t>
  </si>
  <si>
    <t>70</t>
  </si>
  <si>
    <t>60514101</t>
  </si>
  <si>
    <t>řezivo jehličnaté lať 10-25cm2</t>
  </si>
  <si>
    <t>-1072702066</t>
  </si>
  <si>
    <t>"latě "402*4,5*0,05*0,03*1,1</t>
  </si>
  <si>
    <t>"kontralatě" 402*1,5*0,06*0,04*1,1</t>
  </si>
  <si>
    <t>"latě pod oplechování římsy"</t>
  </si>
  <si>
    <t>76,8*4,5*0,05*0,03*1,1</t>
  </si>
  <si>
    <t>"kontralatě pod oplechování římsy"</t>
  </si>
  <si>
    <t>76,8*1,5*0,06*0,04*1,1</t>
  </si>
  <si>
    <t>71</t>
  </si>
  <si>
    <t>762342441</t>
  </si>
  <si>
    <t>Montáž lišt trojúhelníkových nebo kontralatí na střechách sklonu do 60°</t>
  </si>
  <si>
    <t>1990962345</t>
  </si>
  <si>
    <t>402*1,5</t>
  </si>
  <si>
    <t>"pod oplechování říms"</t>
  </si>
  <si>
    <t>76,8*1,5</t>
  </si>
  <si>
    <t>72</t>
  </si>
  <si>
    <t>762395000</t>
  </si>
  <si>
    <t>Spojovací prostředky krovů, bednění, laťování, nadstřešních konstrukcí</t>
  </si>
  <si>
    <t>-1071059857</t>
  </si>
  <si>
    <t>"prkna" 4,555</t>
  </si>
  <si>
    <t>"latě" 5,451</t>
  </si>
  <si>
    <t xml:space="preserve">"desky OSB"   84,48*0,025</t>
  </si>
  <si>
    <t>73</t>
  </si>
  <si>
    <t>998762203</t>
  </si>
  <si>
    <t>Přesun hmot procentní pro kce tesařské v objektech v do 24 m</t>
  </si>
  <si>
    <t>-2119514484</t>
  </si>
  <si>
    <t>763</t>
  </si>
  <si>
    <t>Konstrukce suché výstavby</t>
  </si>
  <si>
    <t>74</t>
  </si>
  <si>
    <t>763164531</t>
  </si>
  <si>
    <t>SDK obklad kovových kcí tvaru L š do 0,8 m desky 1xA 12,5</t>
  </si>
  <si>
    <t>-1887786384</t>
  </si>
  <si>
    <t>"SDK obklad ostění střešních oken"</t>
  </si>
  <si>
    <t>(2,6+1)*2*2</t>
  </si>
  <si>
    <t>(2+2,6)*2*7</t>
  </si>
  <si>
    <t>(1,3+1)*2*4</t>
  </si>
  <si>
    <t>(2+1,3)*2*1</t>
  </si>
  <si>
    <t>75</t>
  </si>
  <si>
    <t>763164821</t>
  </si>
  <si>
    <t>Demontáž SDK obkladu kovových kcí opláštění jednoduché</t>
  </si>
  <si>
    <t>-119312034</t>
  </si>
  <si>
    <t>(2,6+1)*2*2*0,6</t>
  </si>
  <si>
    <t>(2+2,6)*2*7*0,6</t>
  </si>
  <si>
    <t>(1,3+1)*2*4*0,6</t>
  </si>
  <si>
    <t>(2+1,3)*2*1*0,6</t>
  </si>
  <si>
    <t>76</t>
  </si>
  <si>
    <t>998763202</t>
  </si>
  <si>
    <t>Přesun hmot procentní pro dřevostavby v objektech v do 24 m</t>
  </si>
  <si>
    <t>912392774</t>
  </si>
  <si>
    <t>764</t>
  </si>
  <si>
    <t>Konstrukce klempířské</t>
  </si>
  <si>
    <t>77</t>
  </si>
  <si>
    <t>764002801</t>
  </si>
  <si>
    <t>Demontáž závětrné lišty do suti</t>
  </si>
  <si>
    <t>-1244801488</t>
  </si>
  <si>
    <t>78</t>
  </si>
  <si>
    <t>764002812</t>
  </si>
  <si>
    <t>Demontáž okapového plechu do suti v krytině skládané</t>
  </si>
  <si>
    <t>-1659902364</t>
  </si>
  <si>
    <t>79</t>
  </si>
  <si>
    <t>764002821</t>
  </si>
  <si>
    <t>Demontáž střešního výlezu do suti</t>
  </si>
  <si>
    <t>489966188</t>
  </si>
  <si>
    <t>80</t>
  </si>
  <si>
    <t>764002861</t>
  </si>
  <si>
    <t>Demontáž oplechování říms a ozdobných prvků do suti</t>
  </si>
  <si>
    <t>-646964655</t>
  </si>
  <si>
    <t>66,4</t>
  </si>
  <si>
    <t>81</t>
  </si>
  <si>
    <t>764002871</t>
  </si>
  <si>
    <t>Demontáž lemování zdí do suti</t>
  </si>
  <si>
    <t>101583816</t>
  </si>
  <si>
    <t>2,6+1,9+2,6</t>
  </si>
  <si>
    <t>82</t>
  </si>
  <si>
    <t>764004801</t>
  </si>
  <si>
    <t>Demontáž podokapního žlabu do suti</t>
  </si>
  <si>
    <t>-1842800105</t>
  </si>
  <si>
    <t>83</t>
  </si>
  <si>
    <t>764004821</t>
  </si>
  <si>
    <t>Demontáž nástřešního žlabu do suti</t>
  </si>
  <si>
    <t>1728203905</t>
  </si>
  <si>
    <t>25,2+16+25,2</t>
  </si>
  <si>
    <t>84</t>
  </si>
  <si>
    <t>764004861</t>
  </si>
  <si>
    <t>Demontáž svodu do suti</t>
  </si>
  <si>
    <t>1091201531</t>
  </si>
  <si>
    <t>29,4+4,4+18</t>
  </si>
  <si>
    <t>85</t>
  </si>
  <si>
    <t>764131401</t>
  </si>
  <si>
    <t>Krytina střechy rovné drážkováním ze svitků z Cu plechu rš 500 mm sklonu do 30°</t>
  </si>
  <si>
    <t>2111898125</t>
  </si>
  <si>
    <t>"přístavba sedlová střecha, výměra dle PD"</t>
  </si>
  <si>
    <t>40*1,05</t>
  </si>
  <si>
    <t>86</t>
  </si>
  <si>
    <t>764232403</t>
  </si>
  <si>
    <t>Oplechování štítu závětrnou lištou z Cu plechu rš 250 mm</t>
  </si>
  <si>
    <t>460640563</t>
  </si>
  <si>
    <t>"dle výpisu výrobků"</t>
  </si>
  <si>
    <t>"K/7 - na plechové krytině "</t>
  </si>
  <si>
    <t>4,2*2*1,1</t>
  </si>
  <si>
    <t>87</t>
  </si>
  <si>
    <t>764232433</t>
  </si>
  <si>
    <t>Oplechování rovné okapové hrany z Cu plechu rš 250 mm</t>
  </si>
  <si>
    <t>-222461168</t>
  </si>
  <si>
    <t>"K/6"</t>
  </si>
  <si>
    <t>18*1,1</t>
  </si>
  <si>
    <t>88</t>
  </si>
  <si>
    <t>764234405</t>
  </si>
  <si>
    <t>Oplechování horních ploch a nadezdívek (atik) bez rohů z Cu plechu mechanicky kotvené rš 400 mm</t>
  </si>
  <si>
    <t>1497127887</t>
  </si>
  <si>
    <t>"K/9"</t>
  </si>
  <si>
    <t>9,4*2*1,1</t>
  </si>
  <si>
    <t>89</t>
  </si>
  <si>
    <t>76423441101</t>
  </si>
  <si>
    <t>Oplechování horních ploch komínových desek bez rohů z Cu plechu mechanicky kotvené rš přes 800mm</t>
  </si>
  <si>
    <t>1870555134</t>
  </si>
  <si>
    <t>"K/13"</t>
  </si>
  <si>
    <t>2*0,9*1,1</t>
  </si>
  <si>
    <t>90</t>
  </si>
  <si>
    <t>76423544601</t>
  </si>
  <si>
    <t>Příplatek za zvýšenou pracnost při oplechování rohů komínových desek z Cu plechu rš přes 400 mm</t>
  </si>
  <si>
    <t>2058426052</t>
  </si>
  <si>
    <t>" komínové desky"4</t>
  </si>
  <si>
    <t>91</t>
  </si>
  <si>
    <t>764238411</t>
  </si>
  <si>
    <t>Oplechování římsy rovné mechanicky kotvené z Cu plechu rš přes 670 mm</t>
  </si>
  <si>
    <t>1624115838</t>
  </si>
  <si>
    <t>"K/3"</t>
  </si>
  <si>
    <t>66,4*1,1*0,7</t>
  </si>
  <si>
    <t>92</t>
  </si>
  <si>
    <t>76433140401</t>
  </si>
  <si>
    <t>Lemování komínových těles boční a spodní částz Cu plechu rš 330 mm</t>
  </si>
  <si>
    <t>1610188678</t>
  </si>
  <si>
    <t>"K/14 bočníé a spodní"</t>
  </si>
  <si>
    <t>1,9+2,6</t>
  </si>
  <si>
    <t>93</t>
  </si>
  <si>
    <t>76433140601</t>
  </si>
  <si>
    <t>Lemování komínových těles horní část z Cu plechu rš 500 mm</t>
  </si>
  <si>
    <t>-692866268</t>
  </si>
  <si>
    <t>"K/14 - horní"</t>
  </si>
  <si>
    <t>2,6</t>
  </si>
  <si>
    <t>94</t>
  </si>
  <si>
    <t>76433140701</t>
  </si>
  <si>
    <t>Lemování atikových zdí střech šikmých z Cu plechu rš 670 mm</t>
  </si>
  <si>
    <t>-1028664565</t>
  </si>
  <si>
    <t>"K/10"</t>
  </si>
  <si>
    <t>9,4*2*2*1,1</t>
  </si>
  <si>
    <t>95</t>
  </si>
  <si>
    <t>764336425</t>
  </si>
  <si>
    <t>Lemování ventilačních nástavců z Cu plechu na skládané krytině průměru do 300 mm</t>
  </si>
  <si>
    <t>419698675</t>
  </si>
  <si>
    <t>"K/11" 1</t>
  </si>
  <si>
    <t>96</t>
  </si>
  <si>
    <t>764336425.1</t>
  </si>
  <si>
    <t>Oplechování stávající VZT z Cu plechu ( dle prověření stavu nová konstrukce)</t>
  </si>
  <si>
    <t>-2051845460</t>
  </si>
  <si>
    <t>"K/12" 1</t>
  </si>
  <si>
    <t>97</t>
  </si>
  <si>
    <t>764518623</t>
  </si>
  <si>
    <t>Svody kruhové včetně objímek, kolen, odskoků z Pz s povrchovou úpravou průměru 120 mm</t>
  </si>
  <si>
    <t>2029161175</t>
  </si>
  <si>
    <t>"K/1 "</t>
  </si>
  <si>
    <t>29,4*1,1</t>
  </si>
  <si>
    <t>98</t>
  </si>
  <si>
    <t>764531405</t>
  </si>
  <si>
    <t>Žlab podokapní půlkruhový z Cu plechu rš 400 mm</t>
  </si>
  <si>
    <t>197208130</t>
  </si>
  <si>
    <t>"K/5"</t>
  </si>
  <si>
    <t>99</t>
  </si>
  <si>
    <t>764533406</t>
  </si>
  <si>
    <t>Žlaby nadokapní (nástřešní ) oblého tvaru včetně háků, čel a hrdel z Cu plechu rš 500 mm</t>
  </si>
  <si>
    <t>-832481545</t>
  </si>
  <si>
    <t>"K/4"</t>
  </si>
  <si>
    <t>(25,2+16+25,2)*1,1</t>
  </si>
  <si>
    <t>100</t>
  </si>
  <si>
    <t>764538422</t>
  </si>
  <si>
    <t>Svody kruhové včetně objímek, kolen, odskoků z Cu plechu průměru 100 mm</t>
  </si>
  <si>
    <t>-675589029</t>
  </si>
  <si>
    <t>"K/2"</t>
  </si>
  <si>
    <t>4,4*1,1+18*1,1</t>
  </si>
  <si>
    <t>101</t>
  </si>
  <si>
    <t>998764203</t>
  </si>
  <si>
    <t>Přesun hmot procentní pro konstrukce klempířské v objektech v do 24 m</t>
  </si>
  <si>
    <t>1897594</t>
  </si>
  <si>
    <t>765</t>
  </si>
  <si>
    <t>Krytina skládaná</t>
  </si>
  <si>
    <t>102</t>
  </si>
  <si>
    <t>765115421</t>
  </si>
  <si>
    <t>Montáž bezpečnostního háku pro keramickou krytinu</t>
  </si>
  <si>
    <t>251549349</t>
  </si>
  <si>
    <t>103</t>
  </si>
  <si>
    <t>59244014</t>
  </si>
  <si>
    <t>sada bezpečnostního háku (bez tašky)</t>
  </si>
  <si>
    <t>sada</t>
  </si>
  <si>
    <t>1793225766</t>
  </si>
  <si>
    <t>" dle výpisu výrobků"</t>
  </si>
  <si>
    <t xml:space="preserve">"S/1" </t>
  </si>
  <si>
    <t>104</t>
  </si>
  <si>
    <t>765125302</t>
  </si>
  <si>
    <t>Montáž střešního výlezu plochy jednotlivě přes 0,25 m2 pro betonovu krytinu</t>
  </si>
  <si>
    <t>-757916543</t>
  </si>
  <si>
    <t>"T/1"1</t>
  </si>
  <si>
    <t>105</t>
  </si>
  <si>
    <t>5924401601</t>
  </si>
  <si>
    <t>okno střešní výstupní univerzální rozměr 460x610mm</t>
  </si>
  <si>
    <t>-147500352</t>
  </si>
  <si>
    <t>106</t>
  </si>
  <si>
    <t>765131191</t>
  </si>
  <si>
    <t>Montáž hřebene skládané vláknocementové krytiny do 30° z hřebenáčů</t>
  </si>
  <si>
    <t>2008860863</t>
  </si>
  <si>
    <t>42,7*1,05</t>
  </si>
  <si>
    <t>107</t>
  </si>
  <si>
    <t>59164504</t>
  </si>
  <si>
    <t>hřebenáč kónický vláknocementový barevný</t>
  </si>
  <si>
    <t>1350344837</t>
  </si>
  <si>
    <t>"D/7"112</t>
  </si>
  <si>
    <t>108</t>
  </si>
  <si>
    <t>59160749</t>
  </si>
  <si>
    <t>hřebenáč rozbočovací laminát 400x400mm v barvách krytiny</t>
  </si>
  <si>
    <t>924467971</t>
  </si>
  <si>
    <t>"D/8"2</t>
  </si>
  <si>
    <t>109</t>
  </si>
  <si>
    <t>591607490101</t>
  </si>
  <si>
    <t>hřebenáč ukončovací laminát 170x230mm v barvách krytiny</t>
  </si>
  <si>
    <t>367919461</t>
  </si>
  <si>
    <t>"D/9"2</t>
  </si>
  <si>
    <t>110</t>
  </si>
  <si>
    <t>765131801</t>
  </si>
  <si>
    <t>Demontáž vláknocementové skládané krytiny sklonu do 30° do suti</t>
  </si>
  <si>
    <t>-821616379</t>
  </si>
  <si>
    <t>"výměra střechy dle PD"</t>
  </si>
  <si>
    <t>"hlavní budova "402</t>
  </si>
  <si>
    <t>"přístavba"40</t>
  </si>
  <si>
    <t>111</t>
  </si>
  <si>
    <t>765131821</t>
  </si>
  <si>
    <t>Demontáž hřebene nebo nároží z hřebenáčů vláknocementové skládané krytiny sklonu do 30° do suti</t>
  </si>
  <si>
    <t>-664213584</t>
  </si>
  <si>
    <t>112</t>
  </si>
  <si>
    <t>765131841</t>
  </si>
  <si>
    <t>Příplatek k cenám demontáže skládané vláknocementové krytiny za sklon přes 30°</t>
  </si>
  <si>
    <t>-645706678</t>
  </si>
  <si>
    <t>113</t>
  </si>
  <si>
    <t>765131845</t>
  </si>
  <si>
    <t>Příplatek k cenám demontáže hřebene nebo nároží skládané vláknocementové krytiny za sklon přes 30°</t>
  </si>
  <si>
    <t>-1709401578</t>
  </si>
  <si>
    <t>114</t>
  </si>
  <si>
    <t>765133001</t>
  </si>
  <si>
    <t>Krytina vláknocementová sklonu do 30° skládaná ze šablon s povrchem hladkým</t>
  </si>
  <si>
    <t>-590923295</t>
  </si>
  <si>
    <t>"hlavní budova "402*1,05</t>
  </si>
  <si>
    <t>115</t>
  </si>
  <si>
    <t>765133011</t>
  </si>
  <si>
    <t>Okapová hrana vláknocementové krytiny jednoduché krytí ze šablon povrchem hladkým</t>
  </si>
  <si>
    <t>-1081458838</t>
  </si>
  <si>
    <t>"K/3 a K/6"</t>
  </si>
  <si>
    <t>66,4+18</t>
  </si>
  <si>
    <t>116</t>
  </si>
  <si>
    <t>765135001</t>
  </si>
  <si>
    <t>Montáž střešních doplňků skládané vláknocementové krytiny plochy do 0,2m2</t>
  </si>
  <si>
    <t>967925402</t>
  </si>
  <si>
    <t>"D/1"</t>
  </si>
  <si>
    <t>"D/2"</t>
  </si>
  <si>
    <t>117</t>
  </si>
  <si>
    <t>59161148.1</t>
  </si>
  <si>
    <t xml:space="preserve">hlavice větrací pr. 110 plast pro šablony vláknocementové krytiny </t>
  </si>
  <si>
    <t>-644088785</t>
  </si>
  <si>
    <t>"dle popisu výrobků"</t>
  </si>
  <si>
    <t>"D/1 - hlavice oz,. SL" 2</t>
  </si>
  <si>
    <t>118</t>
  </si>
  <si>
    <t>59161148.2</t>
  </si>
  <si>
    <t xml:space="preserve">hlavice větrací pr. 160 plast pro šablony vláknocementové krytiny </t>
  </si>
  <si>
    <t>639201686</t>
  </si>
  <si>
    <t>"D/1a " 2</t>
  </si>
  <si>
    <t>119</t>
  </si>
  <si>
    <t>59161152</t>
  </si>
  <si>
    <t>prostup anténní pro krytinu vláknocementovou plast 400x400mm Dmax 60mm</t>
  </si>
  <si>
    <t>-240367721</t>
  </si>
  <si>
    <t>"D/2"2</t>
  </si>
  <si>
    <t>120</t>
  </si>
  <si>
    <t>765135021</t>
  </si>
  <si>
    <t>Montáž stoupací plošiny skládané vláknocementové krytiny délky do 1,0m</t>
  </si>
  <si>
    <t>21007063</t>
  </si>
  <si>
    <t>121</t>
  </si>
  <si>
    <t>76513500.3</t>
  </si>
  <si>
    <t>Stoupací plošina bez zábradlí</t>
  </si>
  <si>
    <t>ks</t>
  </si>
  <si>
    <t>249640607</t>
  </si>
  <si>
    <t>"D/5" 1</t>
  </si>
  <si>
    <t>122</t>
  </si>
  <si>
    <t>765135023</t>
  </si>
  <si>
    <t>Montáž stoupací plošiny skládané vláknocementové krytiny délky přes 1,0m</t>
  </si>
  <si>
    <t>1219295328</t>
  </si>
  <si>
    <t>"D/3 - dvě sestavy k sobě spojené spojkou stoupací plošiny rozměr 100x300 mm"2</t>
  </si>
  <si>
    <t>"D/4 - jedna sestava"1</t>
  </si>
  <si>
    <t>123</t>
  </si>
  <si>
    <t>76513500.1</t>
  </si>
  <si>
    <t>Komínová lávka - stoupací plošina vč. zábradlí</t>
  </si>
  <si>
    <t>674070724</t>
  </si>
  <si>
    <t>" dle výpisu výrobků</t>
  </si>
  <si>
    <t>"D/3 - sestava dvou plošin spojené spojkou" 2</t>
  </si>
  <si>
    <t>124</t>
  </si>
  <si>
    <t>76513500.2</t>
  </si>
  <si>
    <t>-2099581223</t>
  </si>
  <si>
    <t>"dle výpisu výrobků</t>
  </si>
  <si>
    <t>"D/4 - jedna sestava" 1</t>
  </si>
  <si>
    <t>125</t>
  </si>
  <si>
    <t>765135041</t>
  </si>
  <si>
    <t>Montáž protisněhového háku skládané vláknocementové krytiny</t>
  </si>
  <si>
    <t>1705961033</t>
  </si>
  <si>
    <t>"D/6"</t>
  </si>
  <si>
    <t>260</t>
  </si>
  <si>
    <t>126</t>
  </si>
  <si>
    <t>59161158</t>
  </si>
  <si>
    <t>hák protisněhový 400mm barevný,pro vláknocementové krytiny</t>
  </si>
  <si>
    <t>234270719</t>
  </si>
  <si>
    <t>127</t>
  </si>
  <si>
    <t>765135111</t>
  </si>
  <si>
    <t>Opracování střešní skládané vláknocementové krytiny do 30° v místě prostupu plochy do 0,25 m2</t>
  </si>
  <si>
    <t>-719974209</t>
  </si>
  <si>
    <t>128</t>
  </si>
  <si>
    <t>765191001</t>
  </si>
  <si>
    <t>Montáž pojistné hydroizolační fólie kladené ve sklonu do 20° lepením na bednění nebo izolaci</t>
  </si>
  <si>
    <t>-1468000214</t>
  </si>
  <si>
    <t>" pod plechovou krytinu, výměra dle PD"</t>
  </si>
  <si>
    <t>129</t>
  </si>
  <si>
    <t>28329040.1</t>
  </si>
  <si>
    <t>podkladní střešní fólie parozábrana pod plechovou krytinu ,hmotnost 580g/m2, difuzní tloušťka Sd=0,02m, dělící výška 8mm.</t>
  </si>
  <si>
    <t>-1021529280</t>
  </si>
  <si>
    <t>42*1,1 "Přepočtené koeficientem množství</t>
  </si>
  <si>
    <t>130</t>
  </si>
  <si>
    <t>765191013</t>
  </si>
  <si>
    <t>Montáž pojistné hydroizolační fólie kladené přes 20° volně na bednění nebo tepelnou izolaci</t>
  </si>
  <si>
    <t>-1030763734</t>
  </si>
  <si>
    <t>"hlavní budova" 402*1,05</t>
  </si>
  <si>
    <t>"v místě nadokapní římsy" 76,8*1,05</t>
  </si>
  <si>
    <t>131</t>
  </si>
  <si>
    <t>28329320.1</t>
  </si>
  <si>
    <t>pojistná hydroizolační fólie difuzně otevřená</t>
  </si>
  <si>
    <t>872701921</t>
  </si>
  <si>
    <t>"pojistná difuzně otevřená hydroizolační folie 2.stupně tř.A a nebo tř.B"</t>
  </si>
  <si>
    <t>502,74</t>
  </si>
  <si>
    <t>502,74*1,1 "Přepočtené koeficientem množství</t>
  </si>
  <si>
    <t>132</t>
  </si>
  <si>
    <t>765191911</t>
  </si>
  <si>
    <t>Demontáž pojistné hydroizolační fólie kladené ve sklonu přes 30°</t>
  </si>
  <si>
    <t>583652991</t>
  </si>
  <si>
    <t>"stávající lepenka"</t>
  </si>
  <si>
    <t>402+40</t>
  </si>
  <si>
    <t>133</t>
  </si>
  <si>
    <t>998765203</t>
  </si>
  <si>
    <t>Přesun hmot procentní pro krytiny skládané v objektech v do 24 m</t>
  </si>
  <si>
    <t>1291410052</t>
  </si>
  <si>
    <t>766</t>
  </si>
  <si>
    <t>Konstrukce truhlářské</t>
  </si>
  <si>
    <t>134</t>
  </si>
  <si>
    <t>766671004</t>
  </si>
  <si>
    <t>Montáž střešního okna do krytiny ploché 78 x 118 cm</t>
  </si>
  <si>
    <t>-1840399543</t>
  </si>
  <si>
    <t>135</t>
  </si>
  <si>
    <t>61124498.1</t>
  </si>
  <si>
    <t>okno střešní dřevěné kyvné, izolační trojsklo 78x118cm, Uw=1,1W/m2K Al oplechování</t>
  </si>
  <si>
    <t>991262159</t>
  </si>
  <si>
    <t>"T/2" 4</t>
  </si>
  <si>
    <t>"T/3"2</t>
  </si>
  <si>
    <t>"T/4"4</t>
  </si>
  <si>
    <t>"T/5"28</t>
  </si>
  <si>
    <t>136</t>
  </si>
  <si>
    <t>61140573</t>
  </si>
  <si>
    <t>lemování střešních oken v sestavě na ploché krytiny 780x1180mm</t>
  </si>
  <si>
    <t>1718302607</t>
  </si>
  <si>
    <t>"T/3, T/4, T/5"</t>
  </si>
  <si>
    <t>137</t>
  </si>
  <si>
    <t>61124163.1</t>
  </si>
  <si>
    <t>lemování střešních oken 780x1180mm</t>
  </si>
  <si>
    <t>1841193801</t>
  </si>
  <si>
    <t>"T/2"</t>
  </si>
  <si>
    <t>138</t>
  </si>
  <si>
    <t>766671004.1</t>
  </si>
  <si>
    <t xml:space="preserve">Montáž venkovní rolety střešního okna do krytiny ploché 78 x 118 cm </t>
  </si>
  <si>
    <t>-979473316</t>
  </si>
  <si>
    <t>" montáž neobsahuje eletro dopojení v interiéru pro elektropohon rolety"</t>
  </si>
  <si>
    <t>139</t>
  </si>
  <si>
    <t>61140702</t>
  </si>
  <si>
    <t>roleta venkovní kovová střešních oken rozměru do 780x1180mm, elektropohon, materiál Cu</t>
  </si>
  <si>
    <t>1351367116</t>
  </si>
  <si>
    <t>" není v projektu podrobná specifikace , předběžná cena"</t>
  </si>
  <si>
    <t>140</t>
  </si>
  <si>
    <t>766674811</t>
  </si>
  <si>
    <t>Demontáž střešního okna hladká krytina do 45°</t>
  </si>
  <si>
    <t>1816240071</t>
  </si>
  <si>
    <t>141</t>
  </si>
  <si>
    <t>998766203</t>
  </si>
  <si>
    <t>Přesun hmot procentní pro konstrukce truhlářské v objektech v do 24 m</t>
  </si>
  <si>
    <t>1847755749</t>
  </si>
  <si>
    <t>783</t>
  </si>
  <si>
    <t>Dokončovací práce - nátěry</t>
  </si>
  <si>
    <t>142</t>
  </si>
  <si>
    <t>783826655.1</t>
  </si>
  <si>
    <t xml:space="preserve">Finální penetrační nátěr komínového zdiva </t>
  </si>
  <si>
    <t>-743256876</t>
  </si>
  <si>
    <t xml:space="preserve">"impregnační ochranný nátěr komínového zdiva  např. Den Braven Profi"</t>
  </si>
  <si>
    <t>7,04</t>
  </si>
  <si>
    <t>784</t>
  </si>
  <si>
    <t>Dokončovací práce - malby a tapety</t>
  </si>
  <si>
    <t>143</t>
  </si>
  <si>
    <t>784111011</t>
  </si>
  <si>
    <t>Obroušení podkladu omítnutého v místnostech výšky do 3,80 m</t>
  </si>
  <si>
    <t>1391728248</t>
  </si>
  <si>
    <t>62,28</t>
  </si>
  <si>
    <t>144</t>
  </si>
  <si>
    <t>784121001</t>
  </si>
  <si>
    <t>Oškrabání malby v mísnostech výšky do 3,80 m</t>
  </si>
  <si>
    <t>-1051865054</t>
  </si>
  <si>
    <t>145</t>
  </si>
  <si>
    <t>784181101</t>
  </si>
  <si>
    <t>Základní akrylátová jednonásobná penetrace podkladu v místnostech výšky do 3,80m</t>
  </si>
  <si>
    <t>-994004255</t>
  </si>
  <si>
    <t>2 - Elektroinstalace hromosvod</t>
  </si>
  <si>
    <t>M - M</t>
  </si>
  <si>
    <t xml:space="preserve">    21-M-1 - Elektromontáže materiál</t>
  </si>
  <si>
    <t xml:space="preserve">    21-M-2 - Elektromontáže montáže</t>
  </si>
  <si>
    <t xml:space="preserve">    21-M-3 - Elektromontáže ostatní</t>
  </si>
  <si>
    <t>21-M-1</t>
  </si>
  <si>
    <t>Elektromontáže materiál</t>
  </si>
  <si>
    <t>021-001</t>
  </si>
  <si>
    <t>zemnící drát 7</t>
  </si>
  <si>
    <t>kg</t>
  </si>
  <si>
    <t>-1710424942</t>
  </si>
  <si>
    <t>021-002</t>
  </si>
  <si>
    <t xml:space="preserve">zemnící cu svorka SOc  TR</t>
  </si>
  <si>
    <t>-936501156</t>
  </si>
  <si>
    <t>021-003</t>
  </si>
  <si>
    <t xml:space="preserve">zemnící cu podpera PV 22ap  TR</t>
  </si>
  <si>
    <t>920151578</t>
  </si>
  <si>
    <t>021-004</t>
  </si>
  <si>
    <t>zemnící cu podpera PV 15b</t>
  </si>
  <si>
    <t>2110465861</t>
  </si>
  <si>
    <t>021-005</t>
  </si>
  <si>
    <t>zemnící cu podpera PV 32</t>
  </si>
  <si>
    <t>1652436665</t>
  </si>
  <si>
    <t>021-006</t>
  </si>
  <si>
    <t>zemnící cu podpera zdivo PV 42</t>
  </si>
  <si>
    <t>-562681140</t>
  </si>
  <si>
    <t>021-007</t>
  </si>
  <si>
    <t xml:space="preserve">zemnící cu svorka SS  DT </t>
  </si>
  <si>
    <t>8329228</t>
  </si>
  <si>
    <t>021-008</t>
  </si>
  <si>
    <t>zemnící cu svorka SU universal</t>
  </si>
  <si>
    <t>61404552</t>
  </si>
  <si>
    <t>021-009</t>
  </si>
  <si>
    <t>zemnící cu svorka PV 01h</t>
  </si>
  <si>
    <t>-1662946091</t>
  </si>
  <si>
    <t>021-010</t>
  </si>
  <si>
    <t xml:space="preserve">zemnící cu svorka SZ   VaV</t>
  </si>
  <si>
    <t>1016015965</t>
  </si>
  <si>
    <t>021-011</t>
  </si>
  <si>
    <t>přechodová lišta Pb</t>
  </si>
  <si>
    <t>392971354</t>
  </si>
  <si>
    <t>021-012</t>
  </si>
  <si>
    <t>zemncí CU tyč jímací JT 3</t>
  </si>
  <si>
    <t>-859242689</t>
  </si>
  <si>
    <t>021-013</t>
  </si>
  <si>
    <t>držák jímače a ochranné trubky CU</t>
  </si>
  <si>
    <t>516421047</t>
  </si>
  <si>
    <t>021-014</t>
  </si>
  <si>
    <t>zemnící FEZN drát 10</t>
  </si>
  <si>
    <t>-1427017039</t>
  </si>
  <si>
    <t>021-015</t>
  </si>
  <si>
    <t>zemnící FEZN svorka SR3</t>
  </si>
  <si>
    <t>906679412</t>
  </si>
  <si>
    <t>021-016</t>
  </si>
  <si>
    <t>zemnící FEZN držák DJD</t>
  </si>
  <si>
    <t>1322248013</t>
  </si>
  <si>
    <t>021-017</t>
  </si>
  <si>
    <t xml:space="preserve">zemnící FEZN ochranný úhelník  OÚ</t>
  </si>
  <si>
    <t>-150992699</t>
  </si>
  <si>
    <t>021-018</t>
  </si>
  <si>
    <t>podpěra veení do zdiva CU PV42</t>
  </si>
  <si>
    <t>446260864</t>
  </si>
  <si>
    <t>21-M-2</t>
  </si>
  <si>
    <t>Elektromontáže montáže</t>
  </si>
  <si>
    <t>021-019</t>
  </si>
  <si>
    <t>svodový vodič do 10 mm pevně</t>
  </si>
  <si>
    <t>1195615002</t>
  </si>
  <si>
    <t>021-020</t>
  </si>
  <si>
    <t xml:space="preserve">jímací tyč do 3 m hřeben </t>
  </si>
  <si>
    <t>-728280431</t>
  </si>
  <si>
    <t>021-021</t>
  </si>
  <si>
    <t xml:space="preserve">olověná vložka </t>
  </si>
  <si>
    <t>1518279809</t>
  </si>
  <si>
    <t>021-022</t>
  </si>
  <si>
    <t>svorka na okap</t>
  </si>
  <si>
    <t>44877698</t>
  </si>
  <si>
    <t>021-023</t>
  </si>
  <si>
    <t xml:space="preserve">svorka na dva šrouby </t>
  </si>
  <si>
    <t>-621489025</t>
  </si>
  <si>
    <t>021-024</t>
  </si>
  <si>
    <t xml:space="preserve">ochranný úhelník vč. držáků </t>
  </si>
  <si>
    <t>1828188924</t>
  </si>
  <si>
    <t>021-025</t>
  </si>
  <si>
    <t>štítek označení svodů</t>
  </si>
  <si>
    <t>193925680</t>
  </si>
  <si>
    <t>021-026</t>
  </si>
  <si>
    <t>řezání spáry zp</t>
  </si>
  <si>
    <t>-211412827</t>
  </si>
  <si>
    <t>021-027</t>
  </si>
  <si>
    <t>řezání spáry živice</t>
  </si>
  <si>
    <t>282951504</t>
  </si>
  <si>
    <t>021-028</t>
  </si>
  <si>
    <t>zabetonování povrchu do 10 cm</t>
  </si>
  <si>
    <t>-105928189</t>
  </si>
  <si>
    <t>021-029</t>
  </si>
  <si>
    <t>zaasfaltování povrchu do 10 cm</t>
  </si>
  <si>
    <t>547366491</t>
  </si>
  <si>
    <t>021-030</t>
  </si>
  <si>
    <t>výkop rýhy 35x80 třída 4</t>
  </si>
  <si>
    <t>-902308976</t>
  </si>
  <si>
    <t>021-031.</t>
  </si>
  <si>
    <t xml:space="preserve">zásyp  rýhy 35x80 třída 4</t>
  </si>
  <si>
    <t>1386436759</t>
  </si>
  <si>
    <t>021-032.</t>
  </si>
  <si>
    <t xml:space="preserve">odvoz suti a zeminy </t>
  </si>
  <si>
    <t>-1674006862</t>
  </si>
  <si>
    <t>021-033.</t>
  </si>
  <si>
    <t xml:space="preserve">zajištění SLB zařízení - zabezpečen chodu </t>
  </si>
  <si>
    <t>-1668957714</t>
  </si>
  <si>
    <t>21-M-3</t>
  </si>
  <si>
    <t>Elektromontáže ostatní</t>
  </si>
  <si>
    <t>021-01</t>
  </si>
  <si>
    <t>podružný materiál, práce ve výšce</t>
  </si>
  <si>
    <t>kpl</t>
  </si>
  <si>
    <t>5060877</t>
  </si>
  <si>
    <t>021-02</t>
  </si>
  <si>
    <t>projektová dokumentace DSPS skut. provedení</t>
  </si>
  <si>
    <t>2132165129</t>
  </si>
  <si>
    <t>021-03</t>
  </si>
  <si>
    <t>vypracování revize hromosvodu a uzemění</t>
  </si>
  <si>
    <t>1743152353</t>
  </si>
  <si>
    <t>3 -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</si>
  <si>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</si>
  <si>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</si>
  <si>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</si>
  <si>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</si>
  <si>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</si>
  <si>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</si>
  <si>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VRN3</t>
  </si>
  <si>
    <t>Zařízení staveniště</t>
  </si>
  <si>
    <t>030001000</t>
  </si>
  <si>
    <t>1024</t>
  </si>
  <si>
    <t>1562601733</t>
  </si>
  <si>
    <t>034103000</t>
  </si>
  <si>
    <t>Oplocení staveniště</t>
  </si>
  <si>
    <t>-1255400905</t>
  </si>
  <si>
    <t>" výška 1,8m, kotvení sloupků do mobilních patek"</t>
  </si>
  <si>
    <t>VRN4</t>
  </si>
  <si>
    <t>Inženýrská činnost</t>
  </si>
  <si>
    <t>043194000</t>
  </si>
  <si>
    <t>Ostatní zkoušky</t>
  </si>
  <si>
    <t>CS ÚRS 2020 01</t>
  </si>
  <si>
    <t>-867990378</t>
  </si>
  <si>
    <t>P</t>
  </si>
  <si>
    <t>Poznámka k položce:_x000d_
Kontrolní měření koncentrace minerálních a azbestových vláken v podkroví před uvedením do provozu, prokazující dodržení stanovených limitů</t>
  </si>
  <si>
    <t>VRN7</t>
  </si>
  <si>
    <t>Provozní vlivy</t>
  </si>
  <si>
    <t>070001000</t>
  </si>
  <si>
    <t>-1729197405</t>
  </si>
  <si>
    <t>Poznámka k položce:_x000d_
Zajištění provozu ŠJ</t>
  </si>
  <si>
    <t>VRN9</t>
  </si>
  <si>
    <t>Ostatní náklady</t>
  </si>
  <si>
    <t>091003000</t>
  </si>
  <si>
    <t>Ostatní náklady bez rozlišení</t>
  </si>
  <si>
    <t>-629222900</t>
  </si>
  <si>
    <t>Poznámka k položce:_x000d_
Náklady vyplývající ze SOD a dokladové části PD: informační tabule, důkladný úklid, apod.</t>
  </si>
  <si>
    <t>01-205-2020 - RD Kukleny - oprava střechy RD čp.91</t>
  </si>
  <si>
    <t>-411887748</t>
  </si>
  <si>
    <t>17,92</t>
  </si>
  <si>
    <t>-465237239</t>
  </si>
  <si>
    <t>1827562070</t>
  </si>
  <si>
    <t>((0,5+0,3)*(1,5+3,4+1,75))*0,3</t>
  </si>
  <si>
    <t>(0,7*8,4)*0,3</t>
  </si>
  <si>
    <t>((0,5+0,3)*8,4)*0,3</t>
  </si>
  <si>
    <t>312742863</t>
  </si>
  <si>
    <t>688186084</t>
  </si>
  <si>
    <t>(0,5+0,3)*(1,5+3,4+1,75)</t>
  </si>
  <si>
    <t>0,7*8,4</t>
  </si>
  <si>
    <t xml:space="preserve">" okapová římsa pohled  JV oprava z30%" </t>
  </si>
  <si>
    <t>(0,5+0,3)*8,4</t>
  </si>
  <si>
    <t>1659992342</t>
  </si>
  <si>
    <t>(0,9+0,6)*2*2*1,5</t>
  </si>
  <si>
    <t>-1348401513</t>
  </si>
  <si>
    <t>(8,4+1,5+3,4+1,75)*2</t>
  </si>
  <si>
    <t>1758741906</t>
  </si>
  <si>
    <t>5,32</t>
  </si>
  <si>
    <t>5,88</t>
  </si>
  <si>
    <t xml:space="preserve">" okapová římsa pohled SV a JV oprava z 50%" </t>
  </si>
  <si>
    <t>6,72</t>
  </si>
  <si>
    <t>-1990549919</t>
  </si>
  <si>
    <t>-73074789</t>
  </si>
  <si>
    <t>1454312409</t>
  </si>
  <si>
    <t>(1,6+4,6)*(9-4+1,5)</t>
  </si>
  <si>
    <t>599050089</t>
  </si>
  <si>
    <t>(8,4+1,5)*(9+1,5)</t>
  </si>
  <si>
    <t>(1,5+3,4+1,5+4,3+1,5+1,7)*(9+1,5)</t>
  </si>
  <si>
    <t>664045300</t>
  </si>
  <si>
    <t>40,3*60</t>
  </si>
  <si>
    <t>-737476997</t>
  </si>
  <si>
    <t>249,9*60</t>
  </si>
  <si>
    <t>971173675</t>
  </si>
  <si>
    <t>1834097928</t>
  </si>
  <si>
    <t>652842443</t>
  </si>
  <si>
    <t>40,3+249,9-16,8</t>
  </si>
  <si>
    <t>597559551</t>
  </si>
  <si>
    <t>273,4*30</t>
  </si>
  <si>
    <t>266355462</t>
  </si>
  <si>
    <t>2111126346</t>
  </si>
  <si>
    <t>8,4*2</t>
  </si>
  <si>
    <t>1378778135</t>
  </si>
  <si>
    <t>16,8*30</t>
  </si>
  <si>
    <t>-2024566825</t>
  </si>
  <si>
    <t>874308115</t>
  </si>
  <si>
    <t>778292829</t>
  </si>
  <si>
    <t>2*30</t>
  </si>
  <si>
    <t>944711811</t>
  </si>
  <si>
    <t>Demontáž záchytné stříšky š do 1,5 m</t>
  </si>
  <si>
    <t>-1811627990</t>
  </si>
  <si>
    <t>2082088312</t>
  </si>
  <si>
    <t>"předběžný počet" 12</t>
  </si>
  <si>
    <t>-717456799</t>
  </si>
  <si>
    <t xml:space="preserve">" okapová římsa pohled SV a JV oprava z 30%" </t>
  </si>
  <si>
    <t>-42658080</t>
  </si>
  <si>
    <t>-555877478</t>
  </si>
  <si>
    <t>-1582294</t>
  </si>
  <si>
    <t>-987324505</t>
  </si>
  <si>
    <t>5,371*9</t>
  </si>
  <si>
    <t>374786614</t>
  </si>
  <si>
    <t>-1256727218</t>
  </si>
  <si>
    <t>-528772480</t>
  </si>
  <si>
    <t>357382812</t>
  </si>
  <si>
    <t>"RD" 180*0,3</t>
  </si>
  <si>
    <t>743388456</t>
  </si>
  <si>
    <t>54*0,03*1,1</t>
  </si>
  <si>
    <t>1822353617</t>
  </si>
  <si>
    <t>-1180084727</t>
  </si>
  <si>
    <t>20,3*1,1</t>
  </si>
  <si>
    <t>-592785117</t>
  </si>
  <si>
    <t>1953707457</t>
  </si>
  <si>
    <t>"RD"</t>
  </si>
  <si>
    <t>180</t>
  </si>
  <si>
    <t>20,3</t>
  </si>
  <si>
    <t>-400265915</t>
  </si>
  <si>
    <t>"latě "180*4,5*0,05*0,03*1,1</t>
  </si>
  <si>
    <t>"kontralatě" 180*1,5*0,06*0,04*1,1</t>
  </si>
  <si>
    <t>20,3*4,5*0,05*0,03*1,1</t>
  </si>
  <si>
    <t>20,3*1,5*0,06*0,04*1,1</t>
  </si>
  <si>
    <t>-1166525445</t>
  </si>
  <si>
    <t>180*1,5</t>
  </si>
  <si>
    <t>20,3*1,5</t>
  </si>
  <si>
    <t>987936068</t>
  </si>
  <si>
    <t>"prkna" 1,782</t>
  </si>
  <si>
    <t>"latě" 2,281</t>
  </si>
  <si>
    <t xml:space="preserve">"desky OSB"   20,3*0,025</t>
  </si>
  <si>
    <t>1389129608</t>
  </si>
  <si>
    <t>612320465</t>
  </si>
  <si>
    <t>-178767832</t>
  </si>
  <si>
    <t>464209977</t>
  </si>
  <si>
    <t>-369593955</t>
  </si>
  <si>
    <t>20,68+2,42+1,2+3,8+1,2</t>
  </si>
  <si>
    <t>-581955762</t>
  </si>
  <si>
    <t>-1551832339</t>
  </si>
  <si>
    <t>-1953408339</t>
  </si>
  <si>
    <t>19,8+10,78</t>
  </si>
  <si>
    <t>831524072</t>
  </si>
  <si>
    <t>"K/7 "</t>
  </si>
  <si>
    <t>2,5*2*1,1</t>
  </si>
  <si>
    <t>-1638674191</t>
  </si>
  <si>
    <t>13,5*1,1</t>
  </si>
  <si>
    <t>-317950666</t>
  </si>
  <si>
    <t>0,6*0,9*2*1,1</t>
  </si>
  <si>
    <t>-328272372</t>
  </si>
  <si>
    <t>-109391706</t>
  </si>
  <si>
    <t>17,5*1,1*0,7</t>
  </si>
  <si>
    <t>764331404</t>
  </si>
  <si>
    <t xml:space="preserve">Lemování rovných zdí  z Cu plechu rš 330 mm</t>
  </si>
  <si>
    <t>1056571196</t>
  </si>
  <si>
    <t>"K/8"</t>
  </si>
  <si>
    <t>764394427</t>
  </si>
  <si>
    <t>1,2+3,8+1,2</t>
  </si>
  <si>
    <t>570416509</t>
  </si>
  <si>
    <t>1,1*2*1,1</t>
  </si>
  <si>
    <t>-1294473455</t>
  </si>
  <si>
    <t>9,8*1,1</t>
  </si>
  <si>
    <t>1685998152</t>
  </si>
  <si>
    <t>-307825903</t>
  </si>
  <si>
    <t>(8,5+2+7)*1,1</t>
  </si>
  <si>
    <t>-380622800</t>
  </si>
  <si>
    <t>9*2*1,1</t>
  </si>
  <si>
    <t>102421903</t>
  </si>
  <si>
    <t>Montáž bezpečnostního háku pro vláknocementovou krytinu</t>
  </si>
  <si>
    <t>302711123</t>
  </si>
  <si>
    <t>-282442761</t>
  </si>
  <si>
    <t>-449283724</t>
  </si>
  <si>
    <t>1439684130</t>
  </si>
  <si>
    <t>-560920976</t>
  </si>
  <si>
    <t>8,4*1,05</t>
  </si>
  <si>
    <t>-1077878424</t>
  </si>
  <si>
    <t>591682032</t>
  </si>
  <si>
    <t>1927099436</t>
  </si>
  <si>
    <t>2031008290</t>
  </si>
  <si>
    <t>"RD "180</t>
  </si>
  <si>
    <t>1169346107</t>
  </si>
  <si>
    <t>-169491220</t>
  </si>
  <si>
    <t>76299992</t>
  </si>
  <si>
    <t>-537916158</t>
  </si>
  <si>
    <t>"RD "180*1,05</t>
  </si>
  <si>
    <t>-854977292</t>
  </si>
  <si>
    <t>20,3+14,9</t>
  </si>
  <si>
    <t>-1718198213</t>
  </si>
  <si>
    <t>504742299</t>
  </si>
  <si>
    <t>839923645</t>
  </si>
  <si>
    <t>"D/2"1</t>
  </si>
  <si>
    <t>1730944067</t>
  </si>
  <si>
    <t>-1047060014</t>
  </si>
  <si>
    <t>-706907556</t>
  </si>
  <si>
    <t>"D/4 - jedna sestava"2</t>
  </si>
  <si>
    <t>-479719797</t>
  </si>
  <si>
    <t>591384349</t>
  </si>
  <si>
    <t>"D/4 - jedna sestava" 2</t>
  </si>
  <si>
    <t>1581967235</t>
  </si>
  <si>
    <t>1455732948</t>
  </si>
  <si>
    <t>414280632</t>
  </si>
  <si>
    <t>-1848012950</t>
  </si>
  <si>
    <t>"RD" 180*1,05</t>
  </si>
  <si>
    <t>"v místě nadokapní římsy" 20,3*1,05</t>
  </si>
  <si>
    <t>691509532</t>
  </si>
  <si>
    <t>210,315</t>
  </si>
  <si>
    <t>210,315*1,1 "Přepočtené koeficientem množství</t>
  </si>
  <si>
    <t>-981855948</t>
  </si>
  <si>
    <t>264477636</t>
  </si>
  <si>
    <t>-1704943078</t>
  </si>
  <si>
    <t>2 - Elektroinstalace - hromosvod</t>
  </si>
  <si>
    <t>-192352419</t>
  </si>
  <si>
    <t>-1866080830</t>
  </si>
  <si>
    <t>-349555418</t>
  </si>
  <si>
    <t>679637380</t>
  </si>
  <si>
    <t>689715976</t>
  </si>
  <si>
    <t>1940551385</t>
  </si>
  <si>
    <t>1372115913</t>
  </si>
  <si>
    <t>-763806158</t>
  </si>
  <si>
    <t>501894949</t>
  </si>
  <si>
    <t>1828019877</t>
  </si>
  <si>
    <t>-890187095</t>
  </si>
  <si>
    <t>-788420626</t>
  </si>
  <si>
    <t>592518340</t>
  </si>
  <si>
    <t>-780650778</t>
  </si>
  <si>
    <t>661674619</t>
  </si>
  <si>
    <t>-600229228</t>
  </si>
  <si>
    <t>796455003</t>
  </si>
  <si>
    <t>-57990666</t>
  </si>
  <si>
    <t>-1392352037</t>
  </si>
  <si>
    <t>-1897829709</t>
  </si>
  <si>
    <t>-1945885557</t>
  </si>
  <si>
    <t>170622673</t>
  </si>
  <si>
    <t>-1666437359</t>
  </si>
  <si>
    <t>-923876623</t>
  </si>
  <si>
    <t>-1814004701</t>
  </si>
  <si>
    <t>324126002</t>
  </si>
  <si>
    <t>-695563018</t>
  </si>
  <si>
    <t>356902398</t>
  </si>
  <si>
    <t>1216983613</t>
  </si>
  <si>
    <t>292781689</t>
  </si>
  <si>
    <t>1426107098</t>
  </si>
  <si>
    <t>1410761449</t>
  </si>
  <si>
    <t>-1356950647</t>
  </si>
  <si>
    <t>-1364897471</t>
  </si>
  <si>
    <t>827869707</t>
  </si>
  <si>
    <t>441196280</t>
  </si>
  <si>
    <t>751729969</t>
  </si>
  <si>
    <t>135543980</t>
  </si>
  <si>
    <t>-766374281</t>
  </si>
  <si>
    <t xml:space="preserve">Poznámka k položce:_x000d_
Zajištění provozu </t>
  </si>
  <si>
    <t>-1808112835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</si>
</sst>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="1" customFormat="1" ht="24.96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13</v>
      </c>
    </row>
    <row r="5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16</v>
      </c>
      <c r="BS5" s="17" t="s">
        <v>6</v>
      </c>
    </row>
    <row r="6" s="1" customFormat="1" ht="36.96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20210208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střechy školní jídelny ZŠ Kukleny a rodinného domu č.p. 91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Kukleny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 "","",AN8)</f>
        <v>8. 2. 2021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TSHK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PV Projekt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Ing. Prokop Vacek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ROUND(AG95+AG99,2)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ROUND(AS95+AS99,2)</f>
        <v>0</v>
      </c>
      <c r="AT94" s="114">
        <f>ROUND(SUM(AV94:AW94),2)</f>
        <v>0</v>
      </c>
      <c r="AU94" s="115">
        <f>ROUND(AU95+AU99,5)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ROUND(AZ95+AZ99,2)</f>
        <v>0</v>
      </c>
      <c r="BA94" s="114">
        <f>ROUND(BA95+BA99,2)</f>
        <v>0</v>
      </c>
      <c r="BB94" s="114">
        <f>ROUND(BB95+BB99,2)</f>
        <v>0</v>
      </c>
      <c r="BC94" s="114">
        <f>ROUND(BC95+BC99,2)</f>
        <v>0</v>
      </c>
      <c r="BD94" s="116">
        <f>ROUND(BD95+BD99,2)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="7" customFormat="1" ht="24.75" customHeight="1">
      <c r="A95" s="7"/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ROUND(SUM(AG96:AG98),2)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83</v>
      </c>
      <c r="AR95" s="126"/>
      <c r="AS95" s="127">
        <f>ROUND(SUM(AS96:AS98),2)</f>
        <v>0</v>
      </c>
      <c r="AT95" s="128">
        <f>ROUND(SUM(AV95:AW95),2)</f>
        <v>0</v>
      </c>
      <c r="AU95" s="129">
        <f>ROUND(SUM(AU96:AU98),5)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ROUND(SUM(AZ96:AZ98),2)</f>
        <v>0</v>
      </c>
      <c r="BA95" s="128">
        <f>ROUND(SUM(BA96:BA98),2)</f>
        <v>0</v>
      </c>
      <c r="BB95" s="128">
        <f>ROUND(SUM(BB96:BB98),2)</f>
        <v>0</v>
      </c>
      <c r="BC95" s="128">
        <f>ROUND(SUM(BC96:BC98),2)</f>
        <v>0</v>
      </c>
      <c r="BD95" s="130">
        <f>ROUND(SUM(BD96:BD98),2)</f>
        <v>0</v>
      </c>
      <c r="BE95" s="7"/>
      <c r="BS95" s="131" t="s">
        <v>76</v>
      </c>
      <c r="BT95" s="131" t="s">
        <v>8</v>
      </c>
      <c r="BU95" s="131" t="s">
        <v>78</v>
      </c>
      <c r="BV95" s="131" t="s">
        <v>79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="4" customFormat="1" ht="16.5" customHeight="1">
      <c r="A96" s="132" t="s">
        <v>86</v>
      </c>
      <c r="B96" s="70"/>
      <c r="C96" s="133"/>
      <c r="D96" s="133"/>
      <c r="E96" s="134" t="s">
        <v>8</v>
      </c>
      <c r="F96" s="134"/>
      <c r="G96" s="134"/>
      <c r="H96" s="134"/>
      <c r="I96" s="134"/>
      <c r="J96" s="133"/>
      <c r="K96" s="134" t="s">
        <v>87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'1 - Stavební část'!J32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88</v>
      </c>
      <c r="AR96" s="72"/>
      <c r="AS96" s="137">
        <v>0</v>
      </c>
      <c r="AT96" s="138">
        <f>ROUND(SUM(AV96:AW96),2)</f>
        <v>0</v>
      </c>
      <c r="AU96" s="139">
        <f>'1 - Stavební část'!P137</f>
        <v>0</v>
      </c>
      <c r="AV96" s="138">
        <f>'1 - Stavební část'!J35</f>
        <v>0</v>
      </c>
      <c r="AW96" s="138">
        <f>'1 - Stavební část'!J36</f>
        <v>0</v>
      </c>
      <c r="AX96" s="138">
        <f>'1 - Stavební část'!J37</f>
        <v>0</v>
      </c>
      <c r="AY96" s="138">
        <f>'1 - Stavební část'!J38</f>
        <v>0</v>
      </c>
      <c r="AZ96" s="138">
        <f>'1 - Stavební část'!F35</f>
        <v>0</v>
      </c>
      <c r="BA96" s="138">
        <f>'1 - Stavební část'!F36</f>
        <v>0</v>
      </c>
      <c r="BB96" s="138">
        <f>'1 - Stavební část'!F37</f>
        <v>0</v>
      </c>
      <c r="BC96" s="138">
        <f>'1 - Stavební část'!F38</f>
        <v>0</v>
      </c>
      <c r="BD96" s="140">
        <f>'1 - Stavební část'!F39</f>
        <v>0</v>
      </c>
      <c r="BE96" s="4"/>
      <c r="BT96" s="141" t="s">
        <v>85</v>
      </c>
      <c r="BV96" s="141" t="s">
        <v>79</v>
      </c>
      <c r="BW96" s="141" t="s">
        <v>89</v>
      </c>
      <c r="BX96" s="141" t="s">
        <v>84</v>
      </c>
      <c r="CL96" s="141" t="s">
        <v>1</v>
      </c>
    </row>
    <row r="97" s="4" customFormat="1" ht="16.5" customHeight="1">
      <c r="A97" s="132" t="s">
        <v>86</v>
      </c>
      <c r="B97" s="70"/>
      <c r="C97" s="133"/>
      <c r="D97" s="133"/>
      <c r="E97" s="134" t="s">
        <v>85</v>
      </c>
      <c r="F97" s="134"/>
      <c r="G97" s="134"/>
      <c r="H97" s="134"/>
      <c r="I97" s="134"/>
      <c r="J97" s="133"/>
      <c r="K97" s="134" t="s">
        <v>90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'2 - Elektroinstalace hrom...'!J32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88</v>
      </c>
      <c r="AR97" s="72"/>
      <c r="AS97" s="137">
        <v>0</v>
      </c>
      <c r="AT97" s="138">
        <f>ROUND(SUM(AV97:AW97),2)</f>
        <v>0</v>
      </c>
      <c r="AU97" s="139">
        <f>'2 - Elektroinstalace hrom...'!P124</f>
        <v>0</v>
      </c>
      <c r="AV97" s="138">
        <f>'2 - Elektroinstalace hrom...'!J35</f>
        <v>0</v>
      </c>
      <c r="AW97" s="138">
        <f>'2 - Elektroinstalace hrom...'!J36</f>
        <v>0</v>
      </c>
      <c r="AX97" s="138">
        <f>'2 - Elektroinstalace hrom...'!J37</f>
        <v>0</v>
      </c>
      <c r="AY97" s="138">
        <f>'2 - Elektroinstalace hrom...'!J38</f>
        <v>0</v>
      </c>
      <c r="AZ97" s="138">
        <f>'2 - Elektroinstalace hrom...'!F35</f>
        <v>0</v>
      </c>
      <c r="BA97" s="138">
        <f>'2 - Elektroinstalace hrom...'!F36</f>
        <v>0</v>
      </c>
      <c r="BB97" s="138">
        <f>'2 - Elektroinstalace hrom...'!F37</f>
        <v>0</v>
      </c>
      <c r="BC97" s="138">
        <f>'2 - Elektroinstalace hrom...'!F38</f>
        <v>0</v>
      </c>
      <c r="BD97" s="140">
        <f>'2 - Elektroinstalace hrom...'!F39</f>
        <v>0</v>
      </c>
      <c r="BE97" s="4"/>
      <c r="BT97" s="141" t="s">
        <v>85</v>
      </c>
      <c r="BV97" s="141" t="s">
        <v>79</v>
      </c>
      <c r="BW97" s="141" t="s">
        <v>91</v>
      </c>
      <c r="BX97" s="141" t="s">
        <v>84</v>
      </c>
      <c r="CL97" s="141" t="s">
        <v>1</v>
      </c>
    </row>
    <row r="98" s="4" customFormat="1" ht="16.5" customHeight="1">
      <c r="A98" s="132" t="s">
        <v>86</v>
      </c>
      <c r="B98" s="70"/>
      <c r="C98" s="133"/>
      <c r="D98" s="133"/>
      <c r="E98" s="134" t="s">
        <v>92</v>
      </c>
      <c r="F98" s="134"/>
      <c r="G98" s="134"/>
      <c r="H98" s="134"/>
      <c r="I98" s="134"/>
      <c r="J98" s="133"/>
      <c r="K98" s="134" t="s">
        <v>93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'3 - Vedlejší rozpočtové n...'!J32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88</v>
      </c>
      <c r="AR98" s="72"/>
      <c r="AS98" s="137">
        <v>0</v>
      </c>
      <c r="AT98" s="138">
        <f>ROUND(SUM(AV98:AW98),2)</f>
        <v>0</v>
      </c>
      <c r="AU98" s="139">
        <f>'3 - Vedlejší rozpočtové n...'!P125</f>
        <v>0</v>
      </c>
      <c r="AV98" s="138">
        <f>'3 - Vedlejší rozpočtové n...'!J35</f>
        <v>0</v>
      </c>
      <c r="AW98" s="138">
        <f>'3 - Vedlejší rozpočtové n...'!J36</f>
        <v>0</v>
      </c>
      <c r="AX98" s="138">
        <f>'3 - Vedlejší rozpočtové n...'!J37</f>
        <v>0</v>
      </c>
      <c r="AY98" s="138">
        <f>'3 - Vedlejší rozpočtové n...'!J38</f>
        <v>0</v>
      </c>
      <c r="AZ98" s="138">
        <f>'3 - Vedlejší rozpočtové n...'!F35</f>
        <v>0</v>
      </c>
      <c r="BA98" s="138">
        <f>'3 - Vedlejší rozpočtové n...'!F36</f>
        <v>0</v>
      </c>
      <c r="BB98" s="138">
        <f>'3 - Vedlejší rozpočtové n...'!F37</f>
        <v>0</v>
      </c>
      <c r="BC98" s="138">
        <f>'3 - Vedlejší rozpočtové n...'!F38</f>
        <v>0</v>
      </c>
      <c r="BD98" s="140">
        <f>'3 - Vedlejší rozpočtové n...'!F39</f>
        <v>0</v>
      </c>
      <c r="BE98" s="4"/>
      <c r="BT98" s="141" t="s">
        <v>85</v>
      </c>
      <c r="BV98" s="141" t="s">
        <v>79</v>
      </c>
      <c r="BW98" s="141" t="s">
        <v>94</v>
      </c>
      <c r="BX98" s="141" t="s">
        <v>84</v>
      </c>
      <c r="CL98" s="141" t="s">
        <v>1</v>
      </c>
    </row>
    <row r="99" s="7" customFormat="1" ht="24.75" customHeight="1">
      <c r="A99" s="7"/>
      <c r="B99" s="119"/>
      <c r="C99" s="120"/>
      <c r="D99" s="121" t="s">
        <v>95</v>
      </c>
      <c r="E99" s="121"/>
      <c r="F99" s="121"/>
      <c r="G99" s="121"/>
      <c r="H99" s="121"/>
      <c r="I99" s="122"/>
      <c r="J99" s="121" t="s">
        <v>96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ROUND(SUM(AG100:AG102),2)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83</v>
      </c>
      <c r="AR99" s="126"/>
      <c r="AS99" s="127">
        <f>ROUND(SUM(AS100:AS102),2)</f>
        <v>0</v>
      </c>
      <c r="AT99" s="128">
        <f>ROUND(SUM(AV99:AW99),2)</f>
        <v>0</v>
      </c>
      <c r="AU99" s="129">
        <f>ROUND(SUM(AU100:AU102),5)</f>
        <v>0</v>
      </c>
      <c r="AV99" s="128">
        <f>ROUND(AZ99*L29,2)</f>
        <v>0</v>
      </c>
      <c r="AW99" s="128">
        <f>ROUND(BA99*L30,2)</f>
        <v>0</v>
      </c>
      <c r="AX99" s="128">
        <f>ROUND(BB99*L29,2)</f>
        <v>0</v>
      </c>
      <c r="AY99" s="128">
        <f>ROUND(BC99*L30,2)</f>
        <v>0</v>
      </c>
      <c r="AZ99" s="128">
        <f>ROUND(SUM(AZ100:AZ102),2)</f>
        <v>0</v>
      </c>
      <c r="BA99" s="128">
        <f>ROUND(SUM(BA100:BA102),2)</f>
        <v>0</v>
      </c>
      <c r="BB99" s="128">
        <f>ROUND(SUM(BB100:BB102),2)</f>
        <v>0</v>
      </c>
      <c r="BC99" s="128">
        <f>ROUND(SUM(BC100:BC102),2)</f>
        <v>0</v>
      </c>
      <c r="BD99" s="130">
        <f>ROUND(SUM(BD100:BD102),2)</f>
        <v>0</v>
      </c>
      <c r="BE99" s="7"/>
      <c r="BS99" s="131" t="s">
        <v>76</v>
      </c>
      <c r="BT99" s="131" t="s">
        <v>8</v>
      </c>
      <c r="BU99" s="131" t="s">
        <v>78</v>
      </c>
      <c r="BV99" s="131" t="s">
        <v>79</v>
      </c>
      <c r="BW99" s="131" t="s">
        <v>97</v>
      </c>
      <c r="BX99" s="131" t="s">
        <v>5</v>
      </c>
      <c r="CL99" s="131" t="s">
        <v>1</v>
      </c>
      <c r="CM99" s="131" t="s">
        <v>8</v>
      </c>
    </row>
    <row r="100" s="4" customFormat="1" ht="16.5" customHeight="1">
      <c r="A100" s="132" t="s">
        <v>86</v>
      </c>
      <c r="B100" s="70"/>
      <c r="C100" s="133"/>
      <c r="D100" s="133"/>
      <c r="E100" s="134" t="s">
        <v>8</v>
      </c>
      <c r="F100" s="134"/>
      <c r="G100" s="134"/>
      <c r="H100" s="134"/>
      <c r="I100" s="134"/>
      <c r="J100" s="133"/>
      <c r="K100" s="134" t="s">
        <v>87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'1 - Stavební část_01'!J32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88</v>
      </c>
      <c r="AR100" s="72"/>
      <c r="AS100" s="137">
        <v>0</v>
      </c>
      <c r="AT100" s="138">
        <f>ROUND(SUM(AV100:AW100),2)</f>
        <v>0</v>
      </c>
      <c r="AU100" s="139">
        <f>'1 - Stavební část_01'!P130</f>
        <v>0</v>
      </c>
      <c r="AV100" s="138">
        <f>'1 - Stavební část_01'!J35</f>
        <v>0</v>
      </c>
      <c r="AW100" s="138">
        <f>'1 - Stavební část_01'!J36</f>
        <v>0</v>
      </c>
      <c r="AX100" s="138">
        <f>'1 - Stavební část_01'!J37</f>
        <v>0</v>
      </c>
      <c r="AY100" s="138">
        <f>'1 - Stavební část_01'!J38</f>
        <v>0</v>
      </c>
      <c r="AZ100" s="138">
        <f>'1 - Stavební část_01'!F35</f>
        <v>0</v>
      </c>
      <c r="BA100" s="138">
        <f>'1 - Stavební část_01'!F36</f>
        <v>0</v>
      </c>
      <c r="BB100" s="138">
        <f>'1 - Stavební část_01'!F37</f>
        <v>0</v>
      </c>
      <c r="BC100" s="138">
        <f>'1 - Stavební část_01'!F38</f>
        <v>0</v>
      </c>
      <c r="BD100" s="140">
        <f>'1 - Stavební část_01'!F39</f>
        <v>0</v>
      </c>
      <c r="BE100" s="4"/>
      <c r="BT100" s="141" t="s">
        <v>85</v>
      </c>
      <c r="BV100" s="141" t="s">
        <v>79</v>
      </c>
      <c r="BW100" s="141" t="s">
        <v>98</v>
      </c>
      <c r="BX100" s="141" t="s">
        <v>97</v>
      </c>
      <c r="CL100" s="141" t="s">
        <v>1</v>
      </c>
    </row>
    <row r="101" s="4" customFormat="1" ht="16.5" customHeight="1">
      <c r="A101" s="132" t="s">
        <v>86</v>
      </c>
      <c r="B101" s="70"/>
      <c r="C101" s="133"/>
      <c r="D101" s="133"/>
      <c r="E101" s="134" t="s">
        <v>85</v>
      </c>
      <c r="F101" s="134"/>
      <c r="G101" s="134"/>
      <c r="H101" s="134"/>
      <c r="I101" s="134"/>
      <c r="J101" s="133"/>
      <c r="K101" s="134" t="s">
        <v>99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'2 - Elektroinstalace - hr...'!J32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88</v>
      </c>
      <c r="AR101" s="72"/>
      <c r="AS101" s="137">
        <v>0</v>
      </c>
      <c r="AT101" s="138">
        <f>ROUND(SUM(AV101:AW101),2)</f>
        <v>0</v>
      </c>
      <c r="AU101" s="139">
        <f>'2 - Elektroinstalace - hr...'!P124</f>
        <v>0</v>
      </c>
      <c r="AV101" s="138">
        <f>'2 - Elektroinstalace - hr...'!J35</f>
        <v>0</v>
      </c>
      <c r="AW101" s="138">
        <f>'2 - Elektroinstalace - hr...'!J36</f>
        <v>0</v>
      </c>
      <c r="AX101" s="138">
        <f>'2 - Elektroinstalace - hr...'!J37</f>
        <v>0</v>
      </c>
      <c r="AY101" s="138">
        <f>'2 - Elektroinstalace - hr...'!J38</f>
        <v>0</v>
      </c>
      <c r="AZ101" s="138">
        <f>'2 - Elektroinstalace - hr...'!F35</f>
        <v>0</v>
      </c>
      <c r="BA101" s="138">
        <f>'2 - Elektroinstalace - hr...'!F36</f>
        <v>0</v>
      </c>
      <c r="BB101" s="138">
        <f>'2 - Elektroinstalace - hr...'!F37</f>
        <v>0</v>
      </c>
      <c r="BC101" s="138">
        <f>'2 - Elektroinstalace - hr...'!F38</f>
        <v>0</v>
      </c>
      <c r="BD101" s="140">
        <f>'2 - Elektroinstalace - hr...'!F39</f>
        <v>0</v>
      </c>
      <c r="BE101" s="4"/>
      <c r="BT101" s="141" t="s">
        <v>85</v>
      </c>
      <c r="BV101" s="141" t="s">
        <v>79</v>
      </c>
      <c r="BW101" s="141" t="s">
        <v>100</v>
      </c>
      <c r="BX101" s="141" t="s">
        <v>97</v>
      </c>
      <c r="CL101" s="141" t="s">
        <v>1</v>
      </c>
    </row>
    <row r="102" s="4" customFormat="1" ht="16.5" customHeight="1">
      <c r="A102" s="132" t="s">
        <v>86</v>
      </c>
      <c r="B102" s="70"/>
      <c r="C102" s="133"/>
      <c r="D102" s="133"/>
      <c r="E102" s="134" t="s">
        <v>92</v>
      </c>
      <c r="F102" s="134"/>
      <c r="G102" s="134"/>
      <c r="H102" s="134"/>
      <c r="I102" s="134"/>
      <c r="J102" s="133"/>
      <c r="K102" s="134" t="s">
        <v>93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'3 - Vedlejší rozpočtové n..._01'!J32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88</v>
      </c>
      <c r="AR102" s="72"/>
      <c r="AS102" s="142">
        <v>0</v>
      </c>
      <c r="AT102" s="143">
        <f>ROUND(SUM(AV102:AW102),2)</f>
        <v>0</v>
      </c>
      <c r="AU102" s="144">
        <f>'3 - Vedlejší rozpočtové n..._01'!P124</f>
        <v>0</v>
      </c>
      <c r="AV102" s="143">
        <f>'3 - Vedlejší rozpočtové n..._01'!J35</f>
        <v>0</v>
      </c>
      <c r="AW102" s="143">
        <f>'3 - Vedlejší rozpočtové n..._01'!J36</f>
        <v>0</v>
      </c>
      <c r="AX102" s="143">
        <f>'3 - Vedlejší rozpočtové n..._01'!J37</f>
        <v>0</v>
      </c>
      <c r="AY102" s="143">
        <f>'3 - Vedlejší rozpočtové n..._01'!J38</f>
        <v>0</v>
      </c>
      <c r="AZ102" s="143">
        <f>'3 - Vedlejší rozpočtové n..._01'!F35</f>
        <v>0</v>
      </c>
      <c r="BA102" s="143">
        <f>'3 - Vedlejší rozpočtové n..._01'!F36</f>
        <v>0</v>
      </c>
      <c r="BB102" s="143">
        <f>'3 - Vedlejší rozpočtové n..._01'!F37</f>
        <v>0</v>
      </c>
      <c r="BC102" s="143">
        <f>'3 - Vedlejší rozpočtové n..._01'!F38</f>
        <v>0</v>
      </c>
      <c r="BD102" s="145">
        <f>'3 - Vedlejší rozpočtové n..._01'!F39</f>
        <v>0</v>
      </c>
      <c r="BE102" s="4"/>
      <c r="BT102" s="141" t="s">
        <v>85</v>
      </c>
      <c r="BV102" s="141" t="s">
        <v>79</v>
      </c>
      <c r="BW102" s="141" t="s">
        <v>101</v>
      </c>
      <c r="BX102" s="141" t="s">
        <v>97</v>
      </c>
      <c r="CL102" s="141" t="s">
        <v>1</v>
      </c>
    </row>
    <row r="103" s="2" customFormat="1" ht="30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</sheetData>
  <sheetProtection sheet="1" formatColumns="0" formatRows="0" objects="1" scenarios="1" spinCount="100000" saltValue="3wW7hzhxcUGzJXEZUvROWWhx55Rv4N2H6FsR343+iTriDYqNSXO9lb0FZ1VihOVYCSMck3nHm0TP9cIVHhYk7Q==" hashValue="1258AClx1KhXmILy+MDLssjUDCfmLEu1qIJVCR6++Cz+5+GrG7i0QkKMJvIdeSj0K1ZBHRuhQUHnm8jWQji3UQ==" algorithmName="SHA-512" password="CF2C"/>
  <mergeCells count="70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1 - Stavební část'!C2" display="/"/>
    <hyperlink ref="A97" location="'2 - Elektroinstalace hrom...'!C2" display="/"/>
    <hyperlink ref="A98" location="'3 - Vedlejší rozpočtové n...'!C2" display="/"/>
    <hyperlink ref="A100" location="'1 - Stavební část_01'!C2" display="/"/>
    <hyperlink ref="A101" location="'2 - Elektroinstalace - hr...'!C2" display="/"/>
    <hyperlink ref="A102" location="'3 - Vedlejší rozpočtové n..._01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="1" customFormat="1" ht="24.96" customHeight="1">
      <c r="B4" s="20"/>
      <c r="D4" s="148" t="s">
        <v>102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26.25" customHeight="1">
      <c r="B7" s="20"/>
      <c r="E7" s="151" t="str">
        <f>'Rekapitulace stavby'!K6</f>
        <v>Oprava střechy školní jídelny ZŠ Kukleny a rodinného domu č.p. 91</v>
      </c>
      <c r="F7" s="150"/>
      <c r="G7" s="150"/>
      <c r="H7" s="150"/>
      <c r="L7" s="20"/>
    </row>
    <row r="8" s="1" customFormat="1" ht="12" customHeight="1">
      <c r="B8" s="20"/>
      <c r="D8" s="150" t="s">
        <v>103</v>
      </c>
      <c r="L8" s="20"/>
    </row>
    <row r="9" s="2" customFormat="1" ht="16.5" customHeight="1">
      <c r="A9" s="38"/>
      <c r="B9" s="44"/>
      <c r="C9" s="38"/>
      <c r="D9" s="38"/>
      <c r="E9" s="151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106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21</v>
      </c>
      <c r="E14" s="38"/>
      <c r="F14" s="141" t="s">
        <v>22</v>
      </c>
      <c r="G14" s="38"/>
      <c r="H14" s="38"/>
      <c r="I14" s="150" t="s">
        <v>23</v>
      </c>
      <c r="J14" s="153" t="str">
        <f>'Rekapitulace stavby'!AN8</f>
        <v>8. 2. 2021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25</v>
      </c>
      <c r="E16" s="38"/>
      <c r="F16" s="38"/>
      <c r="G16" s="38"/>
      <c r="H16" s="38"/>
      <c r="I16" s="150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107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ROUND(J137,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ROUND((SUM(BE137:BE686)),  2)</f>
        <v>0</v>
      </c>
      <c r="G35" s="38"/>
      <c r="H35" s="38"/>
      <c r="I35" s="164">
        <v>0.20999999999999999</v>
      </c>
      <c r="J35" s="163">
        <f>ROUND(((SUM(BE137:BE686))*I35),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ROUND((SUM(BF137:BF686)),  2)</f>
        <v>0</v>
      </c>
      <c r="G36" s="38"/>
      <c r="H36" s="38"/>
      <c r="I36" s="164">
        <v>0.14999999999999999</v>
      </c>
      <c r="J36" s="163">
        <f>ROUND(((SUM(BF137:BF686))*I36),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ROUND((SUM(BG137:BG686)),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ROUND((SUM(BH137:BH686)),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ROUND((SUM(BI137:BI686)),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26.25" customHeight="1">
      <c r="A85" s="38"/>
      <c r="B85" s="39"/>
      <c r="C85" s="40"/>
      <c r="D85" s="40"/>
      <c r="E85" s="183" t="str">
        <f>E7</f>
        <v>Oprava střechy školní jídelny ZŠ Kukleny a rodinného domu č.p. 91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hidden="1" s="2" customFormat="1" ht="16.5" customHeight="1">
      <c r="A87" s="38"/>
      <c r="B87" s="39"/>
      <c r="C87" s="40"/>
      <c r="D87" s="40"/>
      <c r="E87" s="183" t="s">
        <v>104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6.5" customHeight="1">
      <c r="A89" s="38"/>
      <c r="B89" s="39"/>
      <c r="C89" s="40"/>
      <c r="D89" s="40"/>
      <c r="E89" s="76" t="str">
        <f>E11</f>
        <v>1 -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Kukleny</v>
      </c>
      <c r="G91" s="40"/>
      <c r="H91" s="40"/>
      <c r="I91" s="32" t="s">
        <v>23</v>
      </c>
      <c r="J91" s="79" t="str">
        <f>IF(J14="","",J14)</f>
        <v>8. 2. 2021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32" t="s">
        <v>31</v>
      </c>
      <c r="J93" s="36" t="str">
        <f>E23</f>
        <v>Ing. Prokop Vacek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Ing. Prokop Vacek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9.28" customHeight="1">
      <c r="A96" s="38"/>
      <c r="B96" s="39"/>
      <c r="C96" s="184" t="s">
        <v>109</v>
      </c>
      <c r="D96" s="185"/>
      <c r="E96" s="185"/>
      <c r="F96" s="185"/>
      <c r="G96" s="185"/>
      <c r="H96" s="185"/>
      <c r="I96" s="185"/>
      <c r="J96" s="186" t="s">
        <v>110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hidden="1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hidden="1" s="2" customFormat="1" ht="22.8" customHeight="1">
      <c r="A98" s="38"/>
      <c r="B98" s="39"/>
      <c r="C98" s="187" t="s">
        <v>111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112</v>
      </c>
    </row>
    <row r="99" hidden="1" s="9" customFormat="1" ht="24.96" customHeight="1">
      <c r="A99" s="9"/>
      <c r="B99" s="188"/>
      <c r="C99" s="189"/>
      <c r="D99" s="190" t="s">
        <v>113</v>
      </c>
      <c r="E99" s="191"/>
      <c r="F99" s="191"/>
      <c r="G99" s="191"/>
      <c r="H99" s="191"/>
      <c r="I99" s="191"/>
      <c r="J99" s="192">
        <f>J138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4"/>
      <c r="C100" s="133"/>
      <c r="D100" s="195" t="s">
        <v>114</v>
      </c>
      <c r="E100" s="196"/>
      <c r="F100" s="196"/>
      <c r="G100" s="196"/>
      <c r="H100" s="196"/>
      <c r="I100" s="196"/>
      <c r="J100" s="197">
        <f>J139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4"/>
      <c r="C101" s="133"/>
      <c r="D101" s="195" t="s">
        <v>115</v>
      </c>
      <c r="E101" s="196"/>
      <c r="F101" s="196"/>
      <c r="G101" s="196"/>
      <c r="H101" s="196"/>
      <c r="I101" s="196"/>
      <c r="J101" s="197">
        <f>J168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4"/>
      <c r="C102" s="133"/>
      <c r="D102" s="195" t="s">
        <v>116</v>
      </c>
      <c r="E102" s="196"/>
      <c r="F102" s="196"/>
      <c r="G102" s="196"/>
      <c r="H102" s="196"/>
      <c r="I102" s="196"/>
      <c r="J102" s="197">
        <f>J173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4"/>
      <c r="C103" s="133"/>
      <c r="D103" s="195" t="s">
        <v>117</v>
      </c>
      <c r="E103" s="196"/>
      <c r="F103" s="196"/>
      <c r="G103" s="196"/>
      <c r="H103" s="196"/>
      <c r="I103" s="196"/>
      <c r="J103" s="197">
        <f>J186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4"/>
      <c r="C104" s="133"/>
      <c r="D104" s="195" t="s">
        <v>118</v>
      </c>
      <c r="E104" s="196"/>
      <c r="F104" s="196"/>
      <c r="G104" s="196"/>
      <c r="H104" s="196"/>
      <c r="I104" s="196"/>
      <c r="J104" s="197">
        <f>J257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94"/>
      <c r="C105" s="133"/>
      <c r="D105" s="195" t="s">
        <v>119</v>
      </c>
      <c r="E105" s="196"/>
      <c r="F105" s="196"/>
      <c r="G105" s="196"/>
      <c r="H105" s="196"/>
      <c r="I105" s="196"/>
      <c r="J105" s="197">
        <f>J346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94"/>
      <c r="C106" s="133"/>
      <c r="D106" s="195" t="s">
        <v>120</v>
      </c>
      <c r="E106" s="196"/>
      <c r="F106" s="196"/>
      <c r="G106" s="196"/>
      <c r="H106" s="196"/>
      <c r="I106" s="196"/>
      <c r="J106" s="197">
        <f>J353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88"/>
      <c r="C107" s="189"/>
      <c r="D107" s="190" t="s">
        <v>121</v>
      </c>
      <c r="E107" s="191"/>
      <c r="F107" s="191"/>
      <c r="G107" s="191"/>
      <c r="H107" s="191"/>
      <c r="I107" s="191"/>
      <c r="J107" s="192">
        <f>J355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194"/>
      <c r="C108" s="133"/>
      <c r="D108" s="195" t="s">
        <v>122</v>
      </c>
      <c r="E108" s="196"/>
      <c r="F108" s="196"/>
      <c r="G108" s="196"/>
      <c r="H108" s="196"/>
      <c r="I108" s="196"/>
      <c r="J108" s="197">
        <f>J356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94"/>
      <c r="C109" s="133"/>
      <c r="D109" s="195" t="s">
        <v>123</v>
      </c>
      <c r="E109" s="196"/>
      <c r="F109" s="196"/>
      <c r="G109" s="196"/>
      <c r="H109" s="196"/>
      <c r="I109" s="196"/>
      <c r="J109" s="197">
        <f>J373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94"/>
      <c r="C110" s="133"/>
      <c r="D110" s="195" t="s">
        <v>124</v>
      </c>
      <c r="E110" s="196"/>
      <c r="F110" s="196"/>
      <c r="G110" s="196"/>
      <c r="H110" s="196"/>
      <c r="I110" s="196"/>
      <c r="J110" s="197">
        <f>J423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94"/>
      <c r="C111" s="133"/>
      <c r="D111" s="195" t="s">
        <v>125</v>
      </c>
      <c r="E111" s="196"/>
      <c r="F111" s="196"/>
      <c r="G111" s="196"/>
      <c r="H111" s="196"/>
      <c r="I111" s="196"/>
      <c r="J111" s="197">
        <f>J439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94"/>
      <c r="C112" s="133"/>
      <c r="D112" s="195" t="s">
        <v>126</v>
      </c>
      <c r="E112" s="196"/>
      <c r="F112" s="196"/>
      <c r="G112" s="196"/>
      <c r="H112" s="196"/>
      <c r="I112" s="196"/>
      <c r="J112" s="197">
        <f>J532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94"/>
      <c r="C113" s="133"/>
      <c r="D113" s="195" t="s">
        <v>127</v>
      </c>
      <c r="E113" s="196"/>
      <c r="F113" s="196"/>
      <c r="G113" s="196"/>
      <c r="H113" s="196"/>
      <c r="I113" s="196"/>
      <c r="J113" s="197">
        <f>J646</f>
        <v>0</v>
      </c>
      <c r="K113" s="13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94"/>
      <c r="C114" s="133"/>
      <c r="D114" s="195" t="s">
        <v>128</v>
      </c>
      <c r="E114" s="196"/>
      <c r="F114" s="196"/>
      <c r="G114" s="196"/>
      <c r="H114" s="196"/>
      <c r="I114" s="196"/>
      <c r="J114" s="197">
        <f>J675</f>
        <v>0</v>
      </c>
      <c r="K114" s="133"/>
      <c r="L114" s="19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10" customFormat="1" ht="19.92" customHeight="1">
      <c r="A115" s="10"/>
      <c r="B115" s="194"/>
      <c r="C115" s="133"/>
      <c r="D115" s="195" t="s">
        <v>129</v>
      </c>
      <c r="E115" s="196"/>
      <c r="F115" s="196"/>
      <c r="G115" s="196"/>
      <c r="H115" s="196"/>
      <c r="I115" s="196"/>
      <c r="J115" s="197">
        <f>J680</f>
        <v>0</v>
      </c>
      <c r="K115" s="133"/>
      <c r="L115" s="19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hidden="1" s="2" customFormat="1" ht="21.84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hidden="1" s="2" customFormat="1" ht="6.96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hidden="1"/>
    <row r="119" hidden="1"/>
    <row r="120" hidden="1"/>
    <row r="121" s="2" customFormat="1" ht="6.96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24.96" customHeight="1">
      <c r="A122" s="38"/>
      <c r="B122" s="39"/>
      <c r="C122" s="23" t="s">
        <v>130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17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6.25" customHeight="1">
      <c r="A125" s="38"/>
      <c r="B125" s="39"/>
      <c r="C125" s="40"/>
      <c r="D125" s="40"/>
      <c r="E125" s="183" t="str">
        <f>E7</f>
        <v>Oprava střechy školní jídelny ZŠ Kukleny a rodinného domu č.p. 91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" customFormat="1" ht="12" customHeight="1">
      <c r="B126" s="21"/>
      <c r="C126" s="32" t="s">
        <v>103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="2" customFormat="1" ht="16.5" customHeight="1">
      <c r="A127" s="38"/>
      <c r="B127" s="39"/>
      <c r="C127" s="40"/>
      <c r="D127" s="40"/>
      <c r="E127" s="183" t="s">
        <v>104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105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E11</f>
        <v>1 - Stavební část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21</v>
      </c>
      <c r="D131" s="40"/>
      <c r="E131" s="40"/>
      <c r="F131" s="27" t="str">
        <f>F14</f>
        <v>Kukleny</v>
      </c>
      <c r="G131" s="40"/>
      <c r="H131" s="40"/>
      <c r="I131" s="32" t="s">
        <v>23</v>
      </c>
      <c r="J131" s="79" t="str">
        <f>IF(J14="","",J14)</f>
        <v>8. 2. 2021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25</v>
      </c>
      <c r="D133" s="40"/>
      <c r="E133" s="40"/>
      <c r="F133" s="27" t="str">
        <f>E17</f>
        <v xml:space="preserve"> </v>
      </c>
      <c r="G133" s="40"/>
      <c r="H133" s="40"/>
      <c r="I133" s="32" t="s">
        <v>31</v>
      </c>
      <c r="J133" s="36" t="str">
        <f>E23</f>
        <v>Ing. Prokop Vacek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5.15" customHeight="1">
      <c r="A134" s="38"/>
      <c r="B134" s="39"/>
      <c r="C134" s="32" t="s">
        <v>29</v>
      </c>
      <c r="D134" s="40"/>
      <c r="E134" s="40"/>
      <c r="F134" s="27" t="str">
        <f>IF(E20="","",E20)</f>
        <v>Vyplň údaj</v>
      </c>
      <c r="G134" s="40"/>
      <c r="H134" s="40"/>
      <c r="I134" s="32" t="s">
        <v>34</v>
      </c>
      <c r="J134" s="36" t="str">
        <f>E26</f>
        <v>Ing. Prokop Vacek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199"/>
      <c r="B136" s="200"/>
      <c r="C136" s="201" t="s">
        <v>131</v>
      </c>
      <c r="D136" s="202" t="s">
        <v>62</v>
      </c>
      <c r="E136" s="202" t="s">
        <v>58</v>
      </c>
      <c r="F136" s="202" t="s">
        <v>59</v>
      </c>
      <c r="G136" s="202" t="s">
        <v>132</v>
      </c>
      <c r="H136" s="202" t="s">
        <v>133</v>
      </c>
      <c r="I136" s="202" t="s">
        <v>134</v>
      </c>
      <c r="J136" s="202" t="s">
        <v>110</v>
      </c>
      <c r="K136" s="203" t="s">
        <v>135</v>
      </c>
      <c r="L136" s="204"/>
      <c r="M136" s="100" t="s">
        <v>1</v>
      </c>
      <c r="N136" s="101" t="s">
        <v>41</v>
      </c>
      <c r="O136" s="101" t="s">
        <v>136</v>
      </c>
      <c r="P136" s="101" t="s">
        <v>137</v>
      </c>
      <c r="Q136" s="101" t="s">
        <v>138</v>
      </c>
      <c r="R136" s="101" t="s">
        <v>139</v>
      </c>
      <c r="S136" s="101" t="s">
        <v>140</v>
      </c>
      <c r="T136" s="102" t="s">
        <v>141</v>
      </c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</row>
    <row r="137" s="2" customFormat="1" ht="22.8" customHeight="1">
      <c r="A137" s="38"/>
      <c r="B137" s="39"/>
      <c r="C137" s="107" t="s">
        <v>142</v>
      </c>
      <c r="D137" s="40"/>
      <c r="E137" s="40"/>
      <c r="F137" s="40"/>
      <c r="G137" s="40"/>
      <c r="H137" s="40"/>
      <c r="I137" s="40"/>
      <c r="J137" s="205">
        <f>BK137</f>
        <v>0</v>
      </c>
      <c r="K137" s="40"/>
      <c r="L137" s="44"/>
      <c r="M137" s="103"/>
      <c r="N137" s="206"/>
      <c r="O137" s="104"/>
      <c r="P137" s="207">
        <f>P138+P355</f>
        <v>0</v>
      </c>
      <c r="Q137" s="104"/>
      <c r="R137" s="207">
        <f>R138+R355</f>
        <v>26.848612950000007</v>
      </c>
      <c r="S137" s="104"/>
      <c r="T137" s="208">
        <f>T138+T355</f>
        <v>16.81503725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76</v>
      </c>
      <c r="AU137" s="17" t="s">
        <v>112</v>
      </c>
      <c r="BK137" s="209">
        <f>BK138+BK355</f>
        <v>0</v>
      </c>
    </row>
    <row r="138" s="12" customFormat="1" ht="25.92" customHeight="1">
      <c r="A138" s="12"/>
      <c r="B138" s="210"/>
      <c r="C138" s="211"/>
      <c r="D138" s="212" t="s">
        <v>76</v>
      </c>
      <c r="E138" s="213" t="s">
        <v>143</v>
      </c>
      <c r="F138" s="213" t="s">
        <v>144</v>
      </c>
      <c r="G138" s="211"/>
      <c r="H138" s="211"/>
      <c r="I138" s="214"/>
      <c r="J138" s="215">
        <f>BK138</f>
        <v>0</v>
      </c>
      <c r="K138" s="211"/>
      <c r="L138" s="216"/>
      <c r="M138" s="217"/>
      <c r="N138" s="218"/>
      <c r="O138" s="218"/>
      <c r="P138" s="219">
        <f>P139+P168+P173+P186+P257+P346+P353</f>
        <v>0</v>
      </c>
      <c r="Q138" s="218"/>
      <c r="R138" s="219">
        <f>R139+R168+R173+R186+R257+R346+R353</f>
        <v>8.8245182100000008</v>
      </c>
      <c r="S138" s="218"/>
      <c r="T138" s="220">
        <f>T139+T168+T173+T186+T257+T346+T353</f>
        <v>3.1357599999999999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</v>
      </c>
      <c r="AT138" s="222" t="s">
        <v>76</v>
      </c>
      <c r="AU138" s="222" t="s">
        <v>77</v>
      </c>
      <c r="AY138" s="221" t="s">
        <v>145</v>
      </c>
      <c r="BK138" s="223">
        <f>BK139+BK168+BK173+BK186+BK257+BK346+BK353</f>
        <v>0</v>
      </c>
    </row>
    <row r="139" s="12" customFormat="1" ht="22.8" customHeight="1">
      <c r="A139" s="12"/>
      <c r="B139" s="210"/>
      <c r="C139" s="211"/>
      <c r="D139" s="212" t="s">
        <v>76</v>
      </c>
      <c r="E139" s="224" t="s">
        <v>8</v>
      </c>
      <c r="F139" s="224" t="s">
        <v>146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f>SUM(P140:P167)</f>
        <v>0</v>
      </c>
      <c r="Q139" s="218"/>
      <c r="R139" s="219">
        <f>SUM(R140:R167)</f>
        <v>1.0800000000000001</v>
      </c>
      <c r="S139" s="218"/>
      <c r="T139" s="220">
        <f>SUM(T140:T167)</f>
        <v>1.0295999999999999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</v>
      </c>
      <c r="AT139" s="222" t="s">
        <v>76</v>
      </c>
      <c r="AU139" s="222" t="s">
        <v>8</v>
      </c>
      <c r="AY139" s="221" t="s">
        <v>145</v>
      </c>
      <c r="BK139" s="223">
        <f>SUM(BK140:BK167)</f>
        <v>0</v>
      </c>
    </row>
    <row r="140" s="2" customFormat="1">
      <c r="A140" s="38"/>
      <c r="B140" s="39"/>
      <c r="C140" s="226" t="s">
        <v>8</v>
      </c>
      <c r="D140" s="226" t="s">
        <v>147</v>
      </c>
      <c r="E140" s="227" t="s">
        <v>148</v>
      </c>
      <c r="F140" s="228" t="s">
        <v>149</v>
      </c>
      <c r="G140" s="229" t="s">
        <v>150</v>
      </c>
      <c r="H140" s="230">
        <v>1.98</v>
      </c>
      <c r="I140" s="231"/>
      <c r="J140" s="232">
        <f>ROUND(I140*H140,0)</f>
        <v>0</v>
      </c>
      <c r="K140" s="228" t="s">
        <v>151</v>
      </c>
      <c r="L140" s="44"/>
      <c r="M140" s="233" t="s">
        <v>1</v>
      </c>
      <c r="N140" s="234" t="s">
        <v>42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0.29999999999999999</v>
      </c>
      <c r="T140" s="236">
        <f>S140*H140</f>
        <v>0.59399999999999997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152</v>
      </c>
      <c r="AT140" s="237" t="s">
        <v>147</v>
      </c>
      <c r="AU140" s="237" t="s">
        <v>85</v>
      </c>
      <c r="AY140" s="17" t="s">
        <v>145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</v>
      </c>
      <c r="BK140" s="238">
        <f>ROUND(I140*H140,0)</f>
        <v>0</v>
      </c>
      <c r="BL140" s="17" t="s">
        <v>152</v>
      </c>
      <c r="BM140" s="237" t="s">
        <v>153</v>
      </c>
    </row>
    <row r="141" s="2" customFormat="1" ht="16.5" customHeight="1">
      <c r="A141" s="38"/>
      <c r="B141" s="39"/>
      <c r="C141" s="226" t="s">
        <v>85</v>
      </c>
      <c r="D141" s="226" t="s">
        <v>147</v>
      </c>
      <c r="E141" s="227" t="s">
        <v>154</v>
      </c>
      <c r="F141" s="228" t="s">
        <v>155</v>
      </c>
      <c r="G141" s="229" t="s">
        <v>150</v>
      </c>
      <c r="H141" s="230">
        <v>1.98</v>
      </c>
      <c r="I141" s="231"/>
      <c r="J141" s="232">
        <f>ROUND(I141*H141,0)</f>
        <v>0</v>
      </c>
      <c r="K141" s="228" t="s">
        <v>151</v>
      </c>
      <c r="L141" s="44"/>
      <c r="M141" s="233" t="s">
        <v>1</v>
      </c>
      <c r="N141" s="234" t="s">
        <v>42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0.22</v>
      </c>
      <c r="T141" s="236">
        <f>S141*H141</f>
        <v>0.43559999999999999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152</v>
      </c>
      <c r="AT141" s="237" t="s">
        <v>147</v>
      </c>
      <c r="AU141" s="237" t="s">
        <v>85</v>
      </c>
      <c r="AY141" s="17" t="s">
        <v>145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</v>
      </c>
      <c r="BK141" s="238">
        <f>ROUND(I141*H141,0)</f>
        <v>0</v>
      </c>
      <c r="BL141" s="17" t="s">
        <v>152</v>
      </c>
      <c r="BM141" s="237" t="s">
        <v>156</v>
      </c>
    </row>
    <row r="142" s="13" customFormat="1">
      <c r="A142" s="13"/>
      <c r="B142" s="239"/>
      <c r="C142" s="240"/>
      <c r="D142" s="241" t="s">
        <v>157</v>
      </c>
      <c r="E142" s="242" t="s">
        <v>1</v>
      </c>
      <c r="F142" s="243" t="s">
        <v>158</v>
      </c>
      <c r="G142" s="240"/>
      <c r="H142" s="242" t="s">
        <v>1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157</v>
      </c>
      <c r="AU142" s="249" t="s">
        <v>85</v>
      </c>
      <c r="AV142" s="13" t="s">
        <v>8</v>
      </c>
      <c r="AW142" s="13" t="s">
        <v>33</v>
      </c>
      <c r="AX142" s="13" t="s">
        <v>77</v>
      </c>
      <c r="AY142" s="249" t="s">
        <v>145</v>
      </c>
    </row>
    <row r="143" s="14" customFormat="1">
      <c r="A143" s="14"/>
      <c r="B143" s="250"/>
      <c r="C143" s="251"/>
      <c r="D143" s="241" t="s">
        <v>157</v>
      </c>
      <c r="E143" s="252" t="s">
        <v>1</v>
      </c>
      <c r="F143" s="253" t="s">
        <v>159</v>
      </c>
      <c r="G143" s="251"/>
      <c r="H143" s="254">
        <v>1.98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157</v>
      </c>
      <c r="AU143" s="260" t="s">
        <v>85</v>
      </c>
      <c r="AV143" s="14" t="s">
        <v>85</v>
      </c>
      <c r="AW143" s="14" t="s">
        <v>33</v>
      </c>
      <c r="AX143" s="14" t="s">
        <v>77</v>
      </c>
      <c r="AY143" s="260" t="s">
        <v>145</v>
      </c>
    </row>
    <row r="144" s="15" customFormat="1">
      <c r="A144" s="15"/>
      <c r="B144" s="261"/>
      <c r="C144" s="262"/>
      <c r="D144" s="241" t="s">
        <v>157</v>
      </c>
      <c r="E144" s="263" t="s">
        <v>1</v>
      </c>
      <c r="F144" s="264" t="s">
        <v>160</v>
      </c>
      <c r="G144" s="262"/>
      <c r="H144" s="265">
        <v>1.98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1" t="s">
        <v>157</v>
      </c>
      <c r="AU144" s="271" t="s">
        <v>85</v>
      </c>
      <c r="AV144" s="15" t="s">
        <v>152</v>
      </c>
      <c r="AW144" s="15" t="s">
        <v>33</v>
      </c>
      <c r="AX144" s="15" t="s">
        <v>8</v>
      </c>
      <c r="AY144" s="271" t="s">
        <v>145</v>
      </c>
    </row>
    <row r="145" s="2" customFormat="1">
      <c r="A145" s="38"/>
      <c r="B145" s="39"/>
      <c r="C145" s="226" t="s">
        <v>92</v>
      </c>
      <c r="D145" s="226" t="s">
        <v>147</v>
      </c>
      <c r="E145" s="227" t="s">
        <v>161</v>
      </c>
      <c r="F145" s="228" t="s">
        <v>162</v>
      </c>
      <c r="G145" s="229" t="s">
        <v>163</v>
      </c>
      <c r="H145" s="230">
        <v>1.3140000000000001</v>
      </c>
      <c r="I145" s="231"/>
      <c r="J145" s="232">
        <f>ROUND(I145*H145,0)</f>
        <v>0</v>
      </c>
      <c r="K145" s="228" t="s">
        <v>151</v>
      </c>
      <c r="L145" s="44"/>
      <c r="M145" s="233" t="s">
        <v>1</v>
      </c>
      <c r="N145" s="234" t="s">
        <v>42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152</v>
      </c>
      <c r="AT145" s="237" t="s">
        <v>147</v>
      </c>
      <c r="AU145" s="237" t="s">
        <v>85</v>
      </c>
      <c r="AY145" s="17" t="s">
        <v>145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</v>
      </c>
      <c r="BK145" s="238">
        <f>ROUND(I145*H145,0)</f>
        <v>0</v>
      </c>
      <c r="BL145" s="17" t="s">
        <v>152</v>
      </c>
      <c r="BM145" s="237" t="s">
        <v>164</v>
      </c>
    </row>
    <row r="146" s="13" customFormat="1">
      <c r="A146" s="13"/>
      <c r="B146" s="239"/>
      <c r="C146" s="240"/>
      <c r="D146" s="241" t="s">
        <v>157</v>
      </c>
      <c r="E146" s="242" t="s">
        <v>1</v>
      </c>
      <c r="F146" s="243" t="s">
        <v>158</v>
      </c>
      <c r="G146" s="240"/>
      <c r="H146" s="242" t="s">
        <v>1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157</v>
      </c>
      <c r="AU146" s="249" t="s">
        <v>85</v>
      </c>
      <c r="AV146" s="13" t="s">
        <v>8</v>
      </c>
      <c r="AW146" s="13" t="s">
        <v>33</v>
      </c>
      <c r="AX146" s="13" t="s">
        <v>77</v>
      </c>
      <c r="AY146" s="249" t="s">
        <v>145</v>
      </c>
    </row>
    <row r="147" s="14" customFormat="1">
      <c r="A147" s="14"/>
      <c r="B147" s="250"/>
      <c r="C147" s="251"/>
      <c r="D147" s="241" t="s">
        <v>157</v>
      </c>
      <c r="E147" s="252" t="s">
        <v>1</v>
      </c>
      <c r="F147" s="253" t="s">
        <v>165</v>
      </c>
      <c r="G147" s="251"/>
      <c r="H147" s="254">
        <v>1.3140000000000001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157</v>
      </c>
      <c r="AU147" s="260" t="s">
        <v>85</v>
      </c>
      <c r="AV147" s="14" t="s">
        <v>85</v>
      </c>
      <c r="AW147" s="14" t="s">
        <v>33</v>
      </c>
      <c r="AX147" s="14" t="s">
        <v>77</v>
      </c>
      <c r="AY147" s="260" t="s">
        <v>145</v>
      </c>
    </row>
    <row r="148" s="15" customFormat="1">
      <c r="A148" s="15"/>
      <c r="B148" s="261"/>
      <c r="C148" s="262"/>
      <c r="D148" s="241" t="s">
        <v>157</v>
      </c>
      <c r="E148" s="263" t="s">
        <v>1</v>
      </c>
      <c r="F148" s="264" t="s">
        <v>160</v>
      </c>
      <c r="G148" s="262"/>
      <c r="H148" s="265">
        <v>1.3140000000000001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1" t="s">
        <v>157</v>
      </c>
      <c r="AU148" s="271" t="s">
        <v>85</v>
      </c>
      <c r="AV148" s="15" t="s">
        <v>152</v>
      </c>
      <c r="AW148" s="15" t="s">
        <v>33</v>
      </c>
      <c r="AX148" s="15" t="s">
        <v>8</v>
      </c>
      <c r="AY148" s="271" t="s">
        <v>145</v>
      </c>
    </row>
    <row r="149" s="2" customFormat="1">
      <c r="A149" s="38"/>
      <c r="B149" s="39"/>
      <c r="C149" s="226" t="s">
        <v>152</v>
      </c>
      <c r="D149" s="226" t="s">
        <v>147</v>
      </c>
      <c r="E149" s="227" t="s">
        <v>166</v>
      </c>
      <c r="F149" s="228" t="s">
        <v>167</v>
      </c>
      <c r="G149" s="229" t="s">
        <v>163</v>
      </c>
      <c r="H149" s="230">
        <v>1.3140000000000001</v>
      </c>
      <c r="I149" s="231"/>
      <c r="J149" s="232">
        <f>ROUND(I149*H149,0)</f>
        <v>0</v>
      </c>
      <c r="K149" s="228" t="s">
        <v>151</v>
      </c>
      <c r="L149" s="44"/>
      <c r="M149" s="233" t="s">
        <v>1</v>
      </c>
      <c r="N149" s="234" t="s">
        <v>42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152</v>
      </c>
      <c r="AT149" s="237" t="s">
        <v>147</v>
      </c>
      <c r="AU149" s="237" t="s">
        <v>85</v>
      </c>
      <c r="AY149" s="17" t="s">
        <v>145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</v>
      </c>
      <c r="BK149" s="238">
        <f>ROUND(I149*H149,0)</f>
        <v>0</v>
      </c>
      <c r="BL149" s="17" t="s">
        <v>152</v>
      </c>
      <c r="BM149" s="237" t="s">
        <v>168</v>
      </c>
    </row>
    <row r="150" s="2" customFormat="1">
      <c r="A150" s="38"/>
      <c r="B150" s="39"/>
      <c r="C150" s="226" t="s">
        <v>169</v>
      </c>
      <c r="D150" s="226" t="s">
        <v>147</v>
      </c>
      <c r="E150" s="227" t="s">
        <v>170</v>
      </c>
      <c r="F150" s="228" t="s">
        <v>171</v>
      </c>
      <c r="G150" s="229" t="s">
        <v>163</v>
      </c>
      <c r="H150" s="230">
        <v>0.80000000000000004</v>
      </c>
      <c r="I150" s="231"/>
      <c r="J150" s="232">
        <f>ROUND(I150*H150,0)</f>
        <v>0</v>
      </c>
      <c r="K150" s="228" t="s">
        <v>151</v>
      </c>
      <c r="L150" s="44"/>
      <c r="M150" s="233" t="s">
        <v>1</v>
      </c>
      <c r="N150" s="234" t="s">
        <v>42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152</v>
      </c>
      <c r="AT150" s="237" t="s">
        <v>147</v>
      </c>
      <c r="AU150" s="237" t="s">
        <v>85</v>
      </c>
      <c r="AY150" s="17" t="s">
        <v>145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</v>
      </c>
      <c r="BK150" s="238">
        <f>ROUND(I150*H150,0)</f>
        <v>0</v>
      </c>
      <c r="BL150" s="17" t="s">
        <v>152</v>
      </c>
      <c r="BM150" s="237" t="s">
        <v>172</v>
      </c>
    </row>
    <row r="151" s="13" customFormat="1">
      <c r="A151" s="13"/>
      <c r="B151" s="239"/>
      <c r="C151" s="240"/>
      <c r="D151" s="241" t="s">
        <v>157</v>
      </c>
      <c r="E151" s="242" t="s">
        <v>1</v>
      </c>
      <c r="F151" s="243" t="s">
        <v>158</v>
      </c>
      <c r="G151" s="240"/>
      <c r="H151" s="242" t="s">
        <v>1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157</v>
      </c>
      <c r="AU151" s="249" t="s">
        <v>85</v>
      </c>
      <c r="AV151" s="13" t="s">
        <v>8</v>
      </c>
      <c r="AW151" s="13" t="s">
        <v>33</v>
      </c>
      <c r="AX151" s="13" t="s">
        <v>77</v>
      </c>
      <c r="AY151" s="249" t="s">
        <v>145</v>
      </c>
    </row>
    <row r="152" s="14" customFormat="1">
      <c r="A152" s="14"/>
      <c r="B152" s="250"/>
      <c r="C152" s="251"/>
      <c r="D152" s="241" t="s">
        <v>157</v>
      </c>
      <c r="E152" s="252" t="s">
        <v>1</v>
      </c>
      <c r="F152" s="253" t="s">
        <v>173</v>
      </c>
      <c r="G152" s="251"/>
      <c r="H152" s="254">
        <v>0.80000000000000004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157</v>
      </c>
      <c r="AU152" s="260" t="s">
        <v>85</v>
      </c>
      <c r="AV152" s="14" t="s">
        <v>85</v>
      </c>
      <c r="AW152" s="14" t="s">
        <v>33</v>
      </c>
      <c r="AX152" s="14" t="s">
        <v>77</v>
      </c>
      <c r="AY152" s="260" t="s">
        <v>145</v>
      </c>
    </row>
    <row r="153" s="15" customFormat="1">
      <c r="A153" s="15"/>
      <c r="B153" s="261"/>
      <c r="C153" s="262"/>
      <c r="D153" s="241" t="s">
        <v>157</v>
      </c>
      <c r="E153" s="263" t="s">
        <v>1</v>
      </c>
      <c r="F153" s="264" t="s">
        <v>160</v>
      </c>
      <c r="G153" s="262"/>
      <c r="H153" s="265">
        <v>0.80000000000000004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1" t="s">
        <v>157</v>
      </c>
      <c r="AU153" s="271" t="s">
        <v>85</v>
      </c>
      <c r="AV153" s="15" t="s">
        <v>152</v>
      </c>
      <c r="AW153" s="15" t="s">
        <v>33</v>
      </c>
      <c r="AX153" s="15" t="s">
        <v>8</v>
      </c>
      <c r="AY153" s="271" t="s">
        <v>145</v>
      </c>
    </row>
    <row r="154" s="2" customFormat="1" ht="16.5" customHeight="1">
      <c r="A154" s="38"/>
      <c r="B154" s="39"/>
      <c r="C154" s="226" t="s">
        <v>174</v>
      </c>
      <c r="D154" s="226" t="s">
        <v>147</v>
      </c>
      <c r="E154" s="227" t="s">
        <v>175</v>
      </c>
      <c r="F154" s="228" t="s">
        <v>176</v>
      </c>
      <c r="G154" s="229" t="s">
        <v>163</v>
      </c>
      <c r="H154" s="230">
        <v>0.80000000000000004</v>
      </c>
      <c r="I154" s="231"/>
      <c r="J154" s="232">
        <f>ROUND(I154*H154,0)</f>
        <v>0</v>
      </c>
      <c r="K154" s="228" t="s">
        <v>151</v>
      </c>
      <c r="L154" s="44"/>
      <c r="M154" s="233" t="s">
        <v>1</v>
      </c>
      <c r="N154" s="234" t="s">
        <v>42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152</v>
      </c>
      <c r="AT154" s="237" t="s">
        <v>147</v>
      </c>
      <c r="AU154" s="237" t="s">
        <v>85</v>
      </c>
      <c r="AY154" s="17" t="s">
        <v>145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</v>
      </c>
      <c r="BK154" s="238">
        <f>ROUND(I154*H154,0)</f>
        <v>0</v>
      </c>
      <c r="BL154" s="17" t="s">
        <v>152</v>
      </c>
      <c r="BM154" s="237" t="s">
        <v>177</v>
      </c>
    </row>
    <row r="155" s="2" customFormat="1">
      <c r="A155" s="38"/>
      <c r="B155" s="39"/>
      <c r="C155" s="226" t="s">
        <v>178</v>
      </c>
      <c r="D155" s="226" t="s">
        <v>147</v>
      </c>
      <c r="E155" s="227" t="s">
        <v>179</v>
      </c>
      <c r="F155" s="228" t="s">
        <v>180</v>
      </c>
      <c r="G155" s="229" t="s">
        <v>181</v>
      </c>
      <c r="H155" s="230">
        <v>1.6000000000000001</v>
      </c>
      <c r="I155" s="231"/>
      <c r="J155" s="232">
        <f>ROUND(I155*H155,0)</f>
        <v>0</v>
      </c>
      <c r="K155" s="228" t="s">
        <v>151</v>
      </c>
      <c r="L155" s="44"/>
      <c r="M155" s="233" t="s">
        <v>1</v>
      </c>
      <c r="N155" s="234" t="s">
        <v>42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152</v>
      </c>
      <c r="AT155" s="237" t="s">
        <v>147</v>
      </c>
      <c r="AU155" s="237" t="s">
        <v>85</v>
      </c>
      <c r="AY155" s="17" t="s">
        <v>145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</v>
      </c>
      <c r="BK155" s="238">
        <f>ROUND(I155*H155,0)</f>
        <v>0</v>
      </c>
      <c r="BL155" s="17" t="s">
        <v>152</v>
      </c>
      <c r="BM155" s="237" t="s">
        <v>182</v>
      </c>
    </row>
    <row r="156" s="14" customFormat="1">
      <c r="A156" s="14"/>
      <c r="B156" s="250"/>
      <c r="C156" s="251"/>
      <c r="D156" s="241" t="s">
        <v>157</v>
      </c>
      <c r="E156" s="252" t="s">
        <v>1</v>
      </c>
      <c r="F156" s="253" t="s">
        <v>183</v>
      </c>
      <c r="G156" s="251"/>
      <c r="H156" s="254">
        <v>1.6000000000000001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157</v>
      </c>
      <c r="AU156" s="260" t="s">
        <v>85</v>
      </c>
      <c r="AV156" s="14" t="s">
        <v>85</v>
      </c>
      <c r="AW156" s="14" t="s">
        <v>33</v>
      </c>
      <c r="AX156" s="14" t="s">
        <v>77</v>
      </c>
      <c r="AY156" s="260" t="s">
        <v>145</v>
      </c>
    </row>
    <row r="157" s="15" customFormat="1">
      <c r="A157" s="15"/>
      <c r="B157" s="261"/>
      <c r="C157" s="262"/>
      <c r="D157" s="241" t="s">
        <v>157</v>
      </c>
      <c r="E157" s="263" t="s">
        <v>1</v>
      </c>
      <c r="F157" s="264" t="s">
        <v>160</v>
      </c>
      <c r="G157" s="262"/>
      <c r="H157" s="265">
        <v>1.6000000000000001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1" t="s">
        <v>157</v>
      </c>
      <c r="AU157" s="271" t="s">
        <v>85</v>
      </c>
      <c r="AV157" s="15" t="s">
        <v>152</v>
      </c>
      <c r="AW157" s="15" t="s">
        <v>33</v>
      </c>
      <c r="AX157" s="15" t="s">
        <v>8</v>
      </c>
      <c r="AY157" s="271" t="s">
        <v>145</v>
      </c>
    </row>
    <row r="158" s="2" customFormat="1">
      <c r="A158" s="38"/>
      <c r="B158" s="39"/>
      <c r="C158" s="226" t="s">
        <v>184</v>
      </c>
      <c r="D158" s="226" t="s">
        <v>147</v>
      </c>
      <c r="E158" s="227" t="s">
        <v>185</v>
      </c>
      <c r="F158" s="228" t="s">
        <v>186</v>
      </c>
      <c r="G158" s="229" t="s">
        <v>163</v>
      </c>
      <c r="H158" s="230">
        <v>0.41399999999999998</v>
      </c>
      <c r="I158" s="231"/>
      <c r="J158" s="232">
        <f>ROUND(I158*H158,0)</f>
        <v>0</v>
      </c>
      <c r="K158" s="228" t="s">
        <v>151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152</v>
      </c>
      <c r="AT158" s="237" t="s">
        <v>147</v>
      </c>
      <c r="AU158" s="237" t="s">
        <v>85</v>
      </c>
      <c r="AY158" s="17" t="s">
        <v>145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</v>
      </c>
      <c r="BK158" s="238">
        <f>ROUND(I158*H158,0)</f>
        <v>0</v>
      </c>
      <c r="BL158" s="17" t="s">
        <v>152</v>
      </c>
      <c r="BM158" s="237" t="s">
        <v>187</v>
      </c>
    </row>
    <row r="159" s="13" customFormat="1">
      <c r="A159" s="13"/>
      <c r="B159" s="239"/>
      <c r="C159" s="240"/>
      <c r="D159" s="241" t="s">
        <v>157</v>
      </c>
      <c r="E159" s="242" t="s">
        <v>1</v>
      </c>
      <c r="F159" s="243" t="s">
        <v>158</v>
      </c>
      <c r="G159" s="240"/>
      <c r="H159" s="242" t="s">
        <v>1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157</v>
      </c>
      <c r="AU159" s="249" t="s">
        <v>85</v>
      </c>
      <c r="AV159" s="13" t="s">
        <v>8</v>
      </c>
      <c r="AW159" s="13" t="s">
        <v>33</v>
      </c>
      <c r="AX159" s="13" t="s">
        <v>77</v>
      </c>
      <c r="AY159" s="249" t="s">
        <v>145</v>
      </c>
    </row>
    <row r="160" s="14" customFormat="1">
      <c r="A160" s="14"/>
      <c r="B160" s="250"/>
      <c r="C160" s="251"/>
      <c r="D160" s="241" t="s">
        <v>157</v>
      </c>
      <c r="E160" s="252" t="s">
        <v>1</v>
      </c>
      <c r="F160" s="253" t="s">
        <v>188</v>
      </c>
      <c r="G160" s="251"/>
      <c r="H160" s="254">
        <v>0.41399999999999998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157</v>
      </c>
      <c r="AU160" s="260" t="s">
        <v>85</v>
      </c>
      <c r="AV160" s="14" t="s">
        <v>85</v>
      </c>
      <c r="AW160" s="14" t="s">
        <v>33</v>
      </c>
      <c r="AX160" s="14" t="s">
        <v>77</v>
      </c>
      <c r="AY160" s="260" t="s">
        <v>145</v>
      </c>
    </row>
    <row r="161" s="15" customFormat="1">
      <c r="A161" s="15"/>
      <c r="B161" s="261"/>
      <c r="C161" s="262"/>
      <c r="D161" s="241" t="s">
        <v>157</v>
      </c>
      <c r="E161" s="263" t="s">
        <v>1</v>
      </c>
      <c r="F161" s="264" t="s">
        <v>160</v>
      </c>
      <c r="G161" s="262"/>
      <c r="H161" s="265">
        <v>0.41399999999999998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1" t="s">
        <v>157</v>
      </c>
      <c r="AU161" s="271" t="s">
        <v>85</v>
      </c>
      <c r="AV161" s="15" t="s">
        <v>152</v>
      </c>
      <c r="AW161" s="15" t="s">
        <v>33</v>
      </c>
      <c r="AX161" s="15" t="s">
        <v>8</v>
      </c>
      <c r="AY161" s="271" t="s">
        <v>145</v>
      </c>
    </row>
    <row r="162" s="2" customFormat="1">
      <c r="A162" s="38"/>
      <c r="B162" s="39"/>
      <c r="C162" s="226" t="s">
        <v>189</v>
      </c>
      <c r="D162" s="226" t="s">
        <v>147</v>
      </c>
      <c r="E162" s="227" t="s">
        <v>190</v>
      </c>
      <c r="F162" s="228" t="s">
        <v>191</v>
      </c>
      <c r="G162" s="229" t="s">
        <v>163</v>
      </c>
      <c r="H162" s="230">
        <v>0.54000000000000004</v>
      </c>
      <c r="I162" s="231"/>
      <c r="J162" s="232">
        <f>ROUND(I162*H162,0)</f>
        <v>0</v>
      </c>
      <c r="K162" s="228" t="s">
        <v>151</v>
      </c>
      <c r="L162" s="44"/>
      <c r="M162" s="233" t="s">
        <v>1</v>
      </c>
      <c r="N162" s="234" t="s">
        <v>42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152</v>
      </c>
      <c r="AT162" s="237" t="s">
        <v>147</v>
      </c>
      <c r="AU162" s="237" t="s">
        <v>85</v>
      </c>
      <c r="AY162" s="17" t="s">
        <v>145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</v>
      </c>
      <c r="BK162" s="238">
        <f>ROUND(I162*H162,0)</f>
        <v>0</v>
      </c>
      <c r="BL162" s="17" t="s">
        <v>152</v>
      </c>
      <c r="BM162" s="237" t="s">
        <v>192</v>
      </c>
    </row>
    <row r="163" s="13" customFormat="1">
      <c r="A163" s="13"/>
      <c r="B163" s="239"/>
      <c r="C163" s="240"/>
      <c r="D163" s="241" t="s">
        <v>157</v>
      </c>
      <c r="E163" s="242" t="s">
        <v>1</v>
      </c>
      <c r="F163" s="243" t="s">
        <v>158</v>
      </c>
      <c r="G163" s="240"/>
      <c r="H163" s="242" t="s">
        <v>1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157</v>
      </c>
      <c r="AU163" s="249" t="s">
        <v>85</v>
      </c>
      <c r="AV163" s="13" t="s">
        <v>8</v>
      </c>
      <c r="AW163" s="13" t="s">
        <v>33</v>
      </c>
      <c r="AX163" s="13" t="s">
        <v>77</v>
      </c>
      <c r="AY163" s="249" t="s">
        <v>145</v>
      </c>
    </row>
    <row r="164" s="14" customFormat="1">
      <c r="A164" s="14"/>
      <c r="B164" s="250"/>
      <c r="C164" s="251"/>
      <c r="D164" s="241" t="s">
        <v>157</v>
      </c>
      <c r="E164" s="252" t="s">
        <v>1</v>
      </c>
      <c r="F164" s="253" t="s">
        <v>193</v>
      </c>
      <c r="G164" s="251"/>
      <c r="H164" s="254">
        <v>0.54000000000000004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157</v>
      </c>
      <c r="AU164" s="260" t="s">
        <v>85</v>
      </c>
      <c r="AV164" s="14" t="s">
        <v>85</v>
      </c>
      <c r="AW164" s="14" t="s">
        <v>33</v>
      </c>
      <c r="AX164" s="14" t="s">
        <v>77</v>
      </c>
      <c r="AY164" s="260" t="s">
        <v>145</v>
      </c>
    </row>
    <row r="165" s="15" customFormat="1">
      <c r="A165" s="15"/>
      <c r="B165" s="261"/>
      <c r="C165" s="262"/>
      <c r="D165" s="241" t="s">
        <v>157</v>
      </c>
      <c r="E165" s="263" t="s">
        <v>1</v>
      </c>
      <c r="F165" s="264" t="s">
        <v>160</v>
      </c>
      <c r="G165" s="262"/>
      <c r="H165" s="265">
        <v>0.54000000000000004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1" t="s">
        <v>157</v>
      </c>
      <c r="AU165" s="271" t="s">
        <v>85</v>
      </c>
      <c r="AV165" s="15" t="s">
        <v>152</v>
      </c>
      <c r="AW165" s="15" t="s">
        <v>33</v>
      </c>
      <c r="AX165" s="15" t="s">
        <v>8</v>
      </c>
      <c r="AY165" s="271" t="s">
        <v>145</v>
      </c>
    </row>
    <row r="166" s="2" customFormat="1" ht="16.5" customHeight="1">
      <c r="A166" s="38"/>
      <c r="B166" s="39"/>
      <c r="C166" s="272" t="s">
        <v>194</v>
      </c>
      <c r="D166" s="272" t="s">
        <v>195</v>
      </c>
      <c r="E166" s="273" t="s">
        <v>196</v>
      </c>
      <c r="F166" s="274" t="s">
        <v>197</v>
      </c>
      <c r="G166" s="275" t="s">
        <v>181</v>
      </c>
      <c r="H166" s="276">
        <v>1.0800000000000001</v>
      </c>
      <c r="I166" s="277"/>
      <c r="J166" s="278">
        <f>ROUND(I166*H166,0)</f>
        <v>0</v>
      </c>
      <c r="K166" s="274" t="s">
        <v>151</v>
      </c>
      <c r="L166" s="279"/>
      <c r="M166" s="280" t="s">
        <v>1</v>
      </c>
      <c r="N166" s="281" t="s">
        <v>42</v>
      </c>
      <c r="O166" s="91"/>
      <c r="P166" s="235">
        <f>O166*H166</f>
        <v>0</v>
      </c>
      <c r="Q166" s="235">
        <v>1</v>
      </c>
      <c r="R166" s="235">
        <f>Q166*H166</f>
        <v>1.0800000000000001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184</v>
      </c>
      <c r="AT166" s="237" t="s">
        <v>195</v>
      </c>
      <c r="AU166" s="237" t="s">
        <v>85</v>
      </c>
      <c r="AY166" s="17" t="s">
        <v>145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</v>
      </c>
      <c r="BK166" s="238">
        <f>ROUND(I166*H166,0)</f>
        <v>0</v>
      </c>
      <c r="BL166" s="17" t="s">
        <v>152</v>
      </c>
      <c r="BM166" s="237" t="s">
        <v>198</v>
      </c>
    </row>
    <row r="167" s="14" customFormat="1">
      <c r="A167" s="14"/>
      <c r="B167" s="250"/>
      <c r="C167" s="251"/>
      <c r="D167" s="241" t="s">
        <v>157</v>
      </c>
      <c r="E167" s="252" t="s">
        <v>1</v>
      </c>
      <c r="F167" s="253" t="s">
        <v>199</v>
      </c>
      <c r="G167" s="251"/>
      <c r="H167" s="254">
        <v>1.0800000000000001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157</v>
      </c>
      <c r="AU167" s="260" t="s">
        <v>85</v>
      </c>
      <c r="AV167" s="14" t="s">
        <v>85</v>
      </c>
      <c r="AW167" s="14" t="s">
        <v>33</v>
      </c>
      <c r="AX167" s="14" t="s">
        <v>8</v>
      </c>
      <c r="AY167" s="260" t="s">
        <v>145</v>
      </c>
    </row>
    <row r="168" s="12" customFormat="1" ht="22.8" customHeight="1">
      <c r="A168" s="12"/>
      <c r="B168" s="210"/>
      <c r="C168" s="211"/>
      <c r="D168" s="212" t="s">
        <v>76</v>
      </c>
      <c r="E168" s="224" t="s">
        <v>92</v>
      </c>
      <c r="F168" s="224" t="s">
        <v>200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SUM(P169:P172)</f>
        <v>0</v>
      </c>
      <c r="Q168" s="218"/>
      <c r="R168" s="219">
        <f>SUM(R169:R172)</f>
        <v>2.9426047199999998</v>
      </c>
      <c r="S168" s="218"/>
      <c r="T168" s="220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8</v>
      </c>
      <c r="AT168" s="222" t="s">
        <v>76</v>
      </c>
      <c r="AU168" s="222" t="s">
        <v>8</v>
      </c>
      <c r="AY168" s="221" t="s">
        <v>145</v>
      </c>
      <c r="BK168" s="223">
        <f>SUM(BK169:BK172)</f>
        <v>0</v>
      </c>
    </row>
    <row r="169" s="2" customFormat="1" ht="21.75" customHeight="1">
      <c r="A169" s="38"/>
      <c r="B169" s="39"/>
      <c r="C169" s="226" t="s">
        <v>201</v>
      </c>
      <c r="D169" s="226" t="s">
        <v>147</v>
      </c>
      <c r="E169" s="227" t="s">
        <v>202</v>
      </c>
      <c r="F169" s="228" t="s">
        <v>203</v>
      </c>
      <c r="G169" s="229" t="s">
        <v>163</v>
      </c>
      <c r="H169" s="230">
        <v>1.6259999999999999</v>
      </c>
      <c r="I169" s="231"/>
      <c r="J169" s="232">
        <f>ROUND(I169*H169,0)</f>
        <v>0</v>
      </c>
      <c r="K169" s="228" t="s">
        <v>151</v>
      </c>
      <c r="L169" s="44"/>
      <c r="M169" s="233" t="s">
        <v>1</v>
      </c>
      <c r="N169" s="234" t="s">
        <v>42</v>
      </c>
      <c r="O169" s="91"/>
      <c r="P169" s="235">
        <f>O169*H169</f>
        <v>0</v>
      </c>
      <c r="Q169" s="235">
        <v>1.80972</v>
      </c>
      <c r="R169" s="235">
        <f>Q169*H169</f>
        <v>2.9426047199999998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152</v>
      </c>
      <c r="AT169" s="237" t="s">
        <v>147</v>
      </c>
      <c r="AU169" s="237" t="s">
        <v>85</v>
      </c>
      <c r="AY169" s="17" t="s">
        <v>145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</v>
      </c>
      <c r="BK169" s="238">
        <f>ROUND(I169*H169,0)</f>
        <v>0</v>
      </c>
      <c r="BL169" s="17" t="s">
        <v>152</v>
      </c>
      <c r="BM169" s="237" t="s">
        <v>204</v>
      </c>
    </row>
    <row r="170" s="13" customFormat="1">
      <c r="A170" s="13"/>
      <c r="B170" s="239"/>
      <c r="C170" s="240"/>
      <c r="D170" s="241" t="s">
        <v>157</v>
      </c>
      <c r="E170" s="242" t="s">
        <v>1</v>
      </c>
      <c r="F170" s="243" t="s">
        <v>205</v>
      </c>
      <c r="G170" s="240"/>
      <c r="H170" s="242" t="s">
        <v>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157</v>
      </c>
      <c r="AU170" s="249" t="s">
        <v>85</v>
      </c>
      <c r="AV170" s="13" t="s">
        <v>8</v>
      </c>
      <c r="AW170" s="13" t="s">
        <v>33</v>
      </c>
      <c r="AX170" s="13" t="s">
        <v>77</v>
      </c>
      <c r="AY170" s="249" t="s">
        <v>145</v>
      </c>
    </row>
    <row r="171" s="14" customFormat="1">
      <c r="A171" s="14"/>
      <c r="B171" s="250"/>
      <c r="C171" s="251"/>
      <c r="D171" s="241" t="s">
        <v>157</v>
      </c>
      <c r="E171" s="252" t="s">
        <v>1</v>
      </c>
      <c r="F171" s="253" t="s">
        <v>206</v>
      </c>
      <c r="G171" s="251"/>
      <c r="H171" s="254">
        <v>1.6259999999999999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157</v>
      </c>
      <c r="AU171" s="260" t="s">
        <v>85</v>
      </c>
      <c r="AV171" s="14" t="s">
        <v>85</v>
      </c>
      <c r="AW171" s="14" t="s">
        <v>33</v>
      </c>
      <c r="AX171" s="14" t="s">
        <v>77</v>
      </c>
      <c r="AY171" s="260" t="s">
        <v>145</v>
      </c>
    </row>
    <row r="172" s="15" customFormat="1">
      <c r="A172" s="15"/>
      <c r="B172" s="261"/>
      <c r="C172" s="262"/>
      <c r="D172" s="241" t="s">
        <v>157</v>
      </c>
      <c r="E172" s="263" t="s">
        <v>1</v>
      </c>
      <c r="F172" s="264" t="s">
        <v>160</v>
      </c>
      <c r="G172" s="262"/>
      <c r="H172" s="265">
        <v>1.6259999999999999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1" t="s">
        <v>157</v>
      </c>
      <c r="AU172" s="271" t="s">
        <v>85</v>
      </c>
      <c r="AV172" s="15" t="s">
        <v>152</v>
      </c>
      <c r="AW172" s="15" t="s">
        <v>33</v>
      </c>
      <c r="AX172" s="15" t="s">
        <v>8</v>
      </c>
      <c r="AY172" s="271" t="s">
        <v>145</v>
      </c>
    </row>
    <row r="173" s="12" customFormat="1" ht="22.8" customHeight="1">
      <c r="A173" s="12"/>
      <c r="B173" s="210"/>
      <c r="C173" s="211"/>
      <c r="D173" s="212" t="s">
        <v>76</v>
      </c>
      <c r="E173" s="224" t="s">
        <v>169</v>
      </c>
      <c r="F173" s="224" t="s">
        <v>207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SUM(P174:P185)</f>
        <v>0</v>
      </c>
      <c r="Q173" s="218"/>
      <c r="R173" s="219">
        <f>SUM(R174:R185)</f>
        <v>1.8068489999999999</v>
      </c>
      <c r="S173" s="218"/>
      <c r="T173" s="220">
        <f>SUM(T174:T185)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8</v>
      </c>
      <c r="AT173" s="222" t="s">
        <v>76</v>
      </c>
      <c r="AU173" s="222" t="s">
        <v>8</v>
      </c>
      <c r="AY173" s="221" t="s">
        <v>145</v>
      </c>
      <c r="BK173" s="223">
        <f>SUM(BK174:BK185)</f>
        <v>0</v>
      </c>
    </row>
    <row r="174" s="2" customFormat="1">
      <c r="A174" s="38"/>
      <c r="B174" s="39"/>
      <c r="C174" s="226" t="s">
        <v>208</v>
      </c>
      <c r="D174" s="226" t="s">
        <v>147</v>
      </c>
      <c r="E174" s="227" t="s">
        <v>209</v>
      </c>
      <c r="F174" s="228" t="s">
        <v>210</v>
      </c>
      <c r="G174" s="229" t="s">
        <v>150</v>
      </c>
      <c r="H174" s="230">
        <v>1.8</v>
      </c>
      <c r="I174" s="231"/>
      <c r="J174" s="232">
        <f>ROUND(I174*H174,0)</f>
        <v>0</v>
      </c>
      <c r="K174" s="228" t="s">
        <v>151</v>
      </c>
      <c r="L174" s="44"/>
      <c r="M174" s="233" t="s">
        <v>1</v>
      </c>
      <c r="N174" s="234" t="s">
        <v>42</v>
      </c>
      <c r="O174" s="91"/>
      <c r="P174" s="235">
        <f>O174*H174</f>
        <v>0</v>
      </c>
      <c r="Q174" s="235">
        <v>0.40481</v>
      </c>
      <c r="R174" s="235">
        <f>Q174*H174</f>
        <v>0.72865800000000003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152</v>
      </c>
      <c r="AT174" s="237" t="s">
        <v>147</v>
      </c>
      <c r="AU174" s="237" t="s">
        <v>85</v>
      </c>
      <c r="AY174" s="17" t="s">
        <v>145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</v>
      </c>
      <c r="BK174" s="238">
        <f>ROUND(I174*H174,0)</f>
        <v>0</v>
      </c>
      <c r="BL174" s="17" t="s">
        <v>152</v>
      </c>
      <c r="BM174" s="237" t="s">
        <v>211</v>
      </c>
    </row>
    <row r="175" s="13" customFormat="1">
      <c r="A175" s="13"/>
      <c r="B175" s="239"/>
      <c r="C175" s="240"/>
      <c r="D175" s="241" t="s">
        <v>157</v>
      </c>
      <c r="E175" s="242" t="s">
        <v>1</v>
      </c>
      <c r="F175" s="243" t="s">
        <v>158</v>
      </c>
      <c r="G175" s="240"/>
      <c r="H175" s="242" t="s">
        <v>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157</v>
      </c>
      <c r="AU175" s="249" t="s">
        <v>85</v>
      </c>
      <c r="AV175" s="13" t="s">
        <v>8</v>
      </c>
      <c r="AW175" s="13" t="s">
        <v>33</v>
      </c>
      <c r="AX175" s="13" t="s">
        <v>77</v>
      </c>
      <c r="AY175" s="249" t="s">
        <v>145</v>
      </c>
    </row>
    <row r="176" s="14" customFormat="1">
      <c r="A176" s="14"/>
      <c r="B176" s="250"/>
      <c r="C176" s="251"/>
      <c r="D176" s="241" t="s">
        <v>157</v>
      </c>
      <c r="E176" s="252" t="s">
        <v>1</v>
      </c>
      <c r="F176" s="253" t="s">
        <v>212</v>
      </c>
      <c r="G176" s="251"/>
      <c r="H176" s="254">
        <v>1.8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157</v>
      </c>
      <c r="AU176" s="260" t="s">
        <v>85</v>
      </c>
      <c r="AV176" s="14" t="s">
        <v>85</v>
      </c>
      <c r="AW176" s="14" t="s">
        <v>33</v>
      </c>
      <c r="AX176" s="14" t="s">
        <v>77</v>
      </c>
      <c r="AY176" s="260" t="s">
        <v>145</v>
      </c>
    </row>
    <row r="177" s="15" customFormat="1">
      <c r="A177" s="15"/>
      <c r="B177" s="261"/>
      <c r="C177" s="262"/>
      <c r="D177" s="241" t="s">
        <v>157</v>
      </c>
      <c r="E177" s="263" t="s">
        <v>1</v>
      </c>
      <c r="F177" s="264" t="s">
        <v>160</v>
      </c>
      <c r="G177" s="262"/>
      <c r="H177" s="265">
        <v>1.8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1" t="s">
        <v>157</v>
      </c>
      <c r="AU177" s="271" t="s">
        <v>85</v>
      </c>
      <c r="AV177" s="15" t="s">
        <v>152</v>
      </c>
      <c r="AW177" s="15" t="s">
        <v>33</v>
      </c>
      <c r="AX177" s="15" t="s">
        <v>8</v>
      </c>
      <c r="AY177" s="271" t="s">
        <v>145</v>
      </c>
    </row>
    <row r="178" s="2" customFormat="1">
      <c r="A178" s="38"/>
      <c r="B178" s="39"/>
      <c r="C178" s="226" t="s">
        <v>213</v>
      </c>
      <c r="D178" s="226" t="s">
        <v>147</v>
      </c>
      <c r="E178" s="227" t="s">
        <v>214</v>
      </c>
      <c r="F178" s="228" t="s">
        <v>215</v>
      </c>
      <c r="G178" s="229" t="s">
        <v>150</v>
      </c>
      <c r="H178" s="230">
        <v>1.8</v>
      </c>
      <c r="I178" s="231"/>
      <c r="J178" s="232">
        <f>ROUND(I178*H178,0)</f>
        <v>0</v>
      </c>
      <c r="K178" s="228" t="s">
        <v>151</v>
      </c>
      <c r="L178" s="44"/>
      <c r="M178" s="233" t="s">
        <v>1</v>
      </c>
      <c r="N178" s="234" t="s">
        <v>42</v>
      </c>
      <c r="O178" s="91"/>
      <c r="P178" s="235">
        <f>O178*H178</f>
        <v>0</v>
      </c>
      <c r="Q178" s="235">
        <v>0.37080000000000002</v>
      </c>
      <c r="R178" s="235">
        <f>Q178*H178</f>
        <v>0.66744000000000003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152</v>
      </c>
      <c r="AT178" s="237" t="s">
        <v>147</v>
      </c>
      <c r="AU178" s="237" t="s">
        <v>85</v>
      </c>
      <c r="AY178" s="17" t="s">
        <v>145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</v>
      </c>
      <c r="BK178" s="238">
        <f>ROUND(I178*H178,0)</f>
        <v>0</v>
      </c>
      <c r="BL178" s="17" t="s">
        <v>152</v>
      </c>
      <c r="BM178" s="237" t="s">
        <v>216</v>
      </c>
    </row>
    <row r="179" s="13" customFormat="1">
      <c r="A179" s="13"/>
      <c r="B179" s="239"/>
      <c r="C179" s="240"/>
      <c r="D179" s="241" t="s">
        <v>157</v>
      </c>
      <c r="E179" s="242" t="s">
        <v>1</v>
      </c>
      <c r="F179" s="243" t="s">
        <v>158</v>
      </c>
      <c r="G179" s="240"/>
      <c r="H179" s="242" t="s">
        <v>1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157</v>
      </c>
      <c r="AU179" s="249" t="s">
        <v>85</v>
      </c>
      <c r="AV179" s="13" t="s">
        <v>8</v>
      </c>
      <c r="AW179" s="13" t="s">
        <v>33</v>
      </c>
      <c r="AX179" s="13" t="s">
        <v>77</v>
      </c>
      <c r="AY179" s="249" t="s">
        <v>145</v>
      </c>
    </row>
    <row r="180" s="14" customFormat="1">
      <c r="A180" s="14"/>
      <c r="B180" s="250"/>
      <c r="C180" s="251"/>
      <c r="D180" s="241" t="s">
        <v>157</v>
      </c>
      <c r="E180" s="252" t="s">
        <v>1</v>
      </c>
      <c r="F180" s="253" t="s">
        <v>212</v>
      </c>
      <c r="G180" s="251"/>
      <c r="H180" s="254">
        <v>1.8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157</v>
      </c>
      <c r="AU180" s="260" t="s">
        <v>85</v>
      </c>
      <c r="AV180" s="14" t="s">
        <v>85</v>
      </c>
      <c r="AW180" s="14" t="s">
        <v>33</v>
      </c>
      <c r="AX180" s="14" t="s">
        <v>77</v>
      </c>
      <c r="AY180" s="260" t="s">
        <v>145</v>
      </c>
    </row>
    <row r="181" s="15" customFormat="1">
      <c r="A181" s="15"/>
      <c r="B181" s="261"/>
      <c r="C181" s="262"/>
      <c r="D181" s="241" t="s">
        <v>157</v>
      </c>
      <c r="E181" s="263" t="s">
        <v>1</v>
      </c>
      <c r="F181" s="264" t="s">
        <v>160</v>
      </c>
      <c r="G181" s="262"/>
      <c r="H181" s="265">
        <v>1.8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1" t="s">
        <v>157</v>
      </c>
      <c r="AU181" s="271" t="s">
        <v>85</v>
      </c>
      <c r="AV181" s="15" t="s">
        <v>152</v>
      </c>
      <c r="AW181" s="15" t="s">
        <v>33</v>
      </c>
      <c r="AX181" s="15" t="s">
        <v>8</v>
      </c>
      <c r="AY181" s="271" t="s">
        <v>145</v>
      </c>
    </row>
    <row r="182" s="2" customFormat="1" ht="33" customHeight="1">
      <c r="A182" s="38"/>
      <c r="B182" s="39"/>
      <c r="C182" s="226" t="s">
        <v>217</v>
      </c>
      <c r="D182" s="226" t="s">
        <v>147</v>
      </c>
      <c r="E182" s="227" t="s">
        <v>218</v>
      </c>
      <c r="F182" s="228" t="s">
        <v>219</v>
      </c>
      <c r="G182" s="229" t="s">
        <v>150</v>
      </c>
      <c r="H182" s="230">
        <v>1.98</v>
      </c>
      <c r="I182" s="231"/>
      <c r="J182" s="232">
        <f>ROUND(I182*H182,0)</f>
        <v>0</v>
      </c>
      <c r="K182" s="228" t="s">
        <v>151</v>
      </c>
      <c r="L182" s="44"/>
      <c r="M182" s="233" t="s">
        <v>1</v>
      </c>
      <c r="N182" s="234" t="s">
        <v>42</v>
      </c>
      <c r="O182" s="91"/>
      <c r="P182" s="235">
        <f>O182*H182</f>
        <v>0</v>
      </c>
      <c r="Q182" s="235">
        <v>0.20745</v>
      </c>
      <c r="R182" s="235">
        <f>Q182*H182</f>
        <v>0.41075099999999998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152</v>
      </c>
      <c r="AT182" s="237" t="s">
        <v>147</v>
      </c>
      <c r="AU182" s="237" t="s">
        <v>85</v>
      </c>
      <c r="AY182" s="17" t="s">
        <v>145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</v>
      </c>
      <c r="BK182" s="238">
        <f>ROUND(I182*H182,0)</f>
        <v>0</v>
      </c>
      <c r="BL182" s="17" t="s">
        <v>152</v>
      </c>
      <c r="BM182" s="237" t="s">
        <v>220</v>
      </c>
    </row>
    <row r="183" s="13" customFormat="1">
      <c r="A183" s="13"/>
      <c r="B183" s="239"/>
      <c r="C183" s="240"/>
      <c r="D183" s="241" t="s">
        <v>157</v>
      </c>
      <c r="E183" s="242" t="s">
        <v>1</v>
      </c>
      <c r="F183" s="243" t="s">
        <v>158</v>
      </c>
      <c r="G183" s="240"/>
      <c r="H183" s="242" t="s">
        <v>1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157</v>
      </c>
      <c r="AU183" s="249" t="s">
        <v>85</v>
      </c>
      <c r="AV183" s="13" t="s">
        <v>8</v>
      </c>
      <c r="AW183" s="13" t="s">
        <v>33</v>
      </c>
      <c r="AX183" s="13" t="s">
        <v>77</v>
      </c>
      <c r="AY183" s="249" t="s">
        <v>145</v>
      </c>
    </row>
    <row r="184" s="14" customFormat="1">
      <c r="A184" s="14"/>
      <c r="B184" s="250"/>
      <c r="C184" s="251"/>
      <c r="D184" s="241" t="s">
        <v>157</v>
      </c>
      <c r="E184" s="252" t="s">
        <v>1</v>
      </c>
      <c r="F184" s="253" t="s">
        <v>159</v>
      </c>
      <c r="G184" s="251"/>
      <c r="H184" s="254">
        <v>1.98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157</v>
      </c>
      <c r="AU184" s="260" t="s">
        <v>85</v>
      </c>
      <c r="AV184" s="14" t="s">
        <v>85</v>
      </c>
      <c r="AW184" s="14" t="s">
        <v>33</v>
      </c>
      <c r="AX184" s="14" t="s">
        <v>77</v>
      </c>
      <c r="AY184" s="260" t="s">
        <v>145</v>
      </c>
    </row>
    <row r="185" s="15" customFormat="1">
      <c r="A185" s="15"/>
      <c r="B185" s="261"/>
      <c r="C185" s="262"/>
      <c r="D185" s="241" t="s">
        <v>157</v>
      </c>
      <c r="E185" s="263" t="s">
        <v>1</v>
      </c>
      <c r="F185" s="264" t="s">
        <v>160</v>
      </c>
      <c r="G185" s="262"/>
      <c r="H185" s="265">
        <v>1.98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1" t="s">
        <v>157</v>
      </c>
      <c r="AU185" s="271" t="s">
        <v>85</v>
      </c>
      <c r="AV185" s="15" t="s">
        <v>152</v>
      </c>
      <c r="AW185" s="15" t="s">
        <v>33</v>
      </c>
      <c r="AX185" s="15" t="s">
        <v>8</v>
      </c>
      <c r="AY185" s="271" t="s">
        <v>145</v>
      </c>
    </row>
    <row r="186" s="12" customFormat="1" ht="22.8" customHeight="1">
      <c r="A186" s="12"/>
      <c r="B186" s="210"/>
      <c r="C186" s="211"/>
      <c r="D186" s="212" t="s">
        <v>76</v>
      </c>
      <c r="E186" s="224" t="s">
        <v>174</v>
      </c>
      <c r="F186" s="224" t="s">
        <v>221</v>
      </c>
      <c r="G186" s="211"/>
      <c r="H186" s="211"/>
      <c r="I186" s="214"/>
      <c r="J186" s="225">
        <f>BK186</f>
        <v>0</v>
      </c>
      <c r="K186" s="211"/>
      <c r="L186" s="216"/>
      <c r="M186" s="217"/>
      <c r="N186" s="218"/>
      <c r="O186" s="218"/>
      <c r="P186" s="219">
        <f>SUM(P187:P256)</f>
        <v>0</v>
      </c>
      <c r="Q186" s="218"/>
      <c r="R186" s="219">
        <f>SUM(R187:R256)</f>
        <v>2.9824644899999999</v>
      </c>
      <c r="S186" s="218"/>
      <c r="T186" s="220">
        <f>SUM(T187:T256)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8</v>
      </c>
      <c r="AT186" s="222" t="s">
        <v>76</v>
      </c>
      <c r="AU186" s="222" t="s">
        <v>8</v>
      </c>
      <c r="AY186" s="221" t="s">
        <v>145</v>
      </c>
      <c r="BK186" s="223">
        <f>SUM(BK187:BK256)</f>
        <v>0</v>
      </c>
    </row>
    <row r="187" s="2" customFormat="1">
      <c r="A187" s="38"/>
      <c r="B187" s="39"/>
      <c r="C187" s="226" t="s">
        <v>9</v>
      </c>
      <c r="D187" s="226" t="s">
        <v>147</v>
      </c>
      <c r="E187" s="227" t="s">
        <v>222</v>
      </c>
      <c r="F187" s="228" t="s">
        <v>223</v>
      </c>
      <c r="G187" s="229" t="s">
        <v>150</v>
      </c>
      <c r="H187" s="230">
        <v>81.234999999999999</v>
      </c>
      <c r="I187" s="231"/>
      <c r="J187" s="232">
        <f>ROUND(I187*H187,0)</f>
        <v>0</v>
      </c>
      <c r="K187" s="228" t="s">
        <v>1</v>
      </c>
      <c r="L187" s="44"/>
      <c r="M187" s="233" t="s">
        <v>1</v>
      </c>
      <c r="N187" s="234" t="s">
        <v>42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152</v>
      </c>
      <c r="AT187" s="237" t="s">
        <v>147</v>
      </c>
      <c r="AU187" s="237" t="s">
        <v>85</v>
      </c>
      <c r="AY187" s="17" t="s">
        <v>145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</v>
      </c>
      <c r="BK187" s="238">
        <f>ROUND(I187*H187,0)</f>
        <v>0</v>
      </c>
      <c r="BL187" s="17" t="s">
        <v>152</v>
      </c>
      <c r="BM187" s="237" t="s">
        <v>224</v>
      </c>
    </row>
    <row r="188" s="13" customFormat="1">
      <c r="A188" s="13"/>
      <c r="B188" s="239"/>
      <c r="C188" s="240"/>
      <c r="D188" s="241" t="s">
        <v>157</v>
      </c>
      <c r="E188" s="242" t="s">
        <v>1</v>
      </c>
      <c r="F188" s="243" t="s">
        <v>225</v>
      </c>
      <c r="G188" s="240"/>
      <c r="H188" s="242" t="s">
        <v>1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157</v>
      </c>
      <c r="AU188" s="249" t="s">
        <v>85</v>
      </c>
      <c r="AV188" s="13" t="s">
        <v>8</v>
      </c>
      <c r="AW188" s="13" t="s">
        <v>33</v>
      </c>
      <c r="AX188" s="13" t="s">
        <v>77</v>
      </c>
      <c r="AY188" s="249" t="s">
        <v>145</v>
      </c>
    </row>
    <row r="189" s="14" customFormat="1">
      <c r="A189" s="14"/>
      <c r="B189" s="250"/>
      <c r="C189" s="251"/>
      <c r="D189" s="241" t="s">
        <v>157</v>
      </c>
      <c r="E189" s="252" t="s">
        <v>1</v>
      </c>
      <c r="F189" s="253" t="s">
        <v>226</v>
      </c>
      <c r="G189" s="251"/>
      <c r="H189" s="254">
        <v>81.234999999999999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157</v>
      </c>
      <c r="AU189" s="260" t="s">
        <v>85</v>
      </c>
      <c r="AV189" s="14" t="s">
        <v>85</v>
      </c>
      <c r="AW189" s="14" t="s">
        <v>33</v>
      </c>
      <c r="AX189" s="14" t="s">
        <v>77</v>
      </c>
      <c r="AY189" s="260" t="s">
        <v>145</v>
      </c>
    </row>
    <row r="190" s="15" customFormat="1">
      <c r="A190" s="15"/>
      <c r="B190" s="261"/>
      <c r="C190" s="262"/>
      <c r="D190" s="241" t="s">
        <v>157</v>
      </c>
      <c r="E190" s="263" t="s">
        <v>1</v>
      </c>
      <c r="F190" s="264" t="s">
        <v>160</v>
      </c>
      <c r="G190" s="262"/>
      <c r="H190" s="265">
        <v>81.234999999999999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1" t="s">
        <v>157</v>
      </c>
      <c r="AU190" s="271" t="s">
        <v>85</v>
      </c>
      <c r="AV190" s="15" t="s">
        <v>152</v>
      </c>
      <c r="AW190" s="15" t="s">
        <v>33</v>
      </c>
      <c r="AX190" s="15" t="s">
        <v>8</v>
      </c>
      <c r="AY190" s="271" t="s">
        <v>145</v>
      </c>
    </row>
    <row r="191" s="2" customFormat="1">
      <c r="A191" s="38"/>
      <c r="B191" s="39"/>
      <c r="C191" s="226" t="s">
        <v>227</v>
      </c>
      <c r="D191" s="226" t="s">
        <v>147</v>
      </c>
      <c r="E191" s="227" t="s">
        <v>228</v>
      </c>
      <c r="F191" s="228" t="s">
        <v>229</v>
      </c>
      <c r="G191" s="229" t="s">
        <v>150</v>
      </c>
      <c r="H191" s="230">
        <v>81.234999999999999</v>
      </c>
      <c r="I191" s="231"/>
      <c r="J191" s="232">
        <f>ROUND(I191*H191,0)</f>
        <v>0</v>
      </c>
      <c r="K191" s="228" t="s">
        <v>151</v>
      </c>
      <c r="L191" s="44"/>
      <c r="M191" s="233" t="s">
        <v>1</v>
      </c>
      <c r="N191" s="234" t="s">
        <v>42</v>
      </c>
      <c r="O191" s="91"/>
      <c r="P191" s="235">
        <f>O191*H191</f>
        <v>0</v>
      </c>
      <c r="Q191" s="235">
        <v>0.00025999999999999998</v>
      </c>
      <c r="R191" s="235">
        <f>Q191*H191</f>
        <v>0.021121099999999997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152</v>
      </c>
      <c r="AT191" s="237" t="s">
        <v>147</v>
      </c>
      <c r="AU191" s="237" t="s">
        <v>85</v>
      </c>
      <c r="AY191" s="17" t="s">
        <v>145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</v>
      </c>
      <c r="BK191" s="238">
        <f>ROUND(I191*H191,0)</f>
        <v>0</v>
      </c>
      <c r="BL191" s="17" t="s">
        <v>152</v>
      </c>
      <c r="BM191" s="237" t="s">
        <v>230</v>
      </c>
    </row>
    <row r="192" s="13" customFormat="1">
      <c r="A192" s="13"/>
      <c r="B192" s="239"/>
      <c r="C192" s="240"/>
      <c r="D192" s="241" t="s">
        <v>157</v>
      </c>
      <c r="E192" s="242" t="s">
        <v>1</v>
      </c>
      <c r="F192" s="243" t="s">
        <v>225</v>
      </c>
      <c r="G192" s="240"/>
      <c r="H192" s="242" t="s">
        <v>1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157</v>
      </c>
      <c r="AU192" s="249" t="s">
        <v>85</v>
      </c>
      <c r="AV192" s="13" t="s">
        <v>8</v>
      </c>
      <c r="AW192" s="13" t="s">
        <v>33</v>
      </c>
      <c r="AX192" s="13" t="s">
        <v>77</v>
      </c>
      <c r="AY192" s="249" t="s">
        <v>145</v>
      </c>
    </row>
    <row r="193" s="14" customFormat="1">
      <c r="A193" s="14"/>
      <c r="B193" s="250"/>
      <c r="C193" s="251"/>
      <c r="D193" s="241" t="s">
        <v>157</v>
      </c>
      <c r="E193" s="252" t="s">
        <v>1</v>
      </c>
      <c r="F193" s="253" t="s">
        <v>226</v>
      </c>
      <c r="G193" s="251"/>
      <c r="H193" s="254">
        <v>81.234999999999999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157</v>
      </c>
      <c r="AU193" s="260" t="s">
        <v>85</v>
      </c>
      <c r="AV193" s="14" t="s">
        <v>85</v>
      </c>
      <c r="AW193" s="14" t="s">
        <v>33</v>
      </c>
      <c r="AX193" s="14" t="s">
        <v>77</v>
      </c>
      <c r="AY193" s="260" t="s">
        <v>145</v>
      </c>
    </row>
    <row r="194" s="15" customFormat="1">
      <c r="A194" s="15"/>
      <c r="B194" s="261"/>
      <c r="C194" s="262"/>
      <c r="D194" s="241" t="s">
        <v>157</v>
      </c>
      <c r="E194" s="263" t="s">
        <v>1</v>
      </c>
      <c r="F194" s="264" t="s">
        <v>160</v>
      </c>
      <c r="G194" s="262"/>
      <c r="H194" s="265">
        <v>81.234999999999999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1" t="s">
        <v>157</v>
      </c>
      <c r="AU194" s="271" t="s">
        <v>85</v>
      </c>
      <c r="AV194" s="15" t="s">
        <v>152</v>
      </c>
      <c r="AW194" s="15" t="s">
        <v>33</v>
      </c>
      <c r="AX194" s="15" t="s">
        <v>8</v>
      </c>
      <c r="AY194" s="271" t="s">
        <v>145</v>
      </c>
    </row>
    <row r="195" s="2" customFormat="1">
      <c r="A195" s="38"/>
      <c r="B195" s="39"/>
      <c r="C195" s="226" t="s">
        <v>231</v>
      </c>
      <c r="D195" s="226" t="s">
        <v>147</v>
      </c>
      <c r="E195" s="227" t="s">
        <v>232</v>
      </c>
      <c r="F195" s="228" t="s">
        <v>233</v>
      </c>
      <c r="G195" s="229" t="s">
        <v>150</v>
      </c>
      <c r="H195" s="230">
        <v>33.218000000000004</v>
      </c>
      <c r="I195" s="231"/>
      <c r="J195" s="232">
        <f>ROUND(I195*H195,0)</f>
        <v>0</v>
      </c>
      <c r="K195" s="228" t="s">
        <v>151</v>
      </c>
      <c r="L195" s="44"/>
      <c r="M195" s="233" t="s">
        <v>1</v>
      </c>
      <c r="N195" s="234" t="s">
        <v>42</v>
      </c>
      <c r="O195" s="91"/>
      <c r="P195" s="235">
        <f>O195*H195</f>
        <v>0</v>
      </c>
      <c r="Q195" s="235">
        <v>0.021000000000000001</v>
      </c>
      <c r="R195" s="235">
        <f>Q195*H195</f>
        <v>0.69757800000000014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152</v>
      </c>
      <c r="AT195" s="237" t="s">
        <v>147</v>
      </c>
      <c r="AU195" s="237" t="s">
        <v>85</v>
      </c>
      <c r="AY195" s="17" t="s">
        <v>145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</v>
      </c>
      <c r="BK195" s="238">
        <f>ROUND(I195*H195,0)</f>
        <v>0</v>
      </c>
      <c r="BL195" s="17" t="s">
        <v>152</v>
      </c>
      <c r="BM195" s="237" t="s">
        <v>234</v>
      </c>
    </row>
    <row r="196" s="13" customFormat="1">
      <c r="A196" s="13"/>
      <c r="B196" s="239"/>
      <c r="C196" s="240"/>
      <c r="D196" s="241" t="s">
        <v>157</v>
      </c>
      <c r="E196" s="242" t="s">
        <v>1</v>
      </c>
      <c r="F196" s="243" t="s">
        <v>235</v>
      </c>
      <c r="G196" s="240"/>
      <c r="H196" s="242" t="s">
        <v>1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157</v>
      </c>
      <c r="AU196" s="249" t="s">
        <v>85</v>
      </c>
      <c r="AV196" s="13" t="s">
        <v>8</v>
      </c>
      <c r="AW196" s="13" t="s">
        <v>33</v>
      </c>
      <c r="AX196" s="13" t="s">
        <v>77</v>
      </c>
      <c r="AY196" s="249" t="s">
        <v>145</v>
      </c>
    </row>
    <row r="197" s="13" customFormat="1">
      <c r="A197" s="13"/>
      <c r="B197" s="239"/>
      <c r="C197" s="240"/>
      <c r="D197" s="241" t="s">
        <v>157</v>
      </c>
      <c r="E197" s="242" t="s">
        <v>1</v>
      </c>
      <c r="F197" s="243" t="s">
        <v>236</v>
      </c>
      <c r="G197" s="240"/>
      <c r="H197" s="242" t="s">
        <v>1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157</v>
      </c>
      <c r="AU197" s="249" t="s">
        <v>85</v>
      </c>
      <c r="AV197" s="13" t="s">
        <v>8</v>
      </c>
      <c r="AW197" s="13" t="s">
        <v>33</v>
      </c>
      <c r="AX197" s="13" t="s">
        <v>77</v>
      </c>
      <c r="AY197" s="249" t="s">
        <v>145</v>
      </c>
    </row>
    <row r="198" s="14" customFormat="1">
      <c r="A198" s="14"/>
      <c r="B198" s="250"/>
      <c r="C198" s="251"/>
      <c r="D198" s="241" t="s">
        <v>157</v>
      </c>
      <c r="E198" s="252" t="s">
        <v>1</v>
      </c>
      <c r="F198" s="253" t="s">
        <v>237</v>
      </c>
      <c r="G198" s="251"/>
      <c r="H198" s="254">
        <v>5.952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0" t="s">
        <v>157</v>
      </c>
      <c r="AU198" s="260" t="s">
        <v>85</v>
      </c>
      <c r="AV198" s="14" t="s">
        <v>85</v>
      </c>
      <c r="AW198" s="14" t="s">
        <v>33</v>
      </c>
      <c r="AX198" s="14" t="s">
        <v>77</v>
      </c>
      <c r="AY198" s="260" t="s">
        <v>145</v>
      </c>
    </row>
    <row r="199" s="13" customFormat="1">
      <c r="A199" s="13"/>
      <c r="B199" s="239"/>
      <c r="C199" s="240"/>
      <c r="D199" s="241" t="s">
        <v>157</v>
      </c>
      <c r="E199" s="242" t="s">
        <v>1</v>
      </c>
      <c r="F199" s="243" t="s">
        <v>238</v>
      </c>
      <c r="G199" s="240"/>
      <c r="H199" s="242" t="s">
        <v>1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157</v>
      </c>
      <c r="AU199" s="249" t="s">
        <v>85</v>
      </c>
      <c r="AV199" s="13" t="s">
        <v>8</v>
      </c>
      <c r="AW199" s="13" t="s">
        <v>33</v>
      </c>
      <c r="AX199" s="13" t="s">
        <v>77</v>
      </c>
      <c r="AY199" s="249" t="s">
        <v>145</v>
      </c>
    </row>
    <row r="200" s="13" customFormat="1">
      <c r="A200" s="13"/>
      <c r="B200" s="239"/>
      <c r="C200" s="240"/>
      <c r="D200" s="241" t="s">
        <v>157</v>
      </c>
      <c r="E200" s="242" t="s">
        <v>1</v>
      </c>
      <c r="F200" s="243" t="s">
        <v>239</v>
      </c>
      <c r="G200" s="240"/>
      <c r="H200" s="242" t="s">
        <v>1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157</v>
      </c>
      <c r="AU200" s="249" t="s">
        <v>85</v>
      </c>
      <c r="AV200" s="13" t="s">
        <v>8</v>
      </c>
      <c r="AW200" s="13" t="s">
        <v>33</v>
      </c>
      <c r="AX200" s="13" t="s">
        <v>77</v>
      </c>
      <c r="AY200" s="249" t="s">
        <v>145</v>
      </c>
    </row>
    <row r="201" s="14" customFormat="1">
      <c r="A201" s="14"/>
      <c r="B201" s="250"/>
      <c r="C201" s="251"/>
      <c r="D201" s="241" t="s">
        <v>157</v>
      </c>
      <c r="E201" s="252" t="s">
        <v>1</v>
      </c>
      <c r="F201" s="253" t="s">
        <v>240</v>
      </c>
      <c r="G201" s="251"/>
      <c r="H201" s="254">
        <v>3.3180000000000001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157</v>
      </c>
      <c r="AU201" s="260" t="s">
        <v>85</v>
      </c>
      <c r="AV201" s="14" t="s">
        <v>85</v>
      </c>
      <c r="AW201" s="14" t="s">
        <v>33</v>
      </c>
      <c r="AX201" s="14" t="s">
        <v>77</v>
      </c>
      <c r="AY201" s="260" t="s">
        <v>145</v>
      </c>
    </row>
    <row r="202" s="13" customFormat="1">
      <c r="A202" s="13"/>
      <c r="B202" s="239"/>
      <c r="C202" s="240"/>
      <c r="D202" s="241" t="s">
        <v>157</v>
      </c>
      <c r="E202" s="242" t="s">
        <v>1</v>
      </c>
      <c r="F202" s="243" t="s">
        <v>241</v>
      </c>
      <c r="G202" s="240"/>
      <c r="H202" s="242" t="s">
        <v>1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157</v>
      </c>
      <c r="AU202" s="249" t="s">
        <v>85</v>
      </c>
      <c r="AV202" s="13" t="s">
        <v>8</v>
      </c>
      <c r="AW202" s="13" t="s">
        <v>33</v>
      </c>
      <c r="AX202" s="13" t="s">
        <v>77</v>
      </c>
      <c r="AY202" s="249" t="s">
        <v>145</v>
      </c>
    </row>
    <row r="203" s="14" customFormat="1">
      <c r="A203" s="14"/>
      <c r="B203" s="250"/>
      <c r="C203" s="251"/>
      <c r="D203" s="241" t="s">
        <v>157</v>
      </c>
      <c r="E203" s="252" t="s">
        <v>1</v>
      </c>
      <c r="F203" s="253" t="s">
        <v>242</v>
      </c>
      <c r="G203" s="251"/>
      <c r="H203" s="254">
        <v>5.2770000000000001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0" t="s">
        <v>157</v>
      </c>
      <c r="AU203" s="260" t="s">
        <v>85</v>
      </c>
      <c r="AV203" s="14" t="s">
        <v>85</v>
      </c>
      <c r="AW203" s="14" t="s">
        <v>33</v>
      </c>
      <c r="AX203" s="14" t="s">
        <v>77</v>
      </c>
      <c r="AY203" s="260" t="s">
        <v>145</v>
      </c>
    </row>
    <row r="204" s="13" customFormat="1">
      <c r="A204" s="13"/>
      <c r="B204" s="239"/>
      <c r="C204" s="240"/>
      <c r="D204" s="241" t="s">
        <v>157</v>
      </c>
      <c r="E204" s="242" t="s">
        <v>1</v>
      </c>
      <c r="F204" s="243" t="s">
        <v>243</v>
      </c>
      <c r="G204" s="240"/>
      <c r="H204" s="242" t="s">
        <v>1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157</v>
      </c>
      <c r="AU204" s="249" t="s">
        <v>85</v>
      </c>
      <c r="AV204" s="13" t="s">
        <v>8</v>
      </c>
      <c r="AW204" s="13" t="s">
        <v>33</v>
      </c>
      <c r="AX204" s="13" t="s">
        <v>77</v>
      </c>
      <c r="AY204" s="249" t="s">
        <v>145</v>
      </c>
    </row>
    <row r="205" s="13" customFormat="1">
      <c r="A205" s="13"/>
      <c r="B205" s="239"/>
      <c r="C205" s="240"/>
      <c r="D205" s="241" t="s">
        <v>157</v>
      </c>
      <c r="E205" s="242" t="s">
        <v>1</v>
      </c>
      <c r="F205" s="243" t="s">
        <v>239</v>
      </c>
      <c r="G205" s="240"/>
      <c r="H205" s="242" t="s">
        <v>1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157</v>
      </c>
      <c r="AU205" s="249" t="s">
        <v>85</v>
      </c>
      <c r="AV205" s="13" t="s">
        <v>8</v>
      </c>
      <c r="AW205" s="13" t="s">
        <v>33</v>
      </c>
      <c r="AX205" s="13" t="s">
        <v>77</v>
      </c>
      <c r="AY205" s="249" t="s">
        <v>145</v>
      </c>
    </row>
    <row r="206" s="14" customFormat="1">
      <c r="A206" s="14"/>
      <c r="B206" s="250"/>
      <c r="C206" s="251"/>
      <c r="D206" s="241" t="s">
        <v>157</v>
      </c>
      <c r="E206" s="252" t="s">
        <v>1</v>
      </c>
      <c r="F206" s="253" t="s">
        <v>244</v>
      </c>
      <c r="G206" s="251"/>
      <c r="H206" s="254">
        <v>12.640000000000001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157</v>
      </c>
      <c r="AU206" s="260" t="s">
        <v>85</v>
      </c>
      <c r="AV206" s="14" t="s">
        <v>85</v>
      </c>
      <c r="AW206" s="14" t="s">
        <v>33</v>
      </c>
      <c r="AX206" s="14" t="s">
        <v>77</v>
      </c>
      <c r="AY206" s="260" t="s">
        <v>145</v>
      </c>
    </row>
    <row r="207" s="13" customFormat="1">
      <c r="A207" s="13"/>
      <c r="B207" s="239"/>
      <c r="C207" s="240"/>
      <c r="D207" s="241" t="s">
        <v>157</v>
      </c>
      <c r="E207" s="242" t="s">
        <v>1</v>
      </c>
      <c r="F207" s="243" t="s">
        <v>245</v>
      </c>
      <c r="G207" s="240"/>
      <c r="H207" s="242" t="s">
        <v>1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157</v>
      </c>
      <c r="AU207" s="249" t="s">
        <v>85</v>
      </c>
      <c r="AV207" s="13" t="s">
        <v>8</v>
      </c>
      <c r="AW207" s="13" t="s">
        <v>33</v>
      </c>
      <c r="AX207" s="13" t="s">
        <v>77</v>
      </c>
      <c r="AY207" s="249" t="s">
        <v>145</v>
      </c>
    </row>
    <row r="208" s="13" customFormat="1">
      <c r="A208" s="13"/>
      <c r="B208" s="239"/>
      <c r="C208" s="240"/>
      <c r="D208" s="241" t="s">
        <v>157</v>
      </c>
      <c r="E208" s="242" t="s">
        <v>1</v>
      </c>
      <c r="F208" s="243" t="s">
        <v>241</v>
      </c>
      <c r="G208" s="240"/>
      <c r="H208" s="242" t="s">
        <v>1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157</v>
      </c>
      <c r="AU208" s="249" t="s">
        <v>85</v>
      </c>
      <c r="AV208" s="13" t="s">
        <v>8</v>
      </c>
      <c r="AW208" s="13" t="s">
        <v>33</v>
      </c>
      <c r="AX208" s="13" t="s">
        <v>77</v>
      </c>
      <c r="AY208" s="249" t="s">
        <v>145</v>
      </c>
    </row>
    <row r="209" s="14" customFormat="1">
      <c r="A209" s="14"/>
      <c r="B209" s="250"/>
      <c r="C209" s="251"/>
      <c r="D209" s="241" t="s">
        <v>157</v>
      </c>
      <c r="E209" s="252" t="s">
        <v>1</v>
      </c>
      <c r="F209" s="253" t="s">
        <v>246</v>
      </c>
      <c r="G209" s="251"/>
      <c r="H209" s="254">
        <v>6.0309999999999997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157</v>
      </c>
      <c r="AU209" s="260" t="s">
        <v>85</v>
      </c>
      <c r="AV209" s="14" t="s">
        <v>85</v>
      </c>
      <c r="AW209" s="14" t="s">
        <v>33</v>
      </c>
      <c r="AX209" s="14" t="s">
        <v>77</v>
      </c>
      <c r="AY209" s="260" t="s">
        <v>145</v>
      </c>
    </row>
    <row r="210" s="15" customFormat="1">
      <c r="A210" s="15"/>
      <c r="B210" s="261"/>
      <c r="C210" s="262"/>
      <c r="D210" s="241" t="s">
        <v>157</v>
      </c>
      <c r="E210" s="263" t="s">
        <v>1</v>
      </c>
      <c r="F210" s="264" t="s">
        <v>160</v>
      </c>
      <c r="G210" s="262"/>
      <c r="H210" s="265">
        <v>33.218000000000004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1" t="s">
        <v>157</v>
      </c>
      <c r="AU210" s="271" t="s">
        <v>85</v>
      </c>
      <c r="AV210" s="15" t="s">
        <v>152</v>
      </c>
      <c r="AW210" s="15" t="s">
        <v>33</v>
      </c>
      <c r="AX210" s="15" t="s">
        <v>8</v>
      </c>
      <c r="AY210" s="271" t="s">
        <v>145</v>
      </c>
    </row>
    <row r="211" s="2" customFormat="1">
      <c r="A211" s="38"/>
      <c r="B211" s="39"/>
      <c r="C211" s="226" t="s">
        <v>247</v>
      </c>
      <c r="D211" s="226" t="s">
        <v>147</v>
      </c>
      <c r="E211" s="227" t="s">
        <v>232</v>
      </c>
      <c r="F211" s="228" t="s">
        <v>233</v>
      </c>
      <c r="G211" s="229" t="s">
        <v>150</v>
      </c>
      <c r="H211" s="230">
        <v>24.395</v>
      </c>
      <c r="I211" s="231"/>
      <c r="J211" s="232">
        <f>ROUND(I211*H211,0)</f>
        <v>0</v>
      </c>
      <c r="K211" s="228" t="s">
        <v>151</v>
      </c>
      <c r="L211" s="44"/>
      <c r="M211" s="233" t="s">
        <v>1</v>
      </c>
      <c r="N211" s="234" t="s">
        <v>42</v>
      </c>
      <c r="O211" s="91"/>
      <c r="P211" s="235">
        <f>O211*H211</f>
        <v>0</v>
      </c>
      <c r="Q211" s="235">
        <v>0.021000000000000001</v>
      </c>
      <c r="R211" s="235">
        <f>Q211*H211</f>
        <v>0.51229500000000006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152</v>
      </c>
      <c r="AT211" s="237" t="s">
        <v>147</v>
      </c>
      <c r="AU211" s="237" t="s">
        <v>85</v>
      </c>
      <c r="AY211" s="17" t="s">
        <v>145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</v>
      </c>
      <c r="BK211" s="238">
        <f>ROUND(I211*H211,0)</f>
        <v>0</v>
      </c>
      <c r="BL211" s="17" t="s">
        <v>152</v>
      </c>
      <c r="BM211" s="237" t="s">
        <v>248</v>
      </c>
    </row>
    <row r="212" s="13" customFormat="1">
      <c r="A212" s="13"/>
      <c r="B212" s="239"/>
      <c r="C212" s="240"/>
      <c r="D212" s="241" t="s">
        <v>157</v>
      </c>
      <c r="E212" s="242" t="s">
        <v>1</v>
      </c>
      <c r="F212" s="243" t="s">
        <v>205</v>
      </c>
      <c r="G212" s="240"/>
      <c r="H212" s="242" t="s">
        <v>1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157</v>
      </c>
      <c r="AU212" s="249" t="s">
        <v>85</v>
      </c>
      <c r="AV212" s="13" t="s">
        <v>8</v>
      </c>
      <c r="AW212" s="13" t="s">
        <v>33</v>
      </c>
      <c r="AX212" s="13" t="s">
        <v>77</v>
      </c>
      <c r="AY212" s="249" t="s">
        <v>145</v>
      </c>
    </row>
    <row r="213" s="14" customFormat="1">
      <c r="A213" s="14"/>
      <c r="B213" s="250"/>
      <c r="C213" s="251"/>
      <c r="D213" s="241" t="s">
        <v>157</v>
      </c>
      <c r="E213" s="252" t="s">
        <v>1</v>
      </c>
      <c r="F213" s="253" t="s">
        <v>249</v>
      </c>
      <c r="G213" s="251"/>
      <c r="H213" s="254">
        <v>24.395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157</v>
      </c>
      <c r="AU213" s="260" t="s">
        <v>85</v>
      </c>
      <c r="AV213" s="14" t="s">
        <v>85</v>
      </c>
      <c r="AW213" s="14" t="s">
        <v>33</v>
      </c>
      <c r="AX213" s="14" t="s">
        <v>77</v>
      </c>
      <c r="AY213" s="260" t="s">
        <v>145</v>
      </c>
    </row>
    <row r="214" s="15" customFormat="1">
      <c r="A214" s="15"/>
      <c r="B214" s="261"/>
      <c r="C214" s="262"/>
      <c r="D214" s="241" t="s">
        <v>157</v>
      </c>
      <c r="E214" s="263" t="s">
        <v>1</v>
      </c>
      <c r="F214" s="264" t="s">
        <v>160</v>
      </c>
      <c r="G214" s="262"/>
      <c r="H214" s="265">
        <v>24.395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1" t="s">
        <v>157</v>
      </c>
      <c r="AU214" s="271" t="s">
        <v>85</v>
      </c>
      <c r="AV214" s="15" t="s">
        <v>152</v>
      </c>
      <c r="AW214" s="15" t="s">
        <v>33</v>
      </c>
      <c r="AX214" s="15" t="s">
        <v>8</v>
      </c>
      <c r="AY214" s="271" t="s">
        <v>145</v>
      </c>
    </row>
    <row r="215" s="2" customFormat="1" ht="21.75" customHeight="1">
      <c r="A215" s="38"/>
      <c r="B215" s="39"/>
      <c r="C215" s="226" t="s">
        <v>250</v>
      </c>
      <c r="D215" s="226" t="s">
        <v>147</v>
      </c>
      <c r="E215" s="227" t="s">
        <v>251</v>
      </c>
      <c r="F215" s="228" t="s">
        <v>252</v>
      </c>
      <c r="G215" s="229" t="s">
        <v>150</v>
      </c>
      <c r="H215" s="230">
        <v>33.218000000000004</v>
      </c>
      <c r="I215" s="231"/>
      <c r="J215" s="232">
        <f>ROUND(I215*H215,0)</f>
        <v>0</v>
      </c>
      <c r="K215" s="228" t="s">
        <v>1</v>
      </c>
      <c r="L215" s="44"/>
      <c r="M215" s="233" t="s">
        <v>1</v>
      </c>
      <c r="N215" s="234" t="s">
        <v>42</v>
      </c>
      <c r="O215" s="91"/>
      <c r="P215" s="235">
        <f>O215*H215</f>
        <v>0</v>
      </c>
      <c r="Q215" s="235">
        <v>0.0027299999999999998</v>
      </c>
      <c r="R215" s="235">
        <f>Q215*H215</f>
        <v>0.090685139999999997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152</v>
      </c>
      <c r="AT215" s="237" t="s">
        <v>147</v>
      </c>
      <c r="AU215" s="237" t="s">
        <v>85</v>
      </c>
      <c r="AY215" s="17" t="s">
        <v>145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</v>
      </c>
      <c r="BK215" s="238">
        <f>ROUND(I215*H215,0)</f>
        <v>0</v>
      </c>
      <c r="BL215" s="17" t="s">
        <v>152</v>
      </c>
      <c r="BM215" s="237" t="s">
        <v>253</v>
      </c>
    </row>
    <row r="216" s="2" customFormat="1">
      <c r="A216" s="38"/>
      <c r="B216" s="39"/>
      <c r="C216" s="226" t="s">
        <v>254</v>
      </c>
      <c r="D216" s="226" t="s">
        <v>147</v>
      </c>
      <c r="E216" s="227" t="s">
        <v>255</v>
      </c>
      <c r="F216" s="228" t="s">
        <v>256</v>
      </c>
      <c r="G216" s="229" t="s">
        <v>150</v>
      </c>
      <c r="H216" s="230">
        <v>68.594999999999999</v>
      </c>
      <c r="I216" s="231"/>
      <c r="J216" s="232">
        <f>ROUND(I216*H216,0)</f>
        <v>0</v>
      </c>
      <c r="K216" s="228" t="s">
        <v>151</v>
      </c>
      <c r="L216" s="44"/>
      <c r="M216" s="233" t="s">
        <v>1</v>
      </c>
      <c r="N216" s="234" t="s">
        <v>42</v>
      </c>
      <c r="O216" s="91"/>
      <c r="P216" s="235">
        <f>O216*H216</f>
        <v>0</v>
      </c>
      <c r="Q216" s="235">
        <v>0.01455</v>
      </c>
      <c r="R216" s="235">
        <f>Q216*H216</f>
        <v>0.99805725000000001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152</v>
      </c>
      <c r="AT216" s="237" t="s">
        <v>147</v>
      </c>
      <c r="AU216" s="237" t="s">
        <v>85</v>
      </c>
      <c r="AY216" s="17" t="s">
        <v>145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</v>
      </c>
      <c r="BK216" s="238">
        <f>ROUND(I216*H216,0)</f>
        <v>0</v>
      </c>
      <c r="BL216" s="17" t="s">
        <v>152</v>
      </c>
      <c r="BM216" s="237" t="s">
        <v>257</v>
      </c>
    </row>
    <row r="217" s="13" customFormat="1">
      <c r="A217" s="13"/>
      <c r="B217" s="239"/>
      <c r="C217" s="240"/>
      <c r="D217" s="241" t="s">
        <v>157</v>
      </c>
      <c r="E217" s="242" t="s">
        <v>1</v>
      </c>
      <c r="F217" s="243" t="s">
        <v>235</v>
      </c>
      <c r="G217" s="240"/>
      <c r="H217" s="242" t="s">
        <v>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157</v>
      </c>
      <c r="AU217" s="249" t="s">
        <v>85</v>
      </c>
      <c r="AV217" s="13" t="s">
        <v>8</v>
      </c>
      <c r="AW217" s="13" t="s">
        <v>33</v>
      </c>
      <c r="AX217" s="13" t="s">
        <v>77</v>
      </c>
      <c r="AY217" s="249" t="s">
        <v>145</v>
      </c>
    </row>
    <row r="218" s="13" customFormat="1">
      <c r="A218" s="13"/>
      <c r="B218" s="239"/>
      <c r="C218" s="240"/>
      <c r="D218" s="241" t="s">
        <v>157</v>
      </c>
      <c r="E218" s="242" t="s">
        <v>1</v>
      </c>
      <c r="F218" s="243" t="s">
        <v>236</v>
      </c>
      <c r="G218" s="240"/>
      <c r="H218" s="242" t="s">
        <v>1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157</v>
      </c>
      <c r="AU218" s="249" t="s">
        <v>85</v>
      </c>
      <c r="AV218" s="13" t="s">
        <v>8</v>
      </c>
      <c r="AW218" s="13" t="s">
        <v>33</v>
      </c>
      <c r="AX218" s="13" t="s">
        <v>77</v>
      </c>
      <c r="AY218" s="249" t="s">
        <v>145</v>
      </c>
    </row>
    <row r="219" s="14" customFormat="1">
      <c r="A219" s="14"/>
      <c r="B219" s="250"/>
      <c r="C219" s="251"/>
      <c r="D219" s="241" t="s">
        <v>157</v>
      </c>
      <c r="E219" s="252" t="s">
        <v>1</v>
      </c>
      <c r="F219" s="253" t="s">
        <v>258</v>
      </c>
      <c r="G219" s="251"/>
      <c r="H219" s="254">
        <v>19.84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157</v>
      </c>
      <c r="AU219" s="260" t="s">
        <v>85</v>
      </c>
      <c r="AV219" s="14" t="s">
        <v>85</v>
      </c>
      <c r="AW219" s="14" t="s">
        <v>33</v>
      </c>
      <c r="AX219" s="14" t="s">
        <v>77</v>
      </c>
      <c r="AY219" s="260" t="s">
        <v>145</v>
      </c>
    </row>
    <row r="220" s="13" customFormat="1">
      <c r="A220" s="13"/>
      <c r="B220" s="239"/>
      <c r="C220" s="240"/>
      <c r="D220" s="241" t="s">
        <v>157</v>
      </c>
      <c r="E220" s="242" t="s">
        <v>1</v>
      </c>
      <c r="F220" s="243" t="s">
        <v>238</v>
      </c>
      <c r="G220" s="240"/>
      <c r="H220" s="242" t="s">
        <v>1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157</v>
      </c>
      <c r="AU220" s="249" t="s">
        <v>85</v>
      </c>
      <c r="AV220" s="13" t="s">
        <v>8</v>
      </c>
      <c r="AW220" s="13" t="s">
        <v>33</v>
      </c>
      <c r="AX220" s="13" t="s">
        <v>77</v>
      </c>
      <c r="AY220" s="249" t="s">
        <v>145</v>
      </c>
    </row>
    <row r="221" s="13" customFormat="1">
      <c r="A221" s="13"/>
      <c r="B221" s="239"/>
      <c r="C221" s="240"/>
      <c r="D221" s="241" t="s">
        <v>157</v>
      </c>
      <c r="E221" s="242" t="s">
        <v>1</v>
      </c>
      <c r="F221" s="243" t="s">
        <v>239</v>
      </c>
      <c r="G221" s="240"/>
      <c r="H221" s="242" t="s">
        <v>1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157</v>
      </c>
      <c r="AU221" s="249" t="s">
        <v>85</v>
      </c>
      <c r="AV221" s="13" t="s">
        <v>8</v>
      </c>
      <c r="AW221" s="13" t="s">
        <v>33</v>
      </c>
      <c r="AX221" s="13" t="s">
        <v>77</v>
      </c>
      <c r="AY221" s="249" t="s">
        <v>145</v>
      </c>
    </row>
    <row r="222" s="14" customFormat="1">
      <c r="A222" s="14"/>
      <c r="B222" s="250"/>
      <c r="C222" s="251"/>
      <c r="D222" s="241" t="s">
        <v>157</v>
      </c>
      <c r="E222" s="252" t="s">
        <v>1</v>
      </c>
      <c r="F222" s="253" t="s">
        <v>259</v>
      </c>
      <c r="G222" s="251"/>
      <c r="H222" s="254">
        <v>11.060000000000001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157</v>
      </c>
      <c r="AU222" s="260" t="s">
        <v>85</v>
      </c>
      <c r="AV222" s="14" t="s">
        <v>85</v>
      </c>
      <c r="AW222" s="14" t="s">
        <v>33</v>
      </c>
      <c r="AX222" s="14" t="s">
        <v>77</v>
      </c>
      <c r="AY222" s="260" t="s">
        <v>145</v>
      </c>
    </row>
    <row r="223" s="14" customFormat="1">
      <c r="A223" s="14"/>
      <c r="B223" s="250"/>
      <c r="C223" s="251"/>
      <c r="D223" s="241" t="s">
        <v>157</v>
      </c>
      <c r="E223" s="252" t="s">
        <v>1</v>
      </c>
      <c r="F223" s="253" t="s">
        <v>260</v>
      </c>
      <c r="G223" s="251"/>
      <c r="H223" s="254">
        <v>17.591000000000001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0" t="s">
        <v>157</v>
      </c>
      <c r="AU223" s="260" t="s">
        <v>85</v>
      </c>
      <c r="AV223" s="14" t="s">
        <v>85</v>
      </c>
      <c r="AW223" s="14" t="s">
        <v>33</v>
      </c>
      <c r="AX223" s="14" t="s">
        <v>77</v>
      </c>
      <c r="AY223" s="260" t="s">
        <v>145</v>
      </c>
    </row>
    <row r="224" s="13" customFormat="1">
      <c r="A224" s="13"/>
      <c r="B224" s="239"/>
      <c r="C224" s="240"/>
      <c r="D224" s="241" t="s">
        <v>157</v>
      </c>
      <c r="E224" s="242" t="s">
        <v>1</v>
      </c>
      <c r="F224" s="243" t="s">
        <v>261</v>
      </c>
      <c r="G224" s="240"/>
      <c r="H224" s="242" t="s">
        <v>1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157</v>
      </c>
      <c r="AU224" s="249" t="s">
        <v>85</v>
      </c>
      <c r="AV224" s="13" t="s">
        <v>8</v>
      </c>
      <c r="AW224" s="13" t="s">
        <v>33</v>
      </c>
      <c r="AX224" s="13" t="s">
        <v>77</v>
      </c>
      <c r="AY224" s="249" t="s">
        <v>145</v>
      </c>
    </row>
    <row r="225" s="13" customFormat="1">
      <c r="A225" s="13"/>
      <c r="B225" s="239"/>
      <c r="C225" s="240"/>
      <c r="D225" s="241" t="s">
        <v>157</v>
      </c>
      <c r="E225" s="242" t="s">
        <v>1</v>
      </c>
      <c r="F225" s="243" t="s">
        <v>241</v>
      </c>
      <c r="G225" s="240"/>
      <c r="H225" s="242" t="s">
        <v>1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157</v>
      </c>
      <c r="AU225" s="249" t="s">
        <v>85</v>
      </c>
      <c r="AV225" s="13" t="s">
        <v>8</v>
      </c>
      <c r="AW225" s="13" t="s">
        <v>33</v>
      </c>
      <c r="AX225" s="13" t="s">
        <v>77</v>
      </c>
      <c r="AY225" s="249" t="s">
        <v>145</v>
      </c>
    </row>
    <row r="226" s="14" customFormat="1">
      <c r="A226" s="14"/>
      <c r="B226" s="250"/>
      <c r="C226" s="251"/>
      <c r="D226" s="241" t="s">
        <v>157</v>
      </c>
      <c r="E226" s="252" t="s">
        <v>1</v>
      </c>
      <c r="F226" s="253" t="s">
        <v>262</v>
      </c>
      <c r="G226" s="251"/>
      <c r="H226" s="254">
        <v>20.103999999999999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157</v>
      </c>
      <c r="AU226" s="260" t="s">
        <v>85</v>
      </c>
      <c r="AV226" s="14" t="s">
        <v>85</v>
      </c>
      <c r="AW226" s="14" t="s">
        <v>33</v>
      </c>
      <c r="AX226" s="14" t="s">
        <v>77</v>
      </c>
      <c r="AY226" s="260" t="s">
        <v>145</v>
      </c>
    </row>
    <row r="227" s="15" customFormat="1">
      <c r="A227" s="15"/>
      <c r="B227" s="261"/>
      <c r="C227" s="262"/>
      <c r="D227" s="241" t="s">
        <v>157</v>
      </c>
      <c r="E227" s="263" t="s">
        <v>1</v>
      </c>
      <c r="F227" s="264" t="s">
        <v>160</v>
      </c>
      <c r="G227" s="262"/>
      <c r="H227" s="265">
        <v>68.594999999999999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1" t="s">
        <v>157</v>
      </c>
      <c r="AU227" s="271" t="s">
        <v>85</v>
      </c>
      <c r="AV227" s="15" t="s">
        <v>152</v>
      </c>
      <c r="AW227" s="15" t="s">
        <v>33</v>
      </c>
      <c r="AX227" s="15" t="s">
        <v>8</v>
      </c>
      <c r="AY227" s="271" t="s">
        <v>145</v>
      </c>
    </row>
    <row r="228" s="2" customFormat="1">
      <c r="A228" s="38"/>
      <c r="B228" s="39"/>
      <c r="C228" s="226" t="s">
        <v>7</v>
      </c>
      <c r="D228" s="226" t="s">
        <v>147</v>
      </c>
      <c r="E228" s="227" t="s">
        <v>263</v>
      </c>
      <c r="F228" s="228" t="s">
        <v>264</v>
      </c>
      <c r="G228" s="229" t="s">
        <v>150</v>
      </c>
      <c r="H228" s="230">
        <v>12.640000000000001</v>
      </c>
      <c r="I228" s="231"/>
      <c r="J228" s="232">
        <f>ROUND(I228*H228,0)</f>
        <v>0</v>
      </c>
      <c r="K228" s="228" t="s">
        <v>151</v>
      </c>
      <c r="L228" s="44"/>
      <c r="M228" s="233" t="s">
        <v>1</v>
      </c>
      <c r="N228" s="234" t="s">
        <v>42</v>
      </c>
      <c r="O228" s="91"/>
      <c r="P228" s="235">
        <f>O228*H228</f>
        <v>0</v>
      </c>
      <c r="Q228" s="235">
        <v>0.048509999999999998</v>
      </c>
      <c r="R228" s="235">
        <f>Q228*H228</f>
        <v>0.6131664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152</v>
      </c>
      <c r="AT228" s="237" t="s">
        <v>147</v>
      </c>
      <c r="AU228" s="237" t="s">
        <v>85</v>
      </c>
      <c r="AY228" s="17" t="s">
        <v>145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</v>
      </c>
      <c r="BK228" s="238">
        <f>ROUND(I228*H228,0)</f>
        <v>0</v>
      </c>
      <c r="BL228" s="17" t="s">
        <v>152</v>
      </c>
      <c r="BM228" s="237" t="s">
        <v>265</v>
      </c>
    </row>
    <row r="229" s="13" customFormat="1">
      <c r="A229" s="13"/>
      <c r="B229" s="239"/>
      <c r="C229" s="240"/>
      <c r="D229" s="241" t="s">
        <v>157</v>
      </c>
      <c r="E229" s="242" t="s">
        <v>1</v>
      </c>
      <c r="F229" s="243" t="s">
        <v>243</v>
      </c>
      <c r="G229" s="240"/>
      <c r="H229" s="242" t="s">
        <v>1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157</v>
      </c>
      <c r="AU229" s="249" t="s">
        <v>85</v>
      </c>
      <c r="AV229" s="13" t="s">
        <v>8</v>
      </c>
      <c r="AW229" s="13" t="s">
        <v>33</v>
      </c>
      <c r="AX229" s="13" t="s">
        <v>77</v>
      </c>
      <c r="AY229" s="249" t="s">
        <v>145</v>
      </c>
    </row>
    <row r="230" s="13" customFormat="1">
      <c r="A230" s="13"/>
      <c r="B230" s="239"/>
      <c r="C230" s="240"/>
      <c r="D230" s="241" t="s">
        <v>157</v>
      </c>
      <c r="E230" s="242" t="s">
        <v>1</v>
      </c>
      <c r="F230" s="243" t="s">
        <v>239</v>
      </c>
      <c r="G230" s="240"/>
      <c r="H230" s="242" t="s">
        <v>1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157</v>
      </c>
      <c r="AU230" s="249" t="s">
        <v>85</v>
      </c>
      <c r="AV230" s="13" t="s">
        <v>8</v>
      </c>
      <c r="AW230" s="13" t="s">
        <v>33</v>
      </c>
      <c r="AX230" s="13" t="s">
        <v>77</v>
      </c>
      <c r="AY230" s="249" t="s">
        <v>145</v>
      </c>
    </row>
    <row r="231" s="14" customFormat="1">
      <c r="A231" s="14"/>
      <c r="B231" s="250"/>
      <c r="C231" s="251"/>
      <c r="D231" s="241" t="s">
        <v>157</v>
      </c>
      <c r="E231" s="252" t="s">
        <v>1</v>
      </c>
      <c r="F231" s="253" t="s">
        <v>266</v>
      </c>
      <c r="G231" s="251"/>
      <c r="H231" s="254">
        <v>12.640000000000001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157</v>
      </c>
      <c r="AU231" s="260" t="s">
        <v>85</v>
      </c>
      <c r="AV231" s="14" t="s">
        <v>85</v>
      </c>
      <c r="AW231" s="14" t="s">
        <v>33</v>
      </c>
      <c r="AX231" s="14" t="s">
        <v>77</v>
      </c>
      <c r="AY231" s="260" t="s">
        <v>145</v>
      </c>
    </row>
    <row r="232" s="15" customFormat="1">
      <c r="A232" s="15"/>
      <c r="B232" s="261"/>
      <c r="C232" s="262"/>
      <c r="D232" s="241" t="s">
        <v>157</v>
      </c>
      <c r="E232" s="263" t="s">
        <v>1</v>
      </c>
      <c r="F232" s="264" t="s">
        <v>160</v>
      </c>
      <c r="G232" s="262"/>
      <c r="H232" s="265">
        <v>12.640000000000001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1" t="s">
        <v>157</v>
      </c>
      <c r="AU232" s="271" t="s">
        <v>85</v>
      </c>
      <c r="AV232" s="15" t="s">
        <v>152</v>
      </c>
      <c r="AW232" s="15" t="s">
        <v>33</v>
      </c>
      <c r="AX232" s="15" t="s">
        <v>8</v>
      </c>
      <c r="AY232" s="271" t="s">
        <v>145</v>
      </c>
    </row>
    <row r="233" s="2" customFormat="1">
      <c r="A233" s="38"/>
      <c r="B233" s="39"/>
      <c r="C233" s="226" t="s">
        <v>267</v>
      </c>
      <c r="D233" s="226" t="s">
        <v>147</v>
      </c>
      <c r="E233" s="227" t="s">
        <v>268</v>
      </c>
      <c r="F233" s="228" t="s">
        <v>269</v>
      </c>
      <c r="G233" s="229" t="s">
        <v>150</v>
      </c>
      <c r="H233" s="230">
        <v>7.04</v>
      </c>
      <c r="I233" s="231"/>
      <c r="J233" s="232">
        <f>ROUND(I233*H233,0)</f>
        <v>0</v>
      </c>
      <c r="K233" s="228" t="s">
        <v>151</v>
      </c>
      <c r="L233" s="44"/>
      <c r="M233" s="233" t="s">
        <v>1</v>
      </c>
      <c r="N233" s="234" t="s">
        <v>42</v>
      </c>
      <c r="O233" s="91"/>
      <c r="P233" s="235">
        <f>O233*H233</f>
        <v>0</v>
      </c>
      <c r="Q233" s="235">
        <v>0.0070400000000000003</v>
      </c>
      <c r="R233" s="235">
        <f>Q233*H233</f>
        <v>0.049561600000000004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152</v>
      </c>
      <c r="AT233" s="237" t="s">
        <v>147</v>
      </c>
      <c r="AU233" s="237" t="s">
        <v>85</v>
      </c>
      <c r="AY233" s="17" t="s">
        <v>145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</v>
      </c>
      <c r="BK233" s="238">
        <f>ROUND(I233*H233,0)</f>
        <v>0</v>
      </c>
      <c r="BL233" s="17" t="s">
        <v>152</v>
      </c>
      <c r="BM233" s="237" t="s">
        <v>270</v>
      </c>
    </row>
    <row r="234" s="13" customFormat="1">
      <c r="A234" s="13"/>
      <c r="B234" s="239"/>
      <c r="C234" s="240"/>
      <c r="D234" s="241" t="s">
        <v>157</v>
      </c>
      <c r="E234" s="242" t="s">
        <v>1</v>
      </c>
      <c r="F234" s="243" t="s">
        <v>271</v>
      </c>
      <c r="G234" s="240"/>
      <c r="H234" s="242" t="s">
        <v>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157</v>
      </c>
      <c r="AU234" s="249" t="s">
        <v>85</v>
      </c>
      <c r="AV234" s="13" t="s">
        <v>8</v>
      </c>
      <c r="AW234" s="13" t="s">
        <v>33</v>
      </c>
      <c r="AX234" s="13" t="s">
        <v>77</v>
      </c>
      <c r="AY234" s="249" t="s">
        <v>145</v>
      </c>
    </row>
    <row r="235" s="14" customFormat="1">
      <c r="A235" s="14"/>
      <c r="B235" s="250"/>
      <c r="C235" s="251"/>
      <c r="D235" s="241" t="s">
        <v>157</v>
      </c>
      <c r="E235" s="252" t="s">
        <v>1</v>
      </c>
      <c r="F235" s="253" t="s">
        <v>272</v>
      </c>
      <c r="G235" s="251"/>
      <c r="H235" s="254">
        <v>7.04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157</v>
      </c>
      <c r="AU235" s="260" t="s">
        <v>85</v>
      </c>
      <c r="AV235" s="14" t="s">
        <v>85</v>
      </c>
      <c r="AW235" s="14" t="s">
        <v>33</v>
      </c>
      <c r="AX235" s="14" t="s">
        <v>77</v>
      </c>
      <c r="AY235" s="260" t="s">
        <v>145</v>
      </c>
    </row>
    <row r="236" s="15" customFormat="1">
      <c r="A236" s="15"/>
      <c r="B236" s="261"/>
      <c r="C236" s="262"/>
      <c r="D236" s="241" t="s">
        <v>157</v>
      </c>
      <c r="E236" s="263" t="s">
        <v>1</v>
      </c>
      <c r="F236" s="264" t="s">
        <v>160</v>
      </c>
      <c r="G236" s="262"/>
      <c r="H236" s="265">
        <v>7.04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1" t="s">
        <v>157</v>
      </c>
      <c r="AU236" s="271" t="s">
        <v>85</v>
      </c>
      <c r="AV236" s="15" t="s">
        <v>152</v>
      </c>
      <c r="AW236" s="15" t="s">
        <v>33</v>
      </c>
      <c r="AX236" s="15" t="s">
        <v>8</v>
      </c>
      <c r="AY236" s="271" t="s">
        <v>145</v>
      </c>
    </row>
    <row r="237" s="2" customFormat="1" ht="16.5" customHeight="1">
      <c r="A237" s="38"/>
      <c r="B237" s="39"/>
      <c r="C237" s="226" t="s">
        <v>273</v>
      </c>
      <c r="D237" s="226" t="s">
        <v>147</v>
      </c>
      <c r="E237" s="227" t="s">
        <v>274</v>
      </c>
      <c r="F237" s="228" t="s">
        <v>275</v>
      </c>
      <c r="G237" s="229" t="s">
        <v>150</v>
      </c>
      <c r="H237" s="230">
        <v>131.46000000000001</v>
      </c>
      <c r="I237" s="231"/>
      <c r="J237" s="232">
        <f>ROUND(I237*H237,0)</f>
        <v>0</v>
      </c>
      <c r="K237" s="228" t="s">
        <v>151</v>
      </c>
      <c r="L237" s="44"/>
      <c r="M237" s="233" t="s">
        <v>1</v>
      </c>
      <c r="N237" s="234" t="s">
        <v>42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152</v>
      </c>
      <c r="AT237" s="237" t="s">
        <v>147</v>
      </c>
      <c r="AU237" s="237" t="s">
        <v>85</v>
      </c>
      <c r="AY237" s="17" t="s">
        <v>145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</v>
      </c>
      <c r="BK237" s="238">
        <f>ROUND(I237*H237,0)</f>
        <v>0</v>
      </c>
      <c r="BL237" s="17" t="s">
        <v>152</v>
      </c>
      <c r="BM237" s="237" t="s">
        <v>276</v>
      </c>
    </row>
    <row r="238" s="13" customFormat="1">
      <c r="A238" s="13"/>
      <c r="B238" s="239"/>
      <c r="C238" s="240"/>
      <c r="D238" s="241" t="s">
        <v>157</v>
      </c>
      <c r="E238" s="242" t="s">
        <v>1</v>
      </c>
      <c r="F238" s="243" t="s">
        <v>277</v>
      </c>
      <c r="G238" s="240"/>
      <c r="H238" s="242" t="s">
        <v>1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157</v>
      </c>
      <c r="AU238" s="249" t="s">
        <v>85</v>
      </c>
      <c r="AV238" s="13" t="s">
        <v>8</v>
      </c>
      <c r="AW238" s="13" t="s">
        <v>33</v>
      </c>
      <c r="AX238" s="13" t="s">
        <v>77</v>
      </c>
      <c r="AY238" s="249" t="s">
        <v>145</v>
      </c>
    </row>
    <row r="239" s="14" customFormat="1">
      <c r="A239" s="14"/>
      <c r="B239" s="250"/>
      <c r="C239" s="251"/>
      <c r="D239" s="241" t="s">
        <v>157</v>
      </c>
      <c r="E239" s="252" t="s">
        <v>1</v>
      </c>
      <c r="F239" s="253" t="s">
        <v>278</v>
      </c>
      <c r="G239" s="251"/>
      <c r="H239" s="254">
        <v>131.46000000000001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157</v>
      </c>
      <c r="AU239" s="260" t="s">
        <v>85</v>
      </c>
      <c r="AV239" s="14" t="s">
        <v>85</v>
      </c>
      <c r="AW239" s="14" t="s">
        <v>33</v>
      </c>
      <c r="AX239" s="14" t="s">
        <v>77</v>
      </c>
      <c r="AY239" s="260" t="s">
        <v>145</v>
      </c>
    </row>
    <row r="240" s="15" customFormat="1">
      <c r="A240" s="15"/>
      <c r="B240" s="261"/>
      <c r="C240" s="262"/>
      <c r="D240" s="241" t="s">
        <v>157</v>
      </c>
      <c r="E240" s="263" t="s">
        <v>1</v>
      </c>
      <c r="F240" s="264" t="s">
        <v>160</v>
      </c>
      <c r="G240" s="262"/>
      <c r="H240" s="265">
        <v>131.46000000000001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1" t="s">
        <v>157</v>
      </c>
      <c r="AU240" s="271" t="s">
        <v>85</v>
      </c>
      <c r="AV240" s="15" t="s">
        <v>152</v>
      </c>
      <c r="AW240" s="15" t="s">
        <v>33</v>
      </c>
      <c r="AX240" s="15" t="s">
        <v>8</v>
      </c>
      <c r="AY240" s="271" t="s">
        <v>145</v>
      </c>
    </row>
    <row r="241" s="2" customFormat="1" ht="16.5" customHeight="1">
      <c r="A241" s="38"/>
      <c r="B241" s="39"/>
      <c r="C241" s="226" t="s">
        <v>279</v>
      </c>
      <c r="D241" s="226" t="s">
        <v>147</v>
      </c>
      <c r="E241" s="227" t="s">
        <v>280</v>
      </c>
      <c r="F241" s="228" t="s">
        <v>281</v>
      </c>
      <c r="G241" s="229" t="s">
        <v>150</v>
      </c>
      <c r="H241" s="230">
        <v>81.234999999999999</v>
      </c>
      <c r="I241" s="231"/>
      <c r="J241" s="232">
        <f>ROUND(I241*H241,0)</f>
        <v>0</v>
      </c>
      <c r="K241" s="228" t="s">
        <v>151</v>
      </c>
      <c r="L241" s="44"/>
      <c r="M241" s="233" t="s">
        <v>1</v>
      </c>
      <c r="N241" s="234" t="s">
        <v>42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152</v>
      </c>
      <c r="AT241" s="237" t="s">
        <v>147</v>
      </c>
      <c r="AU241" s="237" t="s">
        <v>85</v>
      </c>
      <c r="AY241" s="17" t="s">
        <v>145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</v>
      </c>
      <c r="BK241" s="238">
        <f>ROUND(I241*H241,0)</f>
        <v>0</v>
      </c>
      <c r="BL241" s="17" t="s">
        <v>152</v>
      </c>
      <c r="BM241" s="237" t="s">
        <v>282</v>
      </c>
    </row>
    <row r="242" s="13" customFormat="1">
      <c r="A242" s="13"/>
      <c r="B242" s="239"/>
      <c r="C242" s="240"/>
      <c r="D242" s="241" t="s">
        <v>157</v>
      </c>
      <c r="E242" s="242" t="s">
        <v>1</v>
      </c>
      <c r="F242" s="243" t="s">
        <v>235</v>
      </c>
      <c r="G242" s="240"/>
      <c r="H242" s="242" t="s">
        <v>1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157</v>
      </c>
      <c r="AU242" s="249" t="s">
        <v>85</v>
      </c>
      <c r="AV242" s="13" t="s">
        <v>8</v>
      </c>
      <c r="AW242" s="13" t="s">
        <v>33</v>
      </c>
      <c r="AX242" s="13" t="s">
        <v>77</v>
      </c>
      <c r="AY242" s="249" t="s">
        <v>145</v>
      </c>
    </row>
    <row r="243" s="13" customFormat="1">
      <c r="A243" s="13"/>
      <c r="B243" s="239"/>
      <c r="C243" s="240"/>
      <c r="D243" s="241" t="s">
        <v>157</v>
      </c>
      <c r="E243" s="242" t="s">
        <v>1</v>
      </c>
      <c r="F243" s="243" t="s">
        <v>236</v>
      </c>
      <c r="G243" s="240"/>
      <c r="H243" s="242" t="s">
        <v>1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157</v>
      </c>
      <c r="AU243" s="249" t="s">
        <v>85</v>
      </c>
      <c r="AV243" s="13" t="s">
        <v>8</v>
      </c>
      <c r="AW243" s="13" t="s">
        <v>33</v>
      </c>
      <c r="AX243" s="13" t="s">
        <v>77</v>
      </c>
      <c r="AY243" s="249" t="s">
        <v>145</v>
      </c>
    </row>
    <row r="244" s="14" customFormat="1">
      <c r="A244" s="14"/>
      <c r="B244" s="250"/>
      <c r="C244" s="251"/>
      <c r="D244" s="241" t="s">
        <v>157</v>
      </c>
      <c r="E244" s="252" t="s">
        <v>1</v>
      </c>
      <c r="F244" s="253" t="s">
        <v>258</v>
      </c>
      <c r="G244" s="251"/>
      <c r="H244" s="254">
        <v>19.84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157</v>
      </c>
      <c r="AU244" s="260" t="s">
        <v>85</v>
      </c>
      <c r="AV244" s="14" t="s">
        <v>85</v>
      </c>
      <c r="AW244" s="14" t="s">
        <v>33</v>
      </c>
      <c r="AX244" s="14" t="s">
        <v>77</v>
      </c>
      <c r="AY244" s="260" t="s">
        <v>145</v>
      </c>
    </row>
    <row r="245" s="13" customFormat="1">
      <c r="A245" s="13"/>
      <c r="B245" s="239"/>
      <c r="C245" s="240"/>
      <c r="D245" s="241" t="s">
        <v>157</v>
      </c>
      <c r="E245" s="242" t="s">
        <v>1</v>
      </c>
      <c r="F245" s="243" t="s">
        <v>238</v>
      </c>
      <c r="G245" s="240"/>
      <c r="H245" s="242" t="s">
        <v>1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157</v>
      </c>
      <c r="AU245" s="249" t="s">
        <v>85</v>
      </c>
      <c r="AV245" s="13" t="s">
        <v>8</v>
      </c>
      <c r="AW245" s="13" t="s">
        <v>33</v>
      </c>
      <c r="AX245" s="13" t="s">
        <v>77</v>
      </c>
      <c r="AY245" s="249" t="s">
        <v>145</v>
      </c>
    </row>
    <row r="246" s="13" customFormat="1">
      <c r="A246" s="13"/>
      <c r="B246" s="239"/>
      <c r="C246" s="240"/>
      <c r="D246" s="241" t="s">
        <v>157</v>
      </c>
      <c r="E246" s="242" t="s">
        <v>1</v>
      </c>
      <c r="F246" s="243" t="s">
        <v>239</v>
      </c>
      <c r="G246" s="240"/>
      <c r="H246" s="242" t="s">
        <v>1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157</v>
      </c>
      <c r="AU246" s="249" t="s">
        <v>85</v>
      </c>
      <c r="AV246" s="13" t="s">
        <v>8</v>
      </c>
      <c r="AW246" s="13" t="s">
        <v>33</v>
      </c>
      <c r="AX246" s="13" t="s">
        <v>77</v>
      </c>
      <c r="AY246" s="249" t="s">
        <v>145</v>
      </c>
    </row>
    <row r="247" s="14" customFormat="1">
      <c r="A247" s="14"/>
      <c r="B247" s="250"/>
      <c r="C247" s="251"/>
      <c r="D247" s="241" t="s">
        <v>157</v>
      </c>
      <c r="E247" s="252" t="s">
        <v>1</v>
      </c>
      <c r="F247" s="253" t="s">
        <v>259</v>
      </c>
      <c r="G247" s="251"/>
      <c r="H247" s="254">
        <v>11.060000000000001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157</v>
      </c>
      <c r="AU247" s="260" t="s">
        <v>85</v>
      </c>
      <c r="AV247" s="14" t="s">
        <v>85</v>
      </c>
      <c r="AW247" s="14" t="s">
        <v>33</v>
      </c>
      <c r="AX247" s="14" t="s">
        <v>77</v>
      </c>
      <c r="AY247" s="260" t="s">
        <v>145</v>
      </c>
    </row>
    <row r="248" s="13" customFormat="1">
      <c r="A248" s="13"/>
      <c r="B248" s="239"/>
      <c r="C248" s="240"/>
      <c r="D248" s="241" t="s">
        <v>157</v>
      </c>
      <c r="E248" s="242" t="s">
        <v>1</v>
      </c>
      <c r="F248" s="243" t="s">
        <v>241</v>
      </c>
      <c r="G248" s="240"/>
      <c r="H248" s="242" t="s">
        <v>1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157</v>
      </c>
      <c r="AU248" s="249" t="s">
        <v>85</v>
      </c>
      <c r="AV248" s="13" t="s">
        <v>8</v>
      </c>
      <c r="AW248" s="13" t="s">
        <v>33</v>
      </c>
      <c r="AX248" s="13" t="s">
        <v>77</v>
      </c>
      <c r="AY248" s="249" t="s">
        <v>145</v>
      </c>
    </row>
    <row r="249" s="14" customFormat="1">
      <c r="A249" s="14"/>
      <c r="B249" s="250"/>
      <c r="C249" s="251"/>
      <c r="D249" s="241" t="s">
        <v>157</v>
      </c>
      <c r="E249" s="252" t="s">
        <v>1</v>
      </c>
      <c r="F249" s="253" t="s">
        <v>260</v>
      </c>
      <c r="G249" s="251"/>
      <c r="H249" s="254">
        <v>17.591000000000001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157</v>
      </c>
      <c r="AU249" s="260" t="s">
        <v>85</v>
      </c>
      <c r="AV249" s="14" t="s">
        <v>85</v>
      </c>
      <c r="AW249" s="14" t="s">
        <v>33</v>
      </c>
      <c r="AX249" s="14" t="s">
        <v>77</v>
      </c>
      <c r="AY249" s="260" t="s">
        <v>145</v>
      </c>
    </row>
    <row r="250" s="13" customFormat="1">
      <c r="A250" s="13"/>
      <c r="B250" s="239"/>
      <c r="C250" s="240"/>
      <c r="D250" s="241" t="s">
        <v>157</v>
      </c>
      <c r="E250" s="242" t="s">
        <v>1</v>
      </c>
      <c r="F250" s="243" t="s">
        <v>243</v>
      </c>
      <c r="G250" s="240"/>
      <c r="H250" s="242" t="s">
        <v>1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157</v>
      </c>
      <c r="AU250" s="249" t="s">
        <v>85</v>
      </c>
      <c r="AV250" s="13" t="s">
        <v>8</v>
      </c>
      <c r="AW250" s="13" t="s">
        <v>33</v>
      </c>
      <c r="AX250" s="13" t="s">
        <v>77</v>
      </c>
      <c r="AY250" s="249" t="s">
        <v>145</v>
      </c>
    </row>
    <row r="251" s="13" customFormat="1">
      <c r="A251" s="13"/>
      <c r="B251" s="239"/>
      <c r="C251" s="240"/>
      <c r="D251" s="241" t="s">
        <v>157</v>
      </c>
      <c r="E251" s="242" t="s">
        <v>1</v>
      </c>
      <c r="F251" s="243" t="s">
        <v>239</v>
      </c>
      <c r="G251" s="240"/>
      <c r="H251" s="242" t="s">
        <v>1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157</v>
      </c>
      <c r="AU251" s="249" t="s">
        <v>85</v>
      </c>
      <c r="AV251" s="13" t="s">
        <v>8</v>
      </c>
      <c r="AW251" s="13" t="s">
        <v>33</v>
      </c>
      <c r="AX251" s="13" t="s">
        <v>77</v>
      </c>
      <c r="AY251" s="249" t="s">
        <v>145</v>
      </c>
    </row>
    <row r="252" s="14" customFormat="1">
      <c r="A252" s="14"/>
      <c r="B252" s="250"/>
      <c r="C252" s="251"/>
      <c r="D252" s="241" t="s">
        <v>157</v>
      </c>
      <c r="E252" s="252" t="s">
        <v>1</v>
      </c>
      <c r="F252" s="253" t="s">
        <v>266</v>
      </c>
      <c r="G252" s="251"/>
      <c r="H252" s="254">
        <v>12.640000000000001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157</v>
      </c>
      <c r="AU252" s="260" t="s">
        <v>85</v>
      </c>
      <c r="AV252" s="14" t="s">
        <v>85</v>
      </c>
      <c r="AW252" s="14" t="s">
        <v>33</v>
      </c>
      <c r="AX252" s="14" t="s">
        <v>77</v>
      </c>
      <c r="AY252" s="260" t="s">
        <v>145</v>
      </c>
    </row>
    <row r="253" s="13" customFormat="1">
      <c r="A253" s="13"/>
      <c r="B253" s="239"/>
      <c r="C253" s="240"/>
      <c r="D253" s="241" t="s">
        <v>157</v>
      </c>
      <c r="E253" s="242" t="s">
        <v>1</v>
      </c>
      <c r="F253" s="243" t="s">
        <v>245</v>
      </c>
      <c r="G253" s="240"/>
      <c r="H253" s="242" t="s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157</v>
      </c>
      <c r="AU253" s="249" t="s">
        <v>85</v>
      </c>
      <c r="AV253" s="13" t="s">
        <v>8</v>
      </c>
      <c r="AW253" s="13" t="s">
        <v>33</v>
      </c>
      <c r="AX253" s="13" t="s">
        <v>77</v>
      </c>
      <c r="AY253" s="249" t="s">
        <v>145</v>
      </c>
    </row>
    <row r="254" s="13" customFormat="1">
      <c r="A254" s="13"/>
      <c r="B254" s="239"/>
      <c r="C254" s="240"/>
      <c r="D254" s="241" t="s">
        <v>157</v>
      </c>
      <c r="E254" s="242" t="s">
        <v>1</v>
      </c>
      <c r="F254" s="243" t="s">
        <v>241</v>
      </c>
      <c r="G254" s="240"/>
      <c r="H254" s="242" t="s">
        <v>1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157</v>
      </c>
      <c r="AU254" s="249" t="s">
        <v>85</v>
      </c>
      <c r="AV254" s="13" t="s">
        <v>8</v>
      </c>
      <c r="AW254" s="13" t="s">
        <v>33</v>
      </c>
      <c r="AX254" s="13" t="s">
        <v>77</v>
      </c>
      <c r="AY254" s="249" t="s">
        <v>145</v>
      </c>
    </row>
    <row r="255" s="14" customFormat="1">
      <c r="A255" s="14"/>
      <c r="B255" s="250"/>
      <c r="C255" s="251"/>
      <c r="D255" s="241" t="s">
        <v>157</v>
      </c>
      <c r="E255" s="252" t="s">
        <v>1</v>
      </c>
      <c r="F255" s="253" t="s">
        <v>262</v>
      </c>
      <c r="G255" s="251"/>
      <c r="H255" s="254">
        <v>20.103999999999999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157</v>
      </c>
      <c r="AU255" s="260" t="s">
        <v>85</v>
      </c>
      <c r="AV255" s="14" t="s">
        <v>85</v>
      </c>
      <c r="AW255" s="14" t="s">
        <v>33</v>
      </c>
      <c r="AX255" s="14" t="s">
        <v>77</v>
      </c>
      <c r="AY255" s="260" t="s">
        <v>145</v>
      </c>
    </row>
    <row r="256" s="15" customFormat="1">
      <c r="A256" s="15"/>
      <c r="B256" s="261"/>
      <c r="C256" s="262"/>
      <c r="D256" s="241" t="s">
        <v>157</v>
      </c>
      <c r="E256" s="263" t="s">
        <v>1</v>
      </c>
      <c r="F256" s="264" t="s">
        <v>160</v>
      </c>
      <c r="G256" s="262"/>
      <c r="H256" s="265">
        <v>81.234999999999999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1" t="s">
        <v>157</v>
      </c>
      <c r="AU256" s="271" t="s">
        <v>85</v>
      </c>
      <c r="AV256" s="15" t="s">
        <v>152</v>
      </c>
      <c r="AW256" s="15" t="s">
        <v>33</v>
      </c>
      <c r="AX256" s="15" t="s">
        <v>8</v>
      </c>
      <c r="AY256" s="271" t="s">
        <v>145</v>
      </c>
    </row>
    <row r="257" s="12" customFormat="1" ht="22.8" customHeight="1">
      <c r="A257" s="12"/>
      <c r="B257" s="210"/>
      <c r="C257" s="211"/>
      <c r="D257" s="212" t="s">
        <v>76</v>
      </c>
      <c r="E257" s="224" t="s">
        <v>189</v>
      </c>
      <c r="F257" s="224" t="s">
        <v>283</v>
      </c>
      <c r="G257" s="211"/>
      <c r="H257" s="211"/>
      <c r="I257" s="214"/>
      <c r="J257" s="225">
        <f>BK257</f>
        <v>0</v>
      </c>
      <c r="K257" s="211"/>
      <c r="L257" s="216"/>
      <c r="M257" s="217"/>
      <c r="N257" s="218"/>
      <c r="O257" s="218"/>
      <c r="P257" s="219">
        <f>SUM(P258:P345)</f>
        <v>0</v>
      </c>
      <c r="Q257" s="218"/>
      <c r="R257" s="219">
        <f>SUM(R258:R345)</f>
        <v>0.0126</v>
      </c>
      <c r="S257" s="218"/>
      <c r="T257" s="220">
        <f>SUM(T258:T345)</f>
        <v>2.10616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1" t="s">
        <v>8</v>
      </c>
      <c r="AT257" s="222" t="s">
        <v>76</v>
      </c>
      <c r="AU257" s="222" t="s">
        <v>8</v>
      </c>
      <c r="AY257" s="221" t="s">
        <v>145</v>
      </c>
      <c r="BK257" s="223">
        <f>SUM(BK258:BK345)</f>
        <v>0</v>
      </c>
    </row>
    <row r="258" s="2" customFormat="1">
      <c r="A258" s="38"/>
      <c r="B258" s="39"/>
      <c r="C258" s="226" t="s">
        <v>284</v>
      </c>
      <c r="D258" s="226" t="s">
        <v>147</v>
      </c>
      <c r="E258" s="227" t="s">
        <v>285</v>
      </c>
      <c r="F258" s="228" t="s">
        <v>286</v>
      </c>
      <c r="G258" s="229" t="s">
        <v>287</v>
      </c>
      <c r="H258" s="230">
        <v>1</v>
      </c>
      <c r="I258" s="231"/>
      <c r="J258" s="232">
        <f>ROUND(I258*H258,0)</f>
        <v>0</v>
      </c>
      <c r="K258" s="228" t="s">
        <v>1</v>
      </c>
      <c r="L258" s="44"/>
      <c r="M258" s="233" t="s">
        <v>1</v>
      </c>
      <c r="N258" s="234" t="s">
        <v>42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152</v>
      </c>
      <c r="AT258" s="237" t="s">
        <v>147</v>
      </c>
      <c r="AU258" s="237" t="s">
        <v>85</v>
      </c>
      <c r="AY258" s="17" t="s">
        <v>145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8</v>
      </c>
      <c r="BK258" s="238">
        <f>ROUND(I258*H258,0)</f>
        <v>0</v>
      </c>
      <c r="BL258" s="17" t="s">
        <v>152</v>
      </c>
      <c r="BM258" s="237" t="s">
        <v>288</v>
      </c>
    </row>
    <row r="259" s="2" customFormat="1" ht="16.5" customHeight="1">
      <c r="A259" s="38"/>
      <c r="B259" s="39"/>
      <c r="C259" s="226" t="s">
        <v>289</v>
      </c>
      <c r="D259" s="226" t="s">
        <v>147</v>
      </c>
      <c r="E259" s="227" t="s">
        <v>290</v>
      </c>
      <c r="F259" s="228" t="s">
        <v>291</v>
      </c>
      <c r="G259" s="229" t="s">
        <v>287</v>
      </c>
      <c r="H259" s="230">
        <v>1</v>
      </c>
      <c r="I259" s="231"/>
      <c r="J259" s="232">
        <f>ROUND(I259*H259,0)</f>
        <v>0</v>
      </c>
      <c r="K259" s="228" t="s">
        <v>1</v>
      </c>
      <c r="L259" s="44"/>
      <c r="M259" s="233" t="s">
        <v>1</v>
      </c>
      <c r="N259" s="234" t="s">
        <v>42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152</v>
      </c>
      <c r="AT259" s="237" t="s">
        <v>147</v>
      </c>
      <c r="AU259" s="237" t="s">
        <v>85</v>
      </c>
      <c r="AY259" s="17" t="s">
        <v>145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8</v>
      </c>
      <c r="BK259" s="238">
        <f>ROUND(I259*H259,0)</f>
        <v>0</v>
      </c>
      <c r="BL259" s="17" t="s">
        <v>152</v>
      </c>
      <c r="BM259" s="237" t="s">
        <v>292</v>
      </c>
    </row>
    <row r="260" s="2" customFormat="1" ht="21.75" customHeight="1">
      <c r="A260" s="38"/>
      <c r="B260" s="39"/>
      <c r="C260" s="226" t="s">
        <v>293</v>
      </c>
      <c r="D260" s="226" t="s">
        <v>147</v>
      </c>
      <c r="E260" s="227" t="s">
        <v>294</v>
      </c>
      <c r="F260" s="228" t="s">
        <v>295</v>
      </c>
      <c r="G260" s="229" t="s">
        <v>287</v>
      </c>
      <c r="H260" s="230">
        <v>1</v>
      </c>
      <c r="I260" s="231"/>
      <c r="J260" s="232">
        <f>ROUND(I260*H260,0)</f>
        <v>0</v>
      </c>
      <c r="K260" s="228" t="s">
        <v>1</v>
      </c>
      <c r="L260" s="44"/>
      <c r="M260" s="233" t="s">
        <v>1</v>
      </c>
      <c r="N260" s="234" t="s">
        <v>42</v>
      </c>
      <c r="O260" s="91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152</v>
      </c>
      <c r="AT260" s="237" t="s">
        <v>147</v>
      </c>
      <c r="AU260" s="237" t="s">
        <v>85</v>
      </c>
      <c r="AY260" s="17" t="s">
        <v>145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</v>
      </c>
      <c r="BK260" s="238">
        <f>ROUND(I260*H260,0)</f>
        <v>0</v>
      </c>
      <c r="BL260" s="17" t="s">
        <v>152</v>
      </c>
      <c r="BM260" s="237" t="s">
        <v>296</v>
      </c>
    </row>
    <row r="261" s="13" customFormat="1">
      <c r="A261" s="13"/>
      <c r="B261" s="239"/>
      <c r="C261" s="240"/>
      <c r="D261" s="241" t="s">
        <v>157</v>
      </c>
      <c r="E261" s="242" t="s">
        <v>1</v>
      </c>
      <c r="F261" s="243" t="s">
        <v>297</v>
      </c>
      <c r="G261" s="240"/>
      <c r="H261" s="242" t="s">
        <v>1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157</v>
      </c>
      <c r="AU261" s="249" t="s">
        <v>85</v>
      </c>
      <c r="AV261" s="13" t="s">
        <v>8</v>
      </c>
      <c r="AW261" s="13" t="s">
        <v>33</v>
      </c>
      <c r="AX261" s="13" t="s">
        <v>77</v>
      </c>
      <c r="AY261" s="249" t="s">
        <v>145</v>
      </c>
    </row>
    <row r="262" s="13" customFormat="1">
      <c r="A262" s="13"/>
      <c r="B262" s="239"/>
      <c r="C262" s="240"/>
      <c r="D262" s="241" t="s">
        <v>157</v>
      </c>
      <c r="E262" s="242" t="s">
        <v>1</v>
      </c>
      <c r="F262" s="243" t="s">
        <v>298</v>
      </c>
      <c r="G262" s="240"/>
      <c r="H262" s="242" t="s">
        <v>1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157</v>
      </c>
      <c r="AU262" s="249" t="s">
        <v>85</v>
      </c>
      <c r="AV262" s="13" t="s">
        <v>8</v>
      </c>
      <c r="AW262" s="13" t="s">
        <v>33</v>
      </c>
      <c r="AX262" s="13" t="s">
        <v>77</v>
      </c>
      <c r="AY262" s="249" t="s">
        <v>145</v>
      </c>
    </row>
    <row r="263" s="14" customFormat="1">
      <c r="A263" s="14"/>
      <c r="B263" s="250"/>
      <c r="C263" s="251"/>
      <c r="D263" s="241" t="s">
        <v>157</v>
      </c>
      <c r="E263" s="252" t="s">
        <v>1</v>
      </c>
      <c r="F263" s="253" t="s">
        <v>8</v>
      </c>
      <c r="G263" s="251"/>
      <c r="H263" s="254">
        <v>1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157</v>
      </c>
      <c r="AU263" s="260" t="s">
        <v>85</v>
      </c>
      <c r="AV263" s="14" t="s">
        <v>85</v>
      </c>
      <c r="AW263" s="14" t="s">
        <v>33</v>
      </c>
      <c r="AX263" s="14" t="s">
        <v>77</v>
      </c>
      <c r="AY263" s="260" t="s">
        <v>145</v>
      </c>
    </row>
    <row r="264" s="15" customFormat="1">
      <c r="A264" s="15"/>
      <c r="B264" s="261"/>
      <c r="C264" s="262"/>
      <c r="D264" s="241" t="s">
        <v>157</v>
      </c>
      <c r="E264" s="263" t="s">
        <v>1</v>
      </c>
      <c r="F264" s="264" t="s">
        <v>160</v>
      </c>
      <c r="G264" s="262"/>
      <c r="H264" s="265">
        <v>1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1" t="s">
        <v>157</v>
      </c>
      <c r="AU264" s="271" t="s">
        <v>85</v>
      </c>
      <c r="AV264" s="15" t="s">
        <v>152</v>
      </c>
      <c r="AW264" s="15" t="s">
        <v>33</v>
      </c>
      <c r="AX264" s="15" t="s">
        <v>8</v>
      </c>
      <c r="AY264" s="271" t="s">
        <v>145</v>
      </c>
    </row>
    <row r="265" s="2" customFormat="1" ht="21.75" customHeight="1">
      <c r="A265" s="38"/>
      <c r="B265" s="39"/>
      <c r="C265" s="226" t="s">
        <v>299</v>
      </c>
      <c r="D265" s="226" t="s">
        <v>147</v>
      </c>
      <c r="E265" s="227" t="s">
        <v>300</v>
      </c>
      <c r="F265" s="228" t="s">
        <v>301</v>
      </c>
      <c r="G265" s="229" t="s">
        <v>302</v>
      </c>
      <c r="H265" s="230">
        <v>6.5999999999999996</v>
      </c>
      <c r="I265" s="231"/>
      <c r="J265" s="232">
        <f>ROUND(I265*H265,0)</f>
        <v>0</v>
      </c>
      <c r="K265" s="228" t="s">
        <v>151</v>
      </c>
      <c r="L265" s="44"/>
      <c r="M265" s="233" t="s">
        <v>1</v>
      </c>
      <c r="N265" s="234" t="s">
        <v>42</v>
      </c>
      <c r="O265" s="91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152</v>
      </c>
      <c r="AT265" s="237" t="s">
        <v>147</v>
      </c>
      <c r="AU265" s="237" t="s">
        <v>85</v>
      </c>
      <c r="AY265" s="17" t="s">
        <v>145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</v>
      </c>
      <c r="BK265" s="238">
        <f>ROUND(I265*H265,0)</f>
        <v>0</v>
      </c>
      <c r="BL265" s="17" t="s">
        <v>152</v>
      </c>
      <c r="BM265" s="237" t="s">
        <v>303</v>
      </c>
    </row>
    <row r="266" s="13" customFormat="1">
      <c r="A266" s="13"/>
      <c r="B266" s="239"/>
      <c r="C266" s="240"/>
      <c r="D266" s="241" t="s">
        <v>157</v>
      </c>
      <c r="E266" s="242" t="s">
        <v>1</v>
      </c>
      <c r="F266" s="243" t="s">
        <v>158</v>
      </c>
      <c r="G266" s="240"/>
      <c r="H266" s="242" t="s">
        <v>1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157</v>
      </c>
      <c r="AU266" s="249" t="s">
        <v>85</v>
      </c>
      <c r="AV266" s="13" t="s">
        <v>8</v>
      </c>
      <c r="AW266" s="13" t="s">
        <v>33</v>
      </c>
      <c r="AX266" s="13" t="s">
        <v>77</v>
      </c>
      <c r="AY266" s="249" t="s">
        <v>145</v>
      </c>
    </row>
    <row r="267" s="14" customFormat="1">
      <c r="A267" s="14"/>
      <c r="B267" s="250"/>
      <c r="C267" s="251"/>
      <c r="D267" s="241" t="s">
        <v>157</v>
      </c>
      <c r="E267" s="252" t="s">
        <v>1</v>
      </c>
      <c r="F267" s="253" t="s">
        <v>304</v>
      </c>
      <c r="G267" s="251"/>
      <c r="H267" s="254">
        <v>6.5999999999999996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157</v>
      </c>
      <c r="AU267" s="260" t="s">
        <v>85</v>
      </c>
      <c r="AV267" s="14" t="s">
        <v>85</v>
      </c>
      <c r="AW267" s="14" t="s">
        <v>33</v>
      </c>
      <c r="AX267" s="14" t="s">
        <v>77</v>
      </c>
      <c r="AY267" s="260" t="s">
        <v>145</v>
      </c>
    </row>
    <row r="268" s="15" customFormat="1">
      <c r="A268" s="15"/>
      <c r="B268" s="261"/>
      <c r="C268" s="262"/>
      <c r="D268" s="241" t="s">
        <v>157</v>
      </c>
      <c r="E268" s="263" t="s">
        <v>1</v>
      </c>
      <c r="F268" s="264" t="s">
        <v>160</v>
      </c>
      <c r="G268" s="262"/>
      <c r="H268" s="265">
        <v>6.5999999999999996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1" t="s">
        <v>157</v>
      </c>
      <c r="AU268" s="271" t="s">
        <v>85</v>
      </c>
      <c r="AV268" s="15" t="s">
        <v>152</v>
      </c>
      <c r="AW268" s="15" t="s">
        <v>33</v>
      </c>
      <c r="AX268" s="15" t="s">
        <v>8</v>
      </c>
      <c r="AY268" s="271" t="s">
        <v>145</v>
      </c>
    </row>
    <row r="269" s="2" customFormat="1" ht="33" customHeight="1">
      <c r="A269" s="38"/>
      <c r="B269" s="39"/>
      <c r="C269" s="226" t="s">
        <v>305</v>
      </c>
      <c r="D269" s="226" t="s">
        <v>147</v>
      </c>
      <c r="E269" s="227" t="s">
        <v>306</v>
      </c>
      <c r="F269" s="228" t="s">
        <v>307</v>
      </c>
      <c r="G269" s="229" t="s">
        <v>150</v>
      </c>
      <c r="H269" s="230">
        <v>95.549999999999997</v>
      </c>
      <c r="I269" s="231"/>
      <c r="J269" s="232">
        <f>ROUND(I269*H269,0)</f>
        <v>0</v>
      </c>
      <c r="K269" s="228" t="s">
        <v>151</v>
      </c>
      <c r="L269" s="44"/>
      <c r="M269" s="233" t="s">
        <v>1</v>
      </c>
      <c r="N269" s="234" t="s">
        <v>42</v>
      </c>
      <c r="O269" s="91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152</v>
      </c>
      <c r="AT269" s="237" t="s">
        <v>147</v>
      </c>
      <c r="AU269" s="237" t="s">
        <v>85</v>
      </c>
      <c r="AY269" s="17" t="s">
        <v>145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8</v>
      </c>
      <c r="BK269" s="238">
        <f>ROUND(I269*H269,0)</f>
        <v>0</v>
      </c>
      <c r="BL269" s="17" t="s">
        <v>152</v>
      </c>
      <c r="BM269" s="237" t="s">
        <v>308</v>
      </c>
    </row>
    <row r="270" s="13" customFormat="1">
      <c r="A270" s="13"/>
      <c r="B270" s="239"/>
      <c r="C270" s="240"/>
      <c r="D270" s="241" t="s">
        <v>157</v>
      </c>
      <c r="E270" s="242" t="s">
        <v>1</v>
      </c>
      <c r="F270" s="243" t="s">
        <v>236</v>
      </c>
      <c r="G270" s="240"/>
      <c r="H270" s="242" t="s">
        <v>1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157</v>
      </c>
      <c r="AU270" s="249" t="s">
        <v>85</v>
      </c>
      <c r="AV270" s="13" t="s">
        <v>8</v>
      </c>
      <c r="AW270" s="13" t="s">
        <v>33</v>
      </c>
      <c r="AX270" s="13" t="s">
        <v>77</v>
      </c>
      <c r="AY270" s="249" t="s">
        <v>145</v>
      </c>
    </row>
    <row r="271" s="14" customFormat="1">
      <c r="A271" s="14"/>
      <c r="B271" s="250"/>
      <c r="C271" s="251"/>
      <c r="D271" s="241" t="s">
        <v>157</v>
      </c>
      <c r="E271" s="252" t="s">
        <v>1</v>
      </c>
      <c r="F271" s="253" t="s">
        <v>309</v>
      </c>
      <c r="G271" s="251"/>
      <c r="H271" s="254">
        <v>95.549999999999997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157</v>
      </c>
      <c r="AU271" s="260" t="s">
        <v>85</v>
      </c>
      <c r="AV271" s="14" t="s">
        <v>85</v>
      </c>
      <c r="AW271" s="14" t="s">
        <v>33</v>
      </c>
      <c r="AX271" s="14" t="s">
        <v>77</v>
      </c>
      <c r="AY271" s="260" t="s">
        <v>145</v>
      </c>
    </row>
    <row r="272" s="15" customFormat="1">
      <c r="A272" s="15"/>
      <c r="B272" s="261"/>
      <c r="C272" s="262"/>
      <c r="D272" s="241" t="s">
        <v>157</v>
      </c>
      <c r="E272" s="263" t="s">
        <v>1</v>
      </c>
      <c r="F272" s="264" t="s">
        <v>160</v>
      </c>
      <c r="G272" s="262"/>
      <c r="H272" s="265">
        <v>95.549999999999997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1" t="s">
        <v>157</v>
      </c>
      <c r="AU272" s="271" t="s">
        <v>85</v>
      </c>
      <c r="AV272" s="15" t="s">
        <v>152</v>
      </c>
      <c r="AW272" s="15" t="s">
        <v>33</v>
      </c>
      <c r="AX272" s="15" t="s">
        <v>8</v>
      </c>
      <c r="AY272" s="271" t="s">
        <v>145</v>
      </c>
    </row>
    <row r="273" s="2" customFormat="1" ht="33" customHeight="1">
      <c r="A273" s="38"/>
      <c r="B273" s="39"/>
      <c r="C273" s="226" t="s">
        <v>310</v>
      </c>
      <c r="D273" s="226" t="s">
        <v>147</v>
      </c>
      <c r="E273" s="227" t="s">
        <v>311</v>
      </c>
      <c r="F273" s="228" t="s">
        <v>312</v>
      </c>
      <c r="G273" s="229" t="s">
        <v>150</v>
      </c>
      <c r="H273" s="230">
        <v>684.80999999999995</v>
      </c>
      <c r="I273" s="231"/>
      <c r="J273" s="232">
        <f>ROUND(I273*H273,0)</f>
        <v>0</v>
      </c>
      <c r="K273" s="228" t="s">
        <v>151</v>
      </c>
      <c r="L273" s="44"/>
      <c r="M273" s="233" t="s">
        <v>1</v>
      </c>
      <c r="N273" s="234" t="s">
        <v>42</v>
      </c>
      <c r="O273" s="91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152</v>
      </c>
      <c r="AT273" s="237" t="s">
        <v>147</v>
      </c>
      <c r="AU273" s="237" t="s">
        <v>85</v>
      </c>
      <c r="AY273" s="17" t="s">
        <v>145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8</v>
      </c>
      <c r="BK273" s="238">
        <f>ROUND(I273*H273,0)</f>
        <v>0</v>
      </c>
      <c r="BL273" s="17" t="s">
        <v>152</v>
      </c>
      <c r="BM273" s="237" t="s">
        <v>313</v>
      </c>
    </row>
    <row r="274" s="13" customFormat="1">
      <c r="A274" s="13"/>
      <c r="B274" s="239"/>
      <c r="C274" s="240"/>
      <c r="D274" s="241" t="s">
        <v>157</v>
      </c>
      <c r="E274" s="242" t="s">
        <v>1</v>
      </c>
      <c r="F274" s="243" t="s">
        <v>239</v>
      </c>
      <c r="G274" s="240"/>
      <c r="H274" s="242" t="s">
        <v>1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157</v>
      </c>
      <c r="AU274" s="249" t="s">
        <v>85</v>
      </c>
      <c r="AV274" s="13" t="s">
        <v>8</v>
      </c>
      <c r="AW274" s="13" t="s">
        <v>33</v>
      </c>
      <c r="AX274" s="13" t="s">
        <v>77</v>
      </c>
      <c r="AY274" s="249" t="s">
        <v>145</v>
      </c>
    </row>
    <row r="275" s="14" customFormat="1">
      <c r="A275" s="14"/>
      <c r="B275" s="250"/>
      <c r="C275" s="251"/>
      <c r="D275" s="241" t="s">
        <v>157</v>
      </c>
      <c r="E275" s="252" t="s">
        <v>1</v>
      </c>
      <c r="F275" s="253" t="s">
        <v>314</v>
      </c>
      <c r="G275" s="251"/>
      <c r="H275" s="254">
        <v>152.25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0" t="s">
        <v>157</v>
      </c>
      <c r="AU275" s="260" t="s">
        <v>85</v>
      </c>
      <c r="AV275" s="14" t="s">
        <v>85</v>
      </c>
      <c r="AW275" s="14" t="s">
        <v>33</v>
      </c>
      <c r="AX275" s="14" t="s">
        <v>77</v>
      </c>
      <c r="AY275" s="260" t="s">
        <v>145</v>
      </c>
    </row>
    <row r="276" s="13" customFormat="1">
      <c r="A276" s="13"/>
      <c r="B276" s="239"/>
      <c r="C276" s="240"/>
      <c r="D276" s="241" t="s">
        <v>157</v>
      </c>
      <c r="E276" s="242" t="s">
        <v>1</v>
      </c>
      <c r="F276" s="243" t="s">
        <v>315</v>
      </c>
      <c r="G276" s="240"/>
      <c r="H276" s="242" t="s">
        <v>1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157</v>
      </c>
      <c r="AU276" s="249" t="s">
        <v>85</v>
      </c>
      <c r="AV276" s="13" t="s">
        <v>8</v>
      </c>
      <c r="AW276" s="13" t="s">
        <v>33</v>
      </c>
      <c r="AX276" s="13" t="s">
        <v>77</v>
      </c>
      <c r="AY276" s="249" t="s">
        <v>145</v>
      </c>
    </row>
    <row r="277" s="14" customFormat="1">
      <c r="A277" s="14"/>
      <c r="B277" s="250"/>
      <c r="C277" s="251"/>
      <c r="D277" s="241" t="s">
        <v>157</v>
      </c>
      <c r="E277" s="252" t="s">
        <v>1</v>
      </c>
      <c r="F277" s="253" t="s">
        <v>316</v>
      </c>
      <c r="G277" s="251"/>
      <c r="H277" s="254">
        <v>276.14999999999998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157</v>
      </c>
      <c r="AU277" s="260" t="s">
        <v>85</v>
      </c>
      <c r="AV277" s="14" t="s">
        <v>85</v>
      </c>
      <c r="AW277" s="14" t="s">
        <v>33</v>
      </c>
      <c r="AX277" s="14" t="s">
        <v>77</v>
      </c>
      <c r="AY277" s="260" t="s">
        <v>145</v>
      </c>
    </row>
    <row r="278" s="13" customFormat="1">
      <c r="A278" s="13"/>
      <c r="B278" s="239"/>
      <c r="C278" s="240"/>
      <c r="D278" s="241" t="s">
        <v>157</v>
      </c>
      <c r="E278" s="242" t="s">
        <v>1</v>
      </c>
      <c r="F278" s="243" t="s">
        <v>236</v>
      </c>
      <c r="G278" s="240"/>
      <c r="H278" s="242" t="s">
        <v>1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157</v>
      </c>
      <c r="AU278" s="249" t="s">
        <v>85</v>
      </c>
      <c r="AV278" s="13" t="s">
        <v>8</v>
      </c>
      <c r="AW278" s="13" t="s">
        <v>33</v>
      </c>
      <c r="AX278" s="13" t="s">
        <v>77</v>
      </c>
      <c r="AY278" s="249" t="s">
        <v>145</v>
      </c>
    </row>
    <row r="279" s="14" customFormat="1">
      <c r="A279" s="14"/>
      <c r="B279" s="250"/>
      <c r="C279" s="251"/>
      <c r="D279" s="241" t="s">
        <v>157</v>
      </c>
      <c r="E279" s="252" t="s">
        <v>1</v>
      </c>
      <c r="F279" s="253" t="s">
        <v>317</v>
      </c>
      <c r="G279" s="251"/>
      <c r="H279" s="254">
        <v>81.900000000000006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157</v>
      </c>
      <c r="AU279" s="260" t="s">
        <v>85</v>
      </c>
      <c r="AV279" s="14" t="s">
        <v>85</v>
      </c>
      <c r="AW279" s="14" t="s">
        <v>33</v>
      </c>
      <c r="AX279" s="14" t="s">
        <v>77</v>
      </c>
      <c r="AY279" s="260" t="s">
        <v>145</v>
      </c>
    </row>
    <row r="280" s="14" customFormat="1">
      <c r="A280" s="14"/>
      <c r="B280" s="250"/>
      <c r="C280" s="251"/>
      <c r="D280" s="241" t="s">
        <v>157</v>
      </c>
      <c r="E280" s="252" t="s">
        <v>1</v>
      </c>
      <c r="F280" s="253" t="s">
        <v>318</v>
      </c>
      <c r="G280" s="251"/>
      <c r="H280" s="254">
        <v>59.009999999999998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157</v>
      </c>
      <c r="AU280" s="260" t="s">
        <v>85</v>
      </c>
      <c r="AV280" s="14" t="s">
        <v>85</v>
      </c>
      <c r="AW280" s="14" t="s">
        <v>33</v>
      </c>
      <c r="AX280" s="14" t="s">
        <v>77</v>
      </c>
      <c r="AY280" s="260" t="s">
        <v>145</v>
      </c>
    </row>
    <row r="281" s="14" customFormat="1">
      <c r="A281" s="14"/>
      <c r="B281" s="250"/>
      <c r="C281" s="251"/>
      <c r="D281" s="241" t="s">
        <v>157</v>
      </c>
      <c r="E281" s="252" t="s">
        <v>1</v>
      </c>
      <c r="F281" s="253" t="s">
        <v>319</v>
      </c>
      <c r="G281" s="251"/>
      <c r="H281" s="254">
        <v>115.5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157</v>
      </c>
      <c r="AU281" s="260" t="s">
        <v>85</v>
      </c>
      <c r="AV281" s="14" t="s">
        <v>85</v>
      </c>
      <c r="AW281" s="14" t="s">
        <v>33</v>
      </c>
      <c r="AX281" s="14" t="s">
        <v>77</v>
      </c>
      <c r="AY281" s="260" t="s">
        <v>145</v>
      </c>
    </row>
    <row r="282" s="15" customFormat="1">
      <c r="A282" s="15"/>
      <c r="B282" s="261"/>
      <c r="C282" s="262"/>
      <c r="D282" s="241" t="s">
        <v>157</v>
      </c>
      <c r="E282" s="263" t="s">
        <v>1</v>
      </c>
      <c r="F282" s="264" t="s">
        <v>160</v>
      </c>
      <c r="G282" s="262"/>
      <c r="H282" s="265">
        <v>684.80999999999995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1" t="s">
        <v>157</v>
      </c>
      <c r="AU282" s="271" t="s">
        <v>85</v>
      </c>
      <c r="AV282" s="15" t="s">
        <v>152</v>
      </c>
      <c r="AW282" s="15" t="s">
        <v>33</v>
      </c>
      <c r="AX282" s="15" t="s">
        <v>8</v>
      </c>
      <c r="AY282" s="271" t="s">
        <v>145</v>
      </c>
    </row>
    <row r="283" s="2" customFormat="1" ht="33" customHeight="1">
      <c r="A283" s="38"/>
      <c r="B283" s="39"/>
      <c r="C283" s="226" t="s">
        <v>320</v>
      </c>
      <c r="D283" s="226" t="s">
        <v>147</v>
      </c>
      <c r="E283" s="227" t="s">
        <v>321</v>
      </c>
      <c r="F283" s="228" t="s">
        <v>322</v>
      </c>
      <c r="G283" s="229" t="s">
        <v>150</v>
      </c>
      <c r="H283" s="230">
        <v>5733</v>
      </c>
      <c r="I283" s="231"/>
      <c r="J283" s="232">
        <f>ROUND(I283*H283,0)</f>
        <v>0</v>
      </c>
      <c r="K283" s="228" t="s">
        <v>151</v>
      </c>
      <c r="L283" s="44"/>
      <c r="M283" s="233" t="s">
        <v>1</v>
      </c>
      <c r="N283" s="234" t="s">
        <v>42</v>
      </c>
      <c r="O283" s="91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152</v>
      </c>
      <c r="AT283" s="237" t="s">
        <v>147</v>
      </c>
      <c r="AU283" s="237" t="s">
        <v>85</v>
      </c>
      <c r="AY283" s="17" t="s">
        <v>145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</v>
      </c>
      <c r="BK283" s="238">
        <f>ROUND(I283*H283,0)</f>
        <v>0</v>
      </c>
      <c r="BL283" s="17" t="s">
        <v>152</v>
      </c>
      <c r="BM283" s="237" t="s">
        <v>323</v>
      </c>
    </row>
    <row r="284" s="14" customFormat="1">
      <c r="A284" s="14"/>
      <c r="B284" s="250"/>
      <c r="C284" s="251"/>
      <c r="D284" s="241" t="s">
        <v>157</v>
      </c>
      <c r="E284" s="252" t="s">
        <v>1</v>
      </c>
      <c r="F284" s="253" t="s">
        <v>324</v>
      </c>
      <c r="G284" s="251"/>
      <c r="H284" s="254">
        <v>5733</v>
      </c>
      <c r="I284" s="255"/>
      <c r="J284" s="251"/>
      <c r="K284" s="251"/>
      <c r="L284" s="256"/>
      <c r="M284" s="257"/>
      <c r="N284" s="258"/>
      <c r="O284" s="258"/>
      <c r="P284" s="258"/>
      <c r="Q284" s="258"/>
      <c r="R284" s="258"/>
      <c r="S284" s="258"/>
      <c r="T284" s="25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0" t="s">
        <v>157</v>
      </c>
      <c r="AU284" s="260" t="s">
        <v>85</v>
      </c>
      <c r="AV284" s="14" t="s">
        <v>85</v>
      </c>
      <c r="AW284" s="14" t="s">
        <v>33</v>
      </c>
      <c r="AX284" s="14" t="s">
        <v>77</v>
      </c>
      <c r="AY284" s="260" t="s">
        <v>145</v>
      </c>
    </row>
    <row r="285" s="15" customFormat="1">
      <c r="A285" s="15"/>
      <c r="B285" s="261"/>
      <c r="C285" s="262"/>
      <c r="D285" s="241" t="s">
        <v>157</v>
      </c>
      <c r="E285" s="263" t="s">
        <v>1</v>
      </c>
      <c r="F285" s="264" t="s">
        <v>160</v>
      </c>
      <c r="G285" s="262"/>
      <c r="H285" s="265">
        <v>5733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1" t="s">
        <v>157</v>
      </c>
      <c r="AU285" s="271" t="s">
        <v>85</v>
      </c>
      <c r="AV285" s="15" t="s">
        <v>152</v>
      </c>
      <c r="AW285" s="15" t="s">
        <v>33</v>
      </c>
      <c r="AX285" s="15" t="s">
        <v>8</v>
      </c>
      <c r="AY285" s="271" t="s">
        <v>145</v>
      </c>
    </row>
    <row r="286" s="2" customFormat="1" ht="33" customHeight="1">
      <c r="A286" s="38"/>
      <c r="B286" s="39"/>
      <c r="C286" s="226" t="s">
        <v>325</v>
      </c>
      <c r="D286" s="226" t="s">
        <v>147</v>
      </c>
      <c r="E286" s="227" t="s">
        <v>326</v>
      </c>
      <c r="F286" s="228" t="s">
        <v>327</v>
      </c>
      <c r="G286" s="229" t="s">
        <v>150</v>
      </c>
      <c r="H286" s="230">
        <v>41088.599999999999</v>
      </c>
      <c r="I286" s="231"/>
      <c r="J286" s="232">
        <f>ROUND(I286*H286,0)</f>
        <v>0</v>
      </c>
      <c r="K286" s="228" t="s">
        <v>151</v>
      </c>
      <c r="L286" s="44"/>
      <c r="M286" s="233" t="s">
        <v>1</v>
      </c>
      <c r="N286" s="234" t="s">
        <v>42</v>
      </c>
      <c r="O286" s="91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152</v>
      </c>
      <c r="AT286" s="237" t="s">
        <v>147</v>
      </c>
      <c r="AU286" s="237" t="s">
        <v>85</v>
      </c>
      <c r="AY286" s="17" t="s">
        <v>145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</v>
      </c>
      <c r="BK286" s="238">
        <f>ROUND(I286*H286,0)</f>
        <v>0</v>
      </c>
      <c r="BL286" s="17" t="s">
        <v>152</v>
      </c>
      <c r="BM286" s="237" t="s">
        <v>328</v>
      </c>
    </row>
    <row r="287" s="14" customFormat="1">
      <c r="A287" s="14"/>
      <c r="B287" s="250"/>
      <c r="C287" s="251"/>
      <c r="D287" s="241" t="s">
        <v>157</v>
      </c>
      <c r="E287" s="252" t="s">
        <v>1</v>
      </c>
      <c r="F287" s="253" t="s">
        <v>329</v>
      </c>
      <c r="G287" s="251"/>
      <c r="H287" s="254">
        <v>41088.599999999999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0" t="s">
        <v>157</v>
      </c>
      <c r="AU287" s="260" t="s">
        <v>85</v>
      </c>
      <c r="AV287" s="14" t="s">
        <v>85</v>
      </c>
      <c r="AW287" s="14" t="s">
        <v>33</v>
      </c>
      <c r="AX287" s="14" t="s">
        <v>77</v>
      </c>
      <c r="AY287" s="260" t="s">
        <v>145</v>
      </c>
    </row>
    <row r="288" s="15" customFormat="1">
      <c r="A288" s="15"/>
      <c r="B288" s="261"/>
      <c r="C288" s="262"/>
      <c r="D288" s="241" t="s">
        <v>157</v>
      </c>
      <c r="E288" s="263" t="s">
        <v>1</v>
      </c>
      <c r="F288" s="264" t="s">
        <v>160</v>
      </c>
      <c r="G288" s="262"/>
      <c r="H288" s="265">
        <v>41088.599999999999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1" t="s">
        <v>157</v>
      </c>
      <c r="AU288" s="271" t="s">
        <v>85</v>
      </c>
      <c r="AV288" s="15" t="s">
        <v>152</v>
      </c>
      <c r="AW288" s="15" t="s">
        <v>33</v>
      </c>
      <c r="AX288" s="15" t="s">
        <v>8</v>
      </c>
      <c r="AY288" s="271" t="s">
        <v>145</v>
      </c>
    </row>
    <row r="289" s="2" customFormat="1" ht="33" customHeight="1">
      <c r="A289" s="38"/>
      <c r="B289" s="39"/>
      <c r="C289" s="226" t="s">
        <v>330</v>
      </c>
      <c r="D289" s="226" t="s">
        <v>147</v>
      </c>
      <c r="E289" s="227" t="s">
        <v>331</v>
      </c>
      <c r="F289" s="228" t="s">
        <v>332</v>
      </c>
      <c r="G289" s="229" t="s">
        <v>150</v>
      </c>
      <c r="H289" s="230">
        <v>95.549999999999997</v>
      </c>
      <c r="I289" s="231"/>
      <c r="J289" s="232">
        <f>ROUND(I289*H289,0)</f>
        <v>0</v>
      </c>
      <c r="K289" s="228" t="s">
        <v>151</v>
      </c>
      <c r="L289" s="44"/>
      <c r="M289" s="233" t="s">
        <v>1</v>
      </c>
      <c r="N289" s="234" t="s">
        <v>42</v>
      </c>
      <c r="O289" s="91"/>
      <c r="P289" s="235">
        <f>O289*H289</f>
        <v>0</v>
      </c>
      <c r="Q289" s="235">
        <v>0</v>
      </c>
      <c r="R289" s="235">
        <f>Q289*H289</f>
        <v>0</v>
      </c>
      <c r="S289" s="235">
        <v>0</v>
      </c>
      <c r="T289" s="23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7" t="s">
        <v>152</v>
      </c>
      <c r="AT289" s="237" t="s">
        <v>147</v>
      </c>
      <c r="AU289" s="237" t="s">
        <v>85</v>
      </c>
      <c r="AY289" s="17" t="s">
        <v>145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7" t="s">
        <v>8</v>
      </c>
      <c r="BK289" s="238">
        <f>ROUND(I289*H289,0)</f>
        <v>0</v>
      </c>
      <c r="BL289" s="17" t="s">
        <v>152</v>
      </c>
      <c r="BM289" s="237" t="s">
        <v>333</v>
      </c>
    </row>
    <row r="290" s="2" customFormat="1" ht="33" customHeight="1">
      <c r="A290" s="38"/>
      <c r="B290" s="39"/>
      <c r="C290" s="226" t="s">
        <v>334</v>
      </c>
      <c r="D290" s="226" t="s">
        <v>147</v>
      </c>
      <c r="E290" s="227" t="s">
        <v>335</v>
      </c>
      <c r="F290" s="228" t="s">
        <v>336</v>
      </c>
      <c r="G290" s="229" t="s">
        <v>150</v>
      </c>
      <c r="H290" s="230">
        <v>684.80999999999995</v>
      </c>
      <c r="I290" s="231"/>
      <c r="J290" s="232">
        <f>ROUND(I290*H290,0)</f>
        <v>0</v>
      </c>
      <c r="K290" s="228" t="s">
        <v>151</v>
      </c>
      <c r="L290" s="44"/>
      <c r="M290" s="233" t="s">
        <v>1</v>
      </c>
      <c r="N290" s="234" t="s">
        <v>42</v>
      </c>
      <c r="O290" s="91"/>
      <c r="P290" s="235">
        <f>O290*H290</f>
        <v>0</v>
      </c>
      <c r="Q290" s="235">
        <v>0</v>
      </c>
      <c r="R290" s="235">
        <f>Q290*H290</f>
        <v>0</v>
      </c>
      <c r="S290" s="235">
        <v>0</v>
      </c>
      <c r="T290" s="23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7" t="s">
        <v>152</v>
      </c>
      <c r="AT290" s="237" t="s">
        <v>147</v>
      </c>
      <c r="AU290" s="237" t="s">
        <v>85</v>
      </c>
      <c r="AY290" s="17" t="s">
        <v>145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7" t="s">
        <v>8</v>
      </c>
      <c r="BK290" s="238">
        <f>ROUND(I290*H290,0)</f>
        <v>0</v>
      </c>
      <c r="BL290" s="17" t="s">
        <v>152</v>
      </c>
      <c r="BM290" s="237" t="s">
        <v>337</v>
      </c>
    </row>
    <row r="291" s="2" customFormat="1">
      <c r="A291" s="38"/>
      <c r="B291" s="39"/>
      <c r="C291" s="226" t="s">
        <v>338</v>
      </c>
      <c r="D291" s="226" t="s">
        <v>147</v>
      </c>
      <c r="E291" s="227" t="s">
        <v>339</v>
      </c>
      <c r="F291" s="228" t="s">
        <v>340</v>
      </c>
      <c r="G291" s="229" t="s">
        <v>150</v>
      </c>
      <c r="H291" s="230">
        <v>20.300000000000001</v>
      </c>
      <c r="I291" s="231"/>
      <c r="J291" s="232">
        <f>ROUND(I291*H291,0)</f>
        <v>0</v>
      </c>
      <c r="K291" s="228" t="s">
        <v>151</v>
      </c>
      <c r="L291" s="44"/>
      <c r="M291" s="233" t="s">
        <v>1</v>
      </c>
      <c r="N291" s="234" t="s">
        <v>42</v>
      </c>
      <c r="O291" s="91"/>
      <c r="P291" s="235">
        <f>O291*H291</f>
        <v>0</v>
      </c>
      <c r="Q291" s="235">
        <v>0</v>
      </c>
      <c r="R291" s="235">
        <f>Q291*H291</f>
        <v>0</v>
      </c>
      <c r="S291" s="235">
        <v>0</v>
      </c>
      <c r="T291" s="23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7" t="s">
        <v>152</v>
      </c>
      <c r="AT291" s="237" t="s">
        <v>147</v>
      </c>
      <c r="AU291" s="237" t="s">
        <v>85</v>
      </c>
      <c r="AY291" s="17" t="s">
        <v>145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7" t="s">
        <v>8</v>
      </c>
      <c r="BK291" s="238">
        <f>ROUND(I291*H291,0)</f>
        <v>0</v>
      </c>
      <c r="BL291" s="17" t="s">
        <v>152</v>
      </c>
      <c r="BM291" s="237" t="s">
        <v>341</v>
      </c>
    </row>
    <row r="292" s="13" customFormat="1">
      <c r="A292" s="13"/>
      <c r="B292" s="239"/>
      <c r="C292" s="240"/>
      <c r="D292" s="241" t="s">
        <v>157</v>
      </c>
      <c r="E292" s="242" t="s">
        <v>1</v>
      </c>
      <c r="F292" s="243" t="s">
        <v>342</v>
      </c>
      <c r="G292" s="240"/>
      <c r="H292" s="242" t="s">
        <v>1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9" t="s">
        <v>157</v>
      </c>
      <c r="AU292" s="249" t="s">
        <v>85</v>
      </c>
      <c r="AV292" s="13" t="s">
        <v>8</v>
      </c>
      <c r="AW292" s="13" t="s">
        <v>33</v>
      </c>
      <c r="AX292" s="13" t="s">
        <v>77</v>
      </c>
      <c r="AY292" s="249" t="s">
        <v>145</v>
      </c>
    </row>
    <row r="293" s="14" customFormat="1">
      <c r="A293" s="14"/>
      <c r="B293" s="250"/>
      <c r="C293" s="251"/>
      <c r="D293" s="241" t="s">
        <v>157</v>
      </c>
      <c r="E293" s="252" t="s">
        <v>1</v>
      </c>
      <c r="F293" s="253" t="s">
        <v>343</v>
      </c>
      <c r="G293" s="251"/>
      <c r="H293" s="254">
        <v>20.300000000000001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0" t="s">
        <v>157</v>
      </c>
      <c r="AU293" s="260" t="s">
        <v>85</v>
      </c>
      <c r="AV293" s="14" t="s">
        <v>85</v>
      </c>
      <c r="AW293" s="14" t="s">
        <v>33</v>
      </c>
      <c r="AX293" s="14" t="s">
        <v>77</v>
      </c>
      <c r="AY293" s="260" t="s">
        <v>145</v>
      </c>
    </row>
    <row r="294" s="15" customFormat="1">
      <c r="A294" s="15"/>
      <c r="B294" s="261"/>
      <c r="C294" s="262"/>
      <c r="D294" s="241" t="s">
        <v>157</v>
      </c>
      <c r="E294" s="263" t="s">
        <v>1</v>
      </c>
      <c r="F294" s="264" t="s">
        <v>160</v>
      </c>
      <c r="G294" s="262"/>
      <c r="H294" s="265">
        <v>20.300000000000001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1" t="s">
        <v>157</v>
      </c>
      <c r="AU294" s="271" t="s">
        <v>85</v>
      </c>
      <c r="AV294" s="15" t="s">
        <v>152</v>
      </c>
      <c r="AW294" s="15" t="s">
        <v>33</v>
      </c>
      <c r="AX294" s="15" t="s">
        <v>8</v>
      </c>
      <c r="AY294" s="271" t="s">
        <v>145</v>
      </c>
    </row>
    <row r="295" s="2" customFormat="1" ht="33" customHeight="1">
      <c r="A295" s="38"/>
      <c r="B295" s="39"/>
      <c r="C295" s="226" t="s">
        <v>344</v>
      </c>
      <c r="D295" s="226" t="s">
        <v>147</v>
      </c>
      <c r="E295" s="227" t="s">
        <v>345</v>
      </c>
      <c r="F295" s="228" t="s">
        <v>346</v>
      </c>
      <c r="G295" s="229" t="s">
        <v>150</v>
      </c>
      <c r="H295" s="230">
        <v>609</v>
      </c>
      <c r="I295" s="231"/>
      <c r="J295" s="232">
        <f>ROUND(I295*H295,0)</f>
        <v>0</v>
      </c>
      <c r="K295" s="228" t="s">
        <v>151</v>
      </c>
      <c r="L295" s="44"/>
      <c r="M295" s="233" t="s">
        <v>1</v>
      </c>
      <c r="N295" s="234" t="s">
        <v>42</v>
      </c>
      <c r="O295" s="91"/>
      <c r="P295" s="235">
        <f>O295*H295</f>
        <v>0</v>
      </c>
      <c r="Q295" s="235">
        <v>0</v>
      </c>
      <c r="R295" s="235">
        <f>Q295*H295</f>
        <v>0</v>
      </c>
      <c r="S295" s="235">
        <v>0</v>
      </c>
      <c r="T295" s="23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7" t="s">
        <v>152</v>
      </c>
      <c r="AT295" s="237" t="s">
        <v>147</v>
      </c>
      <c r="AU295" s="237" t="s">
        <v>85</v>
      </c>
      <c r="AY295" s="17" t="s">
        <v>145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7" t="s">
        <v>8</v>
      </c>
      <c r="BK295" s="238">
        <f>ROUND(I295*H295,0)</f>
        <v>0</v>
      </c>
      <c r="BL295" s="17" t="s">
        <v>152</v>
      </c>
      <c r="BM295" s="237" t="s">
        <v>347</v>
      </c>
    </row>
    <row r="296" s="14" customFormat="1">
      <c r="A296" s="14"/>
      <c r="B296" s="250"/>
      <c r="C296" s="251"/>
      <c r="D296" s="241" t="s">
        <v>157</v>
      </c>
      <c r="E296" s="252" t="s">
        <v>1</v>
      </c>
      <c r="F296" s="253" t="s">
        <v>348</v>
      </c>
      <c r="G296" s="251"/>
      <c r="H296" s="254">
        <v>609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0" t="s">
        <v>157</v>
      </c>
      <c r="AU296" s="260" t="s">
        <v>85</v>
      </c>
      <c r="AV296" s="14" t="s">
        <v>85</v>
      </c>
      <c r="AW296" s="14" t="s">
        <v>33</v>
      </c>
      <c r="AX296" s="14" t="s">
        <v>8</v>
      </c>
      <c r="AY296" s="260" t="s">
        <v>145</v>
      </c>
    </row>
    <row r="297" s="2" customFormat="1">
      <c r="A297" s="38"/>
      <c r="B297" s="39"/>
      <c r="C297" s="226" t="s">
        <v>349</v>
      </c>
      <c r="D297" s="226" t="s">
        <v>147</v>
      </c>
      <c r="E297" s="227" t="s">
        <v>350</v>
      </c>
      <c r="F297" s="228" t="s">
        <v>351</v>
      </c>
      <c r="G297" s="229" t="s">
        <v>150</v>
      </c>
      <c r="H297" s="230">
        <v>20.300000000000001</v>
      </c>
      <c r="I297" s="231"/>
      <c r="J297" s="232">
        <f>ROUND(I297*H297,0)</f>
        <v>0</v>
      </c>
      <c r="K297" s="228" t="s">
        <v>151</v>
      </c>
      <c r="L297" s="44"/>
      <c r="M297" s="233" t="s">
        <v>1</v>
      </c>
      <c r="N297" s="234" t="s">
        <v>42</v>
      </c>
      <c r="O297" s="91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7" t="s">
        <v>152</v>
      </c>
      <c r="AT297" s="237" t="s">
        <v>147</v>
      </c>
      <c r="AU297" s="237" t="s">
        <v>85</v>
      </c>
      <c r="AY297" s="17" t="s">
        <v>145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7" t="s">
        <v>8</v>
      </c>
      <c r="BK297" s="238">
        <f>ROUND(I297*H297,0)</f>
        <v>0</v>
      </c>
      <c r="BL297" s="17" t="s">
        <v>152</v>
      </c>
      <c r="BM297" s="237" t="s">
        <v>352</v>
      </c>
    </row>
    <row r="298" s="2" customFormat="1" ht="16.5" customHeight="1">
      <c r="A298" s="38"/>
      <c r="B298" s="39"/>
      <c r="C298" s="226" t="s">
        <v>353</v>
      </c>
      <c r="D298" s="226" t="s">
        <v>147</v>
      </c>
      <c r="E298" s="227" t="s">
        <v>354</v>
      </c>
      <c r="F298" s="228" t="s">
        <v>355</v>
      </c>
      <c r="G298" s="229" t="s">
        <v>150</v>
      </c>
      <c r="H298" s="230">
        <v>640.36000000000001</v>
      </c>
      <c r="I298" s="231"/>
      <c r="J298" s="232">
        <f>ROUND(I298*H298,0)</f>
        <v>0</v>
      </c>
      <c r="K298" s="228" t="s">
        <v>151</v>
      </c>
      <c r="L298" s="44"/>
      <c r="M298" s="233" t="s">
        <v>1</v>
      </c>
      <c r="N298" s="234" t="s">
        <v>42</v>
      </c>
      <c r="O298" s="91"/>
      <c r="P298" s="235">
        <f>O298*H298</f>
        <v>0</v>
      </c>
      <c r="Q298" s="235">
        <v>0</v>
      </c>
      <c r="R298" s="235">
        <f>Q298*H298</f>
        <v>0</v>
      </c>
      <c r="S298" s="235">
        <v>0</v>
      </c>
      <c r="T298" s="236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7" t="s">
        <v>152</v>
      </c>
      <c r="AT298" s="237" t="s">
        <v>147</v>
      </c>
      <c r="AU298" s="237" t="s">
        <v>85</v>
      </c>
      <c r="AY298" s="17" t="s">
        <v>145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7" t="s">
        <v>8</v>
      </c>
      <c r="BK298" s="238">
        <f>ROUND(I298*H298,0)</f>
        <v>0</v>
      </c>
      <c r="BL298" s="17" t="s">
        <v>152</v>
      </c>
      <c r="BM298" s="237" t="s">
        <v>356</v>
      </c>
    </row>
    <row r="299" s="14" customFormat="1">
      <c r="A299" s="14"/>
      <c r="B299" s="250"/>
      <c r="C299" s="251"/>
      <c r="D299" s="241" t="s">
        <v>157</v>
      </c>
      <c r="E299" s="252" t="s">
        <v>1</v>
      </c>
      <c r="F299" s="253" t="s">
        <v>357</v>
      </c>
      <c r="G299" s="251"/>
      <c r="H299" s="254">
        <v>640.36000000000001</v>
      </c>
      <c r="I299" s="255"/>
      <c r="J299" s="251"/>
      <c r="K299" s="251"/>
      <c r="L299" s="256"/>
      <c r="M299" s="257"/>
      <c r="N299" s="258"/>
      <c r="O299" s="258"/>
      <c r="P299" s="258"/>
      <c r="Q299" s="258"/>
      <c r="R299" s="258"/>
      <c r="S299" s="258"/>
      <c r="T299" s="25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0" t="s">
        <v>157</v>
      </c>
      <c r="AU299" s="260" t="s">
        <v>85</v>
      </c>
      <c r="AV299" s="14" t="s">
        <v>85</v>
      </c>
      <c r="AW299" s="14" t="s">
        <v>33</v>
      </c>
      <c r="AX299" s="14" t="s">
        <v>77</v>
      </c>
      <c r="AY299" s="260" t="s">
        <v>145</v>
      </c>
    </row>
    <row r="300" s="15" customFormat="1">
      <c r="A300" s="15"/>
      <c r="B300" s="261"/>
      <c r="C300" s="262"/>
      <c r="D300" s="241" t="s">
        <v>157</v>
      </c>
      <c r="E300" s="263" t="s">
        <v>1</v>
      </c>
      <c r="F300" s="264" t="s">
        <v>160</v>
      </c>
      <c r="G300" s="262"/>
      <c r="H300" s="265">
        <v>640.36000000000001</v>
      </c>
      <c r="I300" s="266"/>
      <c r="J300" s="262"/>
      <c r="K300" s="262"/>
      <c r="L300" s="267"/>
      <c r="M300" s="268"/>
      <c r="N300" s="269"/>
      <c r="O300" s="269"/>
      <c r="P300" s="269"/>
      <c r="Q300" s="269"/>
      <c r="R300" s="269"/>
      <c r="S300" s="269"/>
      <c r="T300" s="270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1" t="s">
        <v>157</v>
      </c>
      <c r="AU300" s="271" t="s">
        <v>85</v>
      </c>
      <c r="AV300" s="15" t="s">
        <v>152</v>
      </c>
      <c r="AW300" s="15" t="s">
        <v>33</v>
      </c>
      <c r="AX300" s="15" t="s">
        <v>8</v>
      </c>
      <c r="AY300" s="271" t="s">
        <v>145</v>
      </c>
    </row>
    <row r="301" s="2" customFormat="1" ht="21.75" customHeight="1">
      <c r="A301" s="38"/>
      <c r="B301" s="39"/>
      <c r="C301" s="226" t="s">
        <v>358</v>
      </c>
      <c r="D301" s="226" t="s">
        <v>147</v>
      </c>
      <c r="E301" s="227" t="s">
        <v>359</v>
      </c>
      <c r="F301" s="228" t="s">
        <v>360</v>
      </c>
      <c r="G301" s="229" t="s">
        <v>150</v>
      </c>
      <c r="H301" s="230">
        <v>19210.799999999999</v>
      </c>
      <c r="I301" s="231"/>
      <c r="J301" s="232">
        <f>ROUND(I301*H301,0)</f>
        <v>0</v>
      </c>
      <c r="K301" s="228" t="s">
        <v>151</v>
      </c>
      <c r="L301" s="44"/>
      <c r="M301" s="233" t="s">
        <v>1</v>
      </c>
      <c r="N301" s="234" t="s">
        <v>42</v>
      </c>
      <c r="O301" s="91"/>
      <c r="P301" s="235">
        <f>O301*H301</f>
        <v>0</v>
      </c>
      <c r="Q301" s="235">
        <v>0</v>
      </c>
      <c r="R301" s="235">
        <f>Q301*H301</f>
        <v>0</v>
      </c>
      <c r="S301" s="235">
        <v>0</v>
      </c>
      <c r="T301" s="23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7" t="s">
        <v>152</v>
      </c>
      <c r="AT301" s="237" t="s">
        <v>147</v>
      </c>
      <c r="AU301" s="237" t="s">
        <v>85</v>
      </c>
      <c r="AY301" s="17" t="s">
        <v>145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7" t="s">
        <v>8</v>
      </c>
      <c r="BK301" s="238">
        <f>ROUND(I301*H301,0)</f>
        <v>0</v>
      </c>
      <c r="BL301" s="17" t="s">
        <v>152</v>
      </c>
      <c r="BM301" s="237" t="s">
        <v>361</v>
      </c>
    </row>
    <row r="302" s="14" customFormat="1">
      <c r="A302" s="14"/>
      <c r="B302" s="250"/>
      <c r="C302" s="251"/>
      <c r="D302" s="241" t="s">
        <v>157</v>
      </c>
      <c r="E302" s="252" t="s">
        <v>1</v>
      </c>
      <c r="F302" s="253" t="s">
        <v>362</v>
      </c>
      <c r="G302" s="251"/>
      <c r="H302" s="254">
        <v>19210.799999999999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157</v>
      </c>
      <c r="AU302" s="260" t="s">
        <v>85</v>
      </c>
      <c r="AV302" s="14" t="s">
        <v>85</v>
      </c>
      <c r="AW302" s="14" t="s">
        <v>33</v>
      </c>
      <c r="AX302" s="14" t="s">
        <v>77</v>
      </c>
      <c r="AY302" s="260" t="s">
        <v>145</v>
      </c>
    </row>
    <row r="303" s="15" customFormat="1">
      <c r="A303" s="15"/>
      <c r="B303" s="261"/>
      <c r="C303" s="262"/>
      <c r="D303" s="241" t="s">
        <v>157</v>
      </c>
      <c r="E303" s="263" t="s">
        <v>1</v>
      </c>
      <c r="F303" s="264" t="s">
        <v>160</v>
      </c>
      <c r="G303" s="262"/>
      <c r="H303" s="265">
        <v>19210.799999999999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1" t="s">
        <v>157</v>
      </c>
      <c r="AU303" s="271" t="s">
        <v>85</v>
      </c>
      <c r="AV303" s="15" t="s">
        <v>152</v>
      </c>
      <c r="AW303" s="15" t="s">
        <v>33</v>
      </c>
      <c r="AX303" s="15" t="s">
        <v>8</v>
      </c>
      <c r="AY303" s="271" t="s">
        <v>145</v>
      </c>
    </row>
    <row r="304" s="2" customFormat="1" ht="21.75" customHeight="1">
      <c r="A304" s="38"/>
      <c r="B304" s="39"/>
      <c r="C304" s="226" t="s">
        <v>363</v>
      </c>
      <c r="D304" s="226" t="s">
        <v>147</v>
      </c>
      <c r="E304" s="227" t="s">
        <v>364</v>
      </c>
      <c r="F304" s="228" t="s">
        <v>365</v>
      </c>
      <c r="G304" s="229" t="s">
        <v>150</v>
      </c>
      <c r="H304" s="230">
        <v>640.36000000000001</v>
      </c>
      <c r="I304" s="231"/>
      <c r="J304" s="232">
        <f>ROUND(I304*H304,0)</f>
        <v>0</v>
      </c>
      <c r="K304" s="228" t="s">
        <v>151</v>
      </c>
      <c r="L304" s="44"/>
      <c r="M304" s="233" t="s">
        <v>1</v>
      </c>
      <c r="N304" s="234" t="s">
        <v>42</v>
      </c>
      <c r="O304" s="91"/>
      <c r="P304" s="235">
        <f>O304*H304</f>
        <v>0</v>
      </c>
      <c r="Q304" s="235">
        <v>0</v>
      </c>
      <c r="R304" s="235">
        <f>Q304*H304</f>
        <v>0</v>
      </c>
      <c r="S304" s="235">
        <v>0</v>
      </c>
      <c r="T304" s="23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7" t="s">
        <v>152</v>
      </c>
      <c r="AT304" s="237" t="s">
        <v>147</v>
      </c>
      <c r="AU304" s="237" t="s">
        <v>85</v>
      </c>
      <c r="AY304" s="17" t="s">
        <v>145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7" t="s">
        <v>8</v>
      </c>
      <c r="BK304" s="238">
        <f>ROUND(I304*H304,0)</f>
        <v>0</v>
      </c>
      <c r="BL304" s="17" t="s">
        <v>152</v>
      </c>
      <c r="BM304" s="237" t="s">
        <v>366</v>
      </c>
    </row>
    <row r="305" s="2" customFormat="1" ht="21.75" customHeight="1">
      <c r="A305" s="38"/>
      <c r="B305" s="39"/>
      <c r="C305" s="226" t="s">
        <v>367</v>
      </c>
      <c r="D305" s="226" t="s">
        <v>147</v>
      </c>
      <c r="E305" s="227" t="s">
        <v>368</v>
      </c>
      <c r="F305" s="228" t="s">
        <v>369</v>
      </c>
      <c r="G305" s="229" t="s">
        <v>150</v>
      </c>
      <c r="H305" s="230">
        <v>140</v>
      </c>
      <c r="I305" s="231"/>
      <c r="J305" s="232">
        <f>ROUND(I305*H305,0)</f>
        <v>0</v>
      </c>
      <c r="K305" s="228" t="s">
        <v>151</v>
      </c>
      <c r="L305" s="44"/>
      <c r="M305" s="233" t="s">
        <v>1</v>
      </c>
      <c r="N305" s="234" t="s">
        <v>42</v>
      </c>
      <c r="O305" s="91"/>
      <c r="P305" s="235">
        <f>O305*H305</f>
        <v>0</v>
      </c>
      <c r="Q305" s="235">
        <v>0</v>
      </c>
      <c r="R305" s="235">
        <f>Q305*H305</f>
        <v>0</v>
      </c>
      <c r="S305" s="235">
        <v>0</v>
      </c>
      <c r="T305" s="23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7" t="s">
        <v>152</v>
      </c>
      <c r="AT305" s="237" t="s">
        <v>147</v>
      </c>
      <c r="AU305" s="237" t="s">
        <v>85</v>
      </c>
      <c r="AY305" s="17" t="s">
        <v>145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7" t="s">
        <v>8</v>
      </c>
      <c r="BK305" s="238">
        <f>ROUND(I305*H305,0)</f>
        <v>0</v>
      </c>
      <c r="BL305" s="17" t="s">
        <v>152</v>
      </c>
      <c r="BM305" s="237" t="s">
        <v>370</v>
      </c>
    </row>
    <row r="306" s="13" customFormat="1">
      <c r="A306" s="13"/>
      <c r="B306" s="239"/>
      <c r="C306" s="240"/>
      <c r="D306" s="241" t="s">
        <v>157</v>
      </c>
      <c r="E306" s="242" t="s">
        <v>1</v>
      </c>
      <c r="F306" s="243" t="s">
        <v>371</v>
      </c>
      <c r="G306" s="240"/>
      <c r="H306" s="242" t="s">
        <v>1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9" t="s">
        <v>157</v>
      </c>
      <c r="AU306" s="249" t="s">
        <v>85</v>
      </c>
      <c r="AV306" s="13" t="s">
        <v>8</v>
      </c>
      <c r="AW306" s="13" t="s">
        <v>33</v>
      </c>
      <c r="AX306" s="13" t="s">
        <v>77</v>
      </c>
      <c r="AY306" s="249" t="s">
        <v>145</v>
      </c>
    </row>
    <row r="307" s="14" customFormat="1">
      <c r="A307" s="14"/>
      <c r="B307" s="250"/>
      <c r="C307" s="251"/>
      <c r="D307" s="241" t="s">
        <v>157</v>
      </c>
      <c r="E307" s="252" t="s">
        <v>1</v>
      </c>
      <c r="F307" s="253" t="s">
        <v>372</v>
      </c>
      <c r="G307" s="251"/>
      <c r="H307" s="254">
        <v>140</v>
      </c>
      <c r="I307" s="255"/>
      <c r="J307" s="251"/>
      <c r="K307" s="251"/>
      <c r="L307" s="256"/>
      <c r="M307" s="257"/>
      <c r="N307" s="258"/>
      <c r="O307" s="258"/>
      <c r="P307" s="258"/>
      <c r="Q307" s="258"/>
      <c r="R307" s="258"/>
      <c r="S307" s="258"/>
      <c r="T307" s="25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0" t="s">
        <v>157</v>
      </c>
      <c r="AU307" s="260" t="s">
        <v>85</v>
      </c>
      <c r="AV307" s="14" t="s">
        <v>85</v>
      </c>
      <c r="AW307" s="14" t="s">
        <v>33</v>
      </c>
      <c r="AX307" s="14" t="s">
        <v>77</v>
      </c>
      <c r="AY307" s="260" t="s">
        <v>145</v>
      </c>
    </row>
    <row r="308" s="15" customFormat="1">
      <c r="A308" s="15"/>
      <c r="B308" s="261"/>
      <c r="C308" s="262"/>
      <c r="D308" s="241" t="s">
        <v>157</v>
      </c>
      <c r="E308" s="263" t="s">
        <v>1</v>
      </c>
      <c r="F308" s="264" t="s">
        <v>160</v>
      </c>
      <c r="G308" s="262"/>
      <c r="H308" s="265">
        <v>140</v>
      </c>
      <c r="I308" s="266"/>
      <c r="J308" s="262"/>
      <c r="K308" s="262"/>
      <c r="L308" s="267"/>
      <c r="M308" s="268"/>
      <c r="N308" s="269"/>
      <c r="O308" s="269"/>
      <c r="P308" s="269"/>
      <c r="Q308" s="269"/>
      <c r="R308" s="269"/>
      <c r="S308" s="269"/>
      <c r="T308" s="270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1" t="s">
        <v>157</v>
      </c>
      <c r="AU308" s="271" t="s">
        <v>85</v>
      </c>
      <c r="AV308" s="15" t="s">
        <v>152</v>
      </c>
      <c r="AW308" s="15" t="s">
        <v>33</v>
      </c>
      <c r="AX308" s="15" t="s">
        <v>8</v>
      </c>
      <c r="AY308" s="271" t="s">
        <v>145</v>
      </c>
    </row>
    <row r="309" s="2" customFormat="1" ht="21.75" customHeight="1">
      <c r="A309" s="38"/>
      <c r="B309" s="39"/>
      <c r="C309" s="226" t="s">
        <v>373</v>
      </c>
      <c r="D309" s="226" t="s">
        <v>147</v>
      </c>
      <c r="E309" s="227" t="s">
        <v>374</v>
      </c>
      <c r="F309" s="228" t="s">
        <v>375</v>
      </c>
      <c r="G309" s="229" t="s">
        <v>150</v>
      </c>
      <c r="H309" s="230">
        <v>4200</v>
      </c>
      <c r="I309" s="231"/>
      <c r="J309" s="232">
        <f>ROUND(I309*H309,0)</f>
        <v>0</v>
      </c>
      <c r="K309" s="228" t="s">
        <v>151</v>
      </c>
      <c r="L309" s="44"/>
      <c r="M309" s="233" t="s">
        <v>1</v>
      </c>
      <c r="N309" s="234" t="s">
        <v>42</v>
      </c>
      <c r="O309" s="91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7" t="s">
        <v>152</v>
      </c>
      <c r="AT309" s="237" t="s">
        <v>147</v>
      </c>
      <c r="AU309" s="237" t="s">
        <v>85</v>
      </c>
      <c r="AY309" s="17" t="s">
        <v>145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7" t="s">
        <v>8</v>
      </c>
      <c r="BK309" s="238">
        <f>ROUND(I309*H309,0)</f>
        <v>0</v>
      </c>
      <c r="BL309" s="17" t="s">
        <v>152</v>
      </c>
      <c r="BM309" s="237" t="s">
        <v>376</v>
      </c>
    </row>
    <row r="310" s="14" customFormat="1">
      <c r="A310" s="14"/>
      <c r="B310" s="250"/>
      <c r="C310" s="251"/>
      <c r="D310" s="241" t="s">
        <v>157</v>
      </c>
      <c r="E310" s="252" t="s">
        <v>1</v>
      </c>
      <c r="F310" s="253" t="s">
        <v>377</v>
      </c>
      <c r="G310" s="251"/>
      <c r="H310" s="254">
        <v>4200</v>
      </c>
      <c r="I310" s="255"/>
      <c r="J310" s="251"/>
      <c r="K310" s="251"/>
      <c r="L310" s="256"/>
      <c r="M310" s="257"/>
      <c r="N310" s="258"/>
      <c r="O310" s="258"/>
      <c r="P310" s="258"/>
      <c r="Q310" s="258"/>
      <c r="R310" s="258"/>
      <c r="S310" s="258"/>
      <c r="T310" s="25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0" t="s">
        <v>157</v>
      </c>
      <c r="AU310" s="260" t="s">
        <v>85</v>
      </c>
      <c r="AV310" s="14" t="s">
        <v>85</v>
      </c>
      <c r="AW310" s="14" t="s">
        <v>33</v>
      </c>
      <c r="AX310" s="14" t="s">
        <v>77</v>
      </c>
      <c r="AY310" s="260" t="s">
        <v>145</v>
      </c>
    </row>
    <row r="311" s="15" customFormat="1">
      <c r="A311" s="15"/>
      <c r="B311" s="261"/>
      <c r="C311" s="262"/>
      <c r="D311" s="241" t="s">
        <v>157</v>
      </c>
      <c r="E311" s="263" t="s">
        <v>1</v>
      </c>
      <c r="F311" s="264" t="s">
        <v>160</v>
      </c>
      <c r="G311" s="262"/>
      <c r="H311" s="265">
        <v>4200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1" t="s">
        <v>157</v>
      </c>
      <c r="AU311" s="271" t="s">
        <v>85</v>
      </c>
      <c r="AV311" s="15" t="s">
        <v>152</v>
      </c>
      <c r="AW311" s="15" t="s">
        <v>33</v>
      </c>
      <c r="AX311" s="15" t="s">
        <v>8</v>
      </c>
      <c r="AY311" s="271" t="s">
        <v>145</v>
      </c>
    </row>
    <row r="312" s="2" customFormat="1" ht="21.75" customHeight="1">
      <c r="A312" s="38"/>
      <c r="B312" s="39"/>
      <c r="C312" s="226" t="s">
        <v>378</v>
      </c>
      <c r="D312" s="226" t="s">
        <v>147</v>
      </c>
      <c r="E312" s="227" t="s">
        <v>379</v>
      </c>
      <c r="F312" s="228" t="s">
        <v>380</v>
      </c>
      <c r="G312" s="229" t="s">
        <v>150</v>
      </c>
      <c r="H312" s="230">
        <v>140</v>
      </c>
      <c r="I312" s="231"/>
      <c r="J312" s="232">
        <f>ROUND(I312*H312,0)</f>
        <v>0</v>
      </c>
      <c r="K312" s="228" t="s">
        <v>151</v>
      </c>
      <c r="L312" s="44"/>
      <c r="M312" s="233" t="s">
        <v>1</v>
      </c>
      <c r="N312" s="234" t="s">
        <v>42</v>
      </c>
      <c r="O312" s="91"/>
      <c r="P312" s="235">
        <f>O312*H312</f>
        <v>0</v>
      </c>
      <c r="Q312" s="235">
        <v>0</v>
      </c>
      <c r="R312" s="235">
        <f>Q312*H312</f>
        <v>0</v>
      </c>
      <c r="S312" s="235">
        <v>0</v>
      </c>
      <c r="T312" s="23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7" t="s">
        <v>152</v>
      </c>
      <c r="AT312" s="237" t="s">
        <v>147</v>
      </c>
      <c r="AU312" s="237" t="s">
        <v>85</v>
      </c>
      <c r="AY312" s="17" t="s">
        <v>145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7" t="s">
        <v>8</v>
      </c>
      <c r="BK312" s="238">
        <f>ROUND(I312*H312,0)</f>
        <v>0</v>
      </c>
      <c r="BL312" s="17" t="s">
        <v>152</v>
      </c>
      <c r="BM312" s="237" t="s">
        <v>381</v>
      </c>
    </row>
    <row r="313" s="2" customFormat="1" ht="16.5" customHeight="1">
      <c r="A313" s="38"/>
      <c r="B313" s="39"/>
      <c r="C313" s="226" t="s">
        <v>382</v>
      </c>
      <c r="D313" s="226" t="s">
        <v>147</v>
      </c>
      <c r="E313" s="227" t="s">
        <v>383</v>
      </c>
      <c r="F313" s="228" t="s">
        <v>384</v>
      </c>
      <c r="G313" s="229" t="s">
        <v>302</v>
      </c>
      <c r="H313" s="230">
        <v>13.5</v>
      </c>
      <c r="I313" s="231"/>
      <c r="J313" s="232">
        <f>ROUND(I313*H313,0)</f>
        <v>0</v>
      </c>
      <c r="K313" s="228" t="s">
        <v>151</v>
      </c>
      <c r="L313" s="44"/>
      <c r="M313" s="233" t="s">
        <v>1</v>
      </c>
      <c r="N313" s="234" t="s">
        <v>42</v>
      </c>
      <c r="O313" s="91"/>
      <c r="P313" s="235">
        <f>O313*H313</f>
        <v>0</v>
      </c>
      <c r="Q313" s="235">
        <v>0</v>
      </c>
      <c r="R313" s="235">
        <f>Q313*H313</f>
        <v>0</v>
      </c>
      <c r="S313" s="235">
        <v>0</v>
      </c>
      <c r="T313" s="23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7" t="s">
        <v>152</v>
      </c>
      <c r="AT313" s="237" t="s">
        <v>147</v>
      </c>
      <c r="AU313" s="237" t="s">
        <v>85</v>
      </c>
      <c r="AY313" s="17" t="s">
        <v>145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7" t="s">
        <v>8</v>
      </c>
      <c r="BK313" s="238">
        <f>ROUND(I313*H313,0)</f>
        <v>0</v>
      </c>
      <c r="BL313" s="17" t="s">
        <v>152</v>
      </c>
      <c r="BM313" s="237" t="s">
        <v>385</v>
      </c>
    </row>
    <row r="314" s="13" customFormat="1">
      <c r="A314" s="13"/>
      <c r="B314" s="239"/>
      <c r="C314" s="240"/>
      <c r="D314" s="241" t="s">
        <v>157</v>
      </c>
      <c r="E314" s="242" t="s">
        <v>1</v>
      </c>
      <c r="F314" s="243" t="s">
        <v>386</v>
      </c>
      <c r="G314" s="240"/>
      <c r="H314" s="242" t="s">
        <v>1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157</v>
      </c>
      <c r="AU314" s="249" t="s">
        <v>85</v>
      </c>
      <c r="AV314" s="13" t="s">
        <v>8</v>
      </c>
      <c r="AW314" s="13" t="s">
        <v>33</v>
      </c>
      <c r="AX314" s="13" t="s">
        <v>77</v>
      </c>
      <c r="AY314" s="249" t="s">
        <v>145</v>
      </c>
    </row>
    <row r="315" s="14" customFormat="1">
      <c r="A315" s="14"/>
      <c r="B315" s="250"/>
      <c r="C315" s="251"/>
      <c r="D315" s="241" t="s">
        <v>157</v>
      </c>
      <c r="E315" s="252" t="s">
        <v>1</v>
      </c>
      <c r="F315" s="253" t="s">
        <v>387</v>
      </c>
      <c r="G315" s="251"/>
      <c r="H315" s="254">
        <v>5.5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0" t="s">
        <v>157</v>
      </c>
      <c r="AU315" s="260" t="s">
        <v>85</v>
      </c>
      <c r="AV315" s="14" t="s">
        <v>85</v>
      </c>
      <c r="AW315" s="14" t="s">
        <v>33</v>
      </c>
      <c r="AX315" s="14" t="s">
        <v>77</v>
      </c>
      <c r="AY315" s="260" t="s">
        <v>145</v>
      </c>
    </row>
    <row r="316" s="13" customFormat="1">
      <c r="A316" s="13"/>
      <c r="B316" s="239"/>
      <c r="C316" s="240"/>
      <c r="D316" s="241" t="s">
        <v>157</v>
      </c>
      <c r="E316" s="242" t="s">
        <v>1</v>
      </c>
      <c r="F316" s="243" t="s">
        <v>388</v>
      </c>
      <c r="G316" s="240"/>
      <c r="H316" s="242" t="s">
        <v>1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157</v>
      </c>
      <c r="AU316" s="249" t="s">
        <v>85</v>
      </c>
      <c r="AV316" s="13" t="s">
        <v>8</v>
      </c>
      <c r="AW316" s="13" t="s">
        <v>33</v>
      </c>
      <c r="AX316" s="13" t="s">
        <v>77</v>
      </c>
      <c r="AY316" s="249" t="s">
        <v>145</v>
      </c>
    </row>
    <row r="317" s="14" customFormat="1">
      <c r="A317" s="14"/>
      <c r="B317" s="250"/>
      <c r="C317" s="251"/>
      <c r="D317" s="241" t="s">
        <v>157</v>
      </c>
      <c r="E317" s="252" t="s">
        <v>1</v>
      </c>
      <c r="F317" s="253" t="s">
        <v>389</v>
      </c>
      <c r="G317" s="251"/>
      <c r="H317" s="254">
        <v>8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0" t="s">
        <v>157</v>
      </c>
      <c r="AU317" s="260" t="s">
        <v>85</v>
      </c>
      <c r="AV317" s="14" t="s">
        <v>85</v>
      </c>
      <c r="AW317" s="14" t="s">
        <v>33</v>
      </c>
      <c r="AX317" s="14" t="s">
        <v>77</v>
      </c>
      <c r="AY317" s="260" t="s">
        <v>145</v>
      </c>
    </row>
    <row r="318" s="15" customFormat="1">
      <c r="A318" s="15"/>
      <c r="B318" s="261"/>
      <c r="C318" s="262"/>
      <c r="D318" s="241" t="s">
        <v>157</v>
      </c>
      <c r="E318" s="263" t="s">
        <v>1</v>
      </c>
      <c r="F318" s="264" t="s">
        <v>160</v>
      </c>
      <c r="G318" s="262"/>
      <c r="H318" s="265">
        <v>13.5</v>
      </c>
      <c r="I318" s="266"/>
      <c r="J318" s="262"/>
      <c r="K318" s="262"/>
      <c r="L318" s="267"/>
      <c r="M318" s="268"/>
      <c r="N318" s="269"/>
      <c r="O318" s="269"/>
      <c r="P318" s="269"/>
      <c r="Q318" s="269"/>
      <c r="R318" s="269"/>
      <c r="S318" s="269"/>
      <c r="T318" s="270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1" t="s">
        <v>157</v>
      </c>
      <c r="AU318" s="271" t="s">
        <v>85</v>
      </c>
      <c r="AV318" s="15" t="s">
        <v>152</v>
      </c>
      <c r="AW318" s="15" t="s">
        <v>33</v>
      </c>
      <c r="AX318" s="15" t="s">
        <v>8</v>
      </c>
      <c r="AY318" s="271" t="s">
        <v>145</v>
      </c>
    </row>
    <row r="319" s="2" customFormat="1">
      <c r="A319" s="38"/>
      <c r="B319" s="39"/>
      <c r="C319" s="226" t="s">
        <v>390</v>
      </c>
      <c r="D319" s="226" t="s">
        <v>147</v>
      </c>
      <c r="E319" s="227" t="s">
        <v>391</v>
      </c>
      <c r="F319" s="228" t="s">
        <v>392</v>
      </c>
      <c r="G319" s="229" t="s">
        <v>302</v>
      </c>
      <c r="H319" s="230">
        <v>495</v>
      </c>
      <c r="I319" s="231"/>
      <c r="J319" s="232">
        <f>ROUND(I319*H319,0)</f>
        <v>0</v>
      </c>
      <c r="K319" s="228" t="s">
        <v>151</v>
      </c>
      <c r="L319" s="44"/>
      <c r="M319" s="233" t="s">
        <v>1</v>
      </c>
      <c r="N319" s="234" t="s">
        <v>42</v>
      </c>
      <c r="O319" s="91"/>
      <c r="P319" s="235">
        <f>O319*H319</f>
        <v>0</v>
      </c>
      <c r="Q319" s="235">
        <v>0</v>
      </c>
      <c r="R319" s="235">
        <f>Q319*H319</f>
        <v>0</v>
      </c>
      <c r="S319" s="235">
        <v>0</v>
      </c>
      <c r="T319" s="236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7" t="s">
        <v>152</v>
      </c>
      <c r="AT319" s="237" t="s">
        <v>147</v>
      </c>
      <c r="AU319" s="237" t="s">
        <v>85</v>
      </c>
      <c r="AY319" s="17" t="s">
        <v>145</v>
      </c>
      <c r="BE319" s="238">
        <f>IF(N319="základní",J319,0)</f>
        <v>0</v>
      </c>
      <c r="BF319" s="238">
        <f>IF(N319="snížená",J319,0)</f>
        <v>0</v>
      </c>
      <c r="BG319" s="238">
        <f>IF(N319="zákl. přenesená",J319,0)</f>
        <v>0</v>
      </c>
      <c r="BH319" s="238">
        <f>IF(N319="sníž. přenesená",J319,0)</f>
        <v>0</v>
      </c>
      <c r="BI319" s="238">
        <f>IF(N319="nulová",J319,0)</f>
        <v>0</v>
      </c>
      <c r="BJ319" s="17" t="s">
        <v>8</v>
      </c>
      <c r="BK319" s="238">
        <f>ROUND(I319*H319,0)</f>
        <v>0</v>
      </c>
      <c r="BL319" s="17" t="s">
        <v>152</v>
      </c>
      <c r="BM319" s="237" t="s">
        <v>393</v>
      </c>
    </row>
    <row r="320" s="14" customFormat="1">
      <c r="A320" s="14"/>
      <c r="B320" s="250"/>
      <c r="C320" s="251"/>
      <c r="D320" s="241" t="s">
        <v>157</v>
      </c>
      <c r="E320" s="252" t="s">
        <v>1</v>
      </c>
      <c r="F320" s="253" t="s">
        <v>394</v>
      </c>
      <c r="G320" s="251"/>
      <c r="H320" s="254">
        <v>495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0" t="s">
        <v>157</v>
      </c>
      <c r="AU320" s="260" t="s">
        <v>85</v>
      </c>
      <c r="AV320" s="14" t="s">
        <v>85</v>
      </c>
      <c r="AW320" s="14" t="s">
        <v>33</v>
      </c>
      <c r="AX320" s="14" t="s">
        <v>77</v>
      </c>
      <c r="AY320" s="260" t="s">
        <v>145</v>
      </c>
    </row>
    <row r="321" s="15" customFormat="1">
      <c r="A321" s="15"/>
      <c r="B321" s="261"/>
      <c r="C321" s="262"/>
      <c r="D321" s="241" t="s">
        <v>157</v>
      </c>
      <c r="E321" s="263" t="s">
        <v>1</v>
      </c>
      <c r="F321" s="264" t="s">
        <v>160</v>
      </c>
      <c r="G321" s="262"/>
      <c r="H321" s="265">
        <v>495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1" t="s">
        <v>157</v>
      </c>
      <c r="AU321" s="271" t="s">
        <v>85</v>
      </c>
      <c r="AV321" s="15" t="s">
        <v>152</v>
      </c>
      <c r="AW321" s="15" t="s">
        <v>33</v>
      </c>
      <c r="AX321" s="15" t="s">
        <v>8</v>
      </c>
      <c r="AY321" s="271" t="s">
        <v>145</v>
      </c>
    </row>
    <row r="322" s="2" customFormat="1" ht="16.5" customHeight="1">
      <c r="A322" s="38"/>
      <c r="B322" s="39"/>
      <c r="C322" s="226" t="s">
        <v>395</v>
      </c>
      <c r="D322" s="226" t="s">
        <v>147</v>
      </c>
      <c r="E322" s="227" t="s">
        <v>396</v>
      </c>
      <c r="F322" s="228" t="s">
        <v>397</v>
      </c>
      <c r="G322" s="229" t="s">
        <v>302</v>
      </c>
      <c r="H322" s="230">
        <v>13.5</v>
      </c>
      <c r="I322" s="231"/>
      <c r="J322" s="232">
        <f>ROUND(I322*H322,0)</f>
        <v>0</v>
      </c>
      <c r="K322" s="228" t="s">
        <v>151</v>
      </c>
      <c r="L322" s="44"/>
      <c r="M322" s="233" t="s">
        <v>1</v>
      </c>
      <c r="N322" s="234" t="s">
        <v>42</v>
      </c>
      <c r="O322" s="91"/>
      <c r="P322" s="235">
        <f>O322*H322</f>
        <v>0</v>
      </c>
      <c r="Q322" s="235">
        <v>0</v>
      </c>
      <c r="R322" s="235">
        <f>Q322*H322</f>
        <v>0</v>
      </c>
      <c r="S322" s="235">
        <v>0</v>
      </c>
      <c r="T322" s="236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7" t="s">
        <v>152</v>
      </c>
      <c r="AT322" s="237" t="s">
        <v>147</v>
      </c>
      <c r="AU322" s="237" t="s">
        <v>85</v>
      </c>
      <c r="AY322" s="17" t="s">
        <v>145</v>
      </c>
      <c r="BE322" s="238">
        <f>IF(N322="základní",J322,0)</f>
        <v>0</v>
      </c>
      <c r="BF322" s="238">
        <f>IF(N322="snížená",J322,0)</f>
        <v>0</v>
      </c>
      <c r="BG322" s="238">
        <f>IF(N322="zákl. přenesená",J322,0)</f>
        <v>0</v>
      </c>
      <c r="BH322" s="238">
        <f>IF(N322="sníž. přenesená",J322,0)</f>
        <v>0</v>
      </c>
      <c r="BI322" s="238">
        <f>IF(N322="nulová",J322,0)</f>
        <v>0</v>
      </c>
      <c r="BJ322" s="17" t="s">
        <v>8</v>
      </c>
      <c r="BK322" s="238">
        <f>ROUND(I322*H322,0)</f>
        <v>0</v>
      </c>
      <c r="BL322" s="17" t="s">
        <v>152</v>
      </c>
      <c r="BM322" s="237" t="s">
        <v>398</v>
      </c>
    </row>
    <row r="323" s="2" customFormat="1" ht="21.75" customHeight="1">
      <c r="A323" s="38"/>
      <c r="B323" s="39"/>
      <c r="C323" s="226" t="s">
        <v>399</v>
      </c>
      <c r="D323" s="226" t="s">
        <v>147</v>
      </c>
      <c r="E323" s="227" t="s">
        <v>400</v>
      </c>
      <c r="F323" s="228" t="s">
        <v>401</v>
      </c>
      <c r="G323" s="229" t="s">
        <v>402</v>
      </c>
      <c r="H323" s="230">
        <v>30</v>
      </c>
      <c r="I323" s="231"/>
      <c r="J323" s="232">
        <f>ROUND(I323*H323,0)</f>
        <v>0</v>
      </c>
      <c r="K323" s="228" t="s">
        <v>1</v>
      </c>
      <c r="L323" s="44"/>
      <c r="M323" s="233" t="s">
        <v>1</v>
      </c>
      <c r="N323" s="234" t="s">
        <v>42</v>
      </c>
      <c r="O323" s="91"/>
      <c r="P323" s="235">
        <f>O323*H323</f>
        <v>0</v>
      </c>
      <c r="Q323" s="235">
        <v>0.00042000000000000002</v>
      </c>
      <c r="R323" s="235">
        <f>Q323*H323</f>
        <v>0.0126</v>
      </c>
      <c r="S323" s="235">
        <v>0</v>
      </c>
      <c r="T323" s="236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7" t="s">
        <v>152</v>
      </c>
      <c r="AT323" s="237" t="s">
        <v>147</v>
      </c>
      <c r="AU323" s="237" t="s">
        <v>85</v>
      </c>
      <c r="AY323" s="17" t="s">
        <v>145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7" t="s">
        <v>8</v>
      </c>
      <c r="BK323" s="238">
        <f>ROUND(I323*H323,0)</f>
        <v>0</v>
      </c>
      <c r="BL323" s="17" t="s">
        <v>152</v>
      </c>
      <c r="BM323" s="237" t="s">
        <v>403</v>
      </c>
    </row>
    <row r="324" s="14" customFormat="1">
      <c r="A324" s="14"/>
      <c r="B324" s="250"/>
      <c r="C324" s="251"/>
      <c r="D324" s="241" t="s">
        <v>157</v>
      </c>
      <c r="E324" s="252" t="s">
        <v>1</v>
      </c>
      <c r="F324" s="253" t="s">
        <v>404</v>
      </c>
      <c r="G324" s="251"/>
      <c r="H324" s="254">
        <v>30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0" t="s">
        <v>157</v>
      </c>
      <c r="AU324" s="260" t="s">
        <v>85</v>
      </c>
      <c r="AV324" s="14" t="s">
        <v>85</v>
      </c>
      <c r="AW324" s="14" t="s">
        <v>33</v>
      </c>
      <c r="AX324" s="14" t="s">
        <v>77</v>
      </c>
      <c r="AY324" s="260" t="s">
        <v>145</v>
      </c>
    </row>
    <row r="325" s="15" customFormat="1">
      <c r="A325" s="15"/>
      <c r="B325" s="261"/>
      <c r="C325" s="262"/>
      <c r="D325" s="241" t="s">
        <v>157</v>
      </c>
      <c r="E325" s="263" t="s">
        <v>1</v>
      </c>
      <c r="F325" s="264" t="s">
        <v>160</v>
      </c>
      <c r="G325" s="262"/>
      <c r="H325" s="265">
        <v>30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1" t="s">
        <v>157</v>
      </c>
      <c r="AU325" s="271" t="s">
        <v>85</v>
      </c>
      <c r="AV325" s="15" t="s">
        <v>152</v>
      </c>
      <c r="AW325" s="15" t="s">
        <v>33</v>
      </c>
      <c r="AX325" s="15" t="s">
        <v>8</v>
      </c>
      <c r="AY325" s="271" t="s">
        <v>145</v>
      </c>
    </row>
    <row r="326" s="2" customFormat="1">
      <c r="A326" s="38"/>
      <c r="B326" s="39"/>
      <c r="C326" s="226" t="s">
        <v>405</v>
      </c>
      <c r="D326" s="226" t="s">
        <v>147</v>
      </c>
      <c r="E326" s="227" t="s">
        <v>406</v>
      </c>
      <c r="F326" s="228" t="s">
        <v>407</v>
      </c>
      <c r="G326" s="229" t="s">
        <v>150</v>
      </c>
      <c r="H326" s="230">
        <v>68.594999999999999</v>
      </c>
      <c r="I326" s="231"/>
      <c r="J326" s="232">
        <f>ROUND(I326*H326,0)</f>
        <v>0</v>
      </c>
      <c r="K326" s="228" t="s">
        <v>151</v>
      </c>
      <c r="L326" s="44"/>
      <c r="M326" s="233" t="s">
        <v>1</v>
      </c>
      <c r="N326" s="234" t="s">
        <v>42</v>
      </c>
      <c r="O326" s="91"/>
      <c r="P326" s="235">
        <f>O326*H326</f>
        <v>0</v>
      </c>
      <c r="Q326" s="235">
        <v>0</v>
      </c>
      <c r="R326" s="235">
        <f>Q326*H326</f>
        <v>0</v>
      </c>
      <c r="S326" s="235">
        <v>0.016</v>
      </c>
      <c r="T326" s="236">
        <f>S326*H326</f>
        <v>1.0975200000000001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7" t="s">
        <v>152</v>
      </c>
      <c r="AT326" s="237" t="s">
        <v>147</v>
      </c>
      <c r="AU326" s="237" t="s">
        <v>85</v>
      </c>
      <c r="AY326" s="17" t="s">
        <v>145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7" t="s">
        <v>8</v>
      </c>
      <c r="BK326" s="238">
        <f>ROUND(I326*H326,0)</f>
        <v>0</v>
      </c>
      <c r="BL326" s="17" t="s">
        <v>152</v>
      </c>
      <c r="BM326" s="237" t="s">
        <v>408</v>
      </c>
    </row>
    <row r="327" s="13" customFormat="1">
      <c r="A327" s="13"/>
      <c r="B327" s="239"/>
      <c r="C327" s="240"/>
      <c r="D327" s="241" t="s">
        <v>157</v>
      </c>
      <c r="E327" s="242" t="s">
        <v>1</v>
      </c>
      <c r="F327" s="243" t="s">
        <v>235</v>
      </c>
      <c r="G327" s="240"/>
      <c r="H327" s="242" t="s">
        <v>1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157</v>
      </c>
      <c r="AU327" s="249" t="s">
        <v>85</v>
      </c>
      <c r="AV327" s="13" t="s">
        <v>8</v>
      </c>
      <c r="AW327" s="13" t="s">
        <v>33</v>
      </c>
      <c r="AX327" s="13" t="s">
        <v>77</v>
      </c>
      <c r="AY327" s="249" t="s">
        <v>145</v>
      </c>
    </row>
    <row r="328" s="13" customFormat="1">
      <c r="A328" s="13"/>
      <c r="B328" s="239"/>
      <c r="C328" s="240"/>
      <c r="D328" s="241" t="s">
        <v>157</v>
      </c>
      <c r="E328" s="242" t="s">
        <v>1</v>
      </c>
      <c r="F328" s="243" t="s">
        <v>236</v>
      </c>
      <c r="G328" s="240"/>
      <c r="H328" s="242" t="s">
        <v>1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9" t="s">
        <v>157</v>
      </c>
      <c r="AU328" s="249" t="s">
        <v>85</v>
      </c>
      <c r="AV328" s="13" t="s">
        <v>8</v>
      </c>
      <c r="AW328" s="13" t="s">
        <v>33</v>
      </c>
      <c r="AX328" s="13" t="s">
        <v>77</v>
      </c>
      <c r="AY328" s="249" t="s">
        <v>145</v>
      </c>
    </row>
    <row r="329" s="14" customFormat="1">
      <c r="A329" s="14"/>
      <c r="B329" s="250"/>
      <c r="C329" s="251"/>
      <c r="D329" s="241" t="s">
        <v>157</v>
      </c>
      <c r="E329" s="252" t="s">
        <v>1</v>
      </c>
      <c r="F329" s="253" t="s">
        <v>258</v>
      </c>
      <c r="G329" s="251"/>
      <c r="H329" s="254">
        <v>19.84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0" t="s">
        <v>157</v>
      </c>
      <c r="AU329" s="260" t="s">
        <v>85</v>
      </c>
      <c r="AV329" s="14" t="s">
        <v>85</v>
      </c>
      <c r="AW329" s="14" t="s">
        <v>33</v>
      </c>
      <c r="AX329" s="14" t="s">
        <v>77</v>
      </c>
      <c r="AY329" s="260" t="s">
        <v>145</v>
      </c>
    </row>
    <row r="330" s="13" customFormat="1">
      <c r="A330" s="13"/>
      <c r="B330" s="239"/>
      <c r="C330" s="240"/>
      <c r="D330" s="241" t="s">
        <v>157</v>
      </c>
      <c r="E330" s="242" t="s">
        <v>1</v>
      </c>
      <c r="F330" s="243" t="s">
        <v>238</v>
      </c>
      <c r="G330" s="240"/>
      <c r="H330" s="242" t="s">
        <v>1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157</v>
      </c>
      <c r="AU330" s="249" t="s">
        <v>85</v>
      </c>
      <c r="AV330" s="13" t="s">
        <v>8</v>
      </c>
      <c r="AW330" s="13" t="s">
        <v>33</v>
      </c>
      <c r="AX330" s="13" t="s">
        <v>77</v>
      </c>
      <c r="AY330" s="249" t="s">
        <v>145</v>
      </c>
    </row>
    <row r="331" s="13" customFormat="1">
      <c r="A331" s="13"/>
      <c r="B331" s="239"/>
      <c r="C331" s="240"/>
      <c r="D331" s="241" t="s">
        <v>157</v>
      </c>
      <c r="E331" s="242" t="s">
        <v>1</v>
      </c>
      <c r="F331" s="243" t="s">
        <v>239</v>
      </c>
      <c r="G331" s="240"/>
      <c r="H331" s="242" t="s">
        <v>1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157</v>
      </c>
      <c r="AU331" s="249" t="s">
        <v>85</v>
      </c>
      <c r="AV331" s="13" t="s">
        <v>8</v>
      </c>
      <c r="AW331" s="13" t="s">
        <v>33</v>
      </c>
      <c r="AX331" s="13" t="s">
        <v>77</v>
      </c>
      <c r="AY331" s="249" t="s">
        <v>145</v>
      </c>
    </row>
    <row r="332" s="14" customFormat="1">
      <c r="A332" s="14"/>
      <c r="B332" s="250"/>
      <c r="C332" s="251"/>
      <c r="D332" s="241" t="s">
        <v>157</v>
      </c>
      <c r="E332" s="252" t="s">
        <v>1</v>
      </c>
      <c r="F332" s="253" t="s">
        <v>259</v>
      </c>
      <c r="G332" s="251"/>
      <c r="H332" s="254">
        <v>11.060000000000001</v>
      </c>
      <c r="I332" s="255"/>
      <c r="J332" s="251"/>
      <c r="K332" s="251"/>
      <c r="L332" s="256"/>
      <c r="M332" s="257"/>
      <c r="N332" s="258"/>
      <c r="O332" s="258"/>
      <c r="P332" s="258"/>
      <c r="Q332" s="258"/>
      <c r="R332" s="258"/>
      <c r="S332" s="258"/>
      <c r="T332" s="25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0" t="s">
        <v>157</v>
      </c>
      <c r="AU332" s="260" t="s">
        <v>85</v>
      </c>
      <c r="AV332" s="14" t="s">
        <v>85</v>
      </c>
      <c r="AW332" s="14" t="s">
        <v>33</v>
      </c>
      <c r="AX332" s="14" t="s">
        <v>77</v>
      </c>
      <c r="AY332" s="260" t="s">
        <v>145</v>
      </c>
    </row>
    <row r="333" s="14" customFormat="1">
      <c r="A333" s="14"/>
      <c r="B333" s="250"/>
      <c r="C333" s="251"/>
      <c r="D333" s="241" t="s">
        <v>157</v>
      </c>
      <c r="E333" s="252" t="s">
        <v>1</v>
      </c>
      <c r="F333" s="253" t="s">
        <v>260</v>
      </c>
      <c r="G333" s="251"/>
      <c r="H333" s="254">
        <v>17.591000000000001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0" t="s">
        <v>157</v>
      </c>
      <c r="AU333" s="260" t="s">
        <v>85</v>
      </c>
      <c r="AV333" s="14" t="s">
        <v>85</v>
      </c>
      <c r="AW333" s="14" t="s">
        <v>33</v>
      </c>
      <c r="AX333" s="14" t="s">
        <v>77</v>
      </c>
      <c r="AY333" s="260" t="s">
        <v>145</v>
      </c>
    </row>
    <row r="334" s="13" customFormat="1">
      <c r="A334" s="13"/>
      <c r="B334" s="239"/>
      <c r="C334" s="240"/>
      <c r="D334" s="241" t="s">
        <v>157</v>
      </c>
      <c r="E334" s="242" t="s">
        <v>1</v>
      </c>
      <c r="F334" s="243" t="s">
        <v>261</v>
      </c>
      <c r="G334" s="240"/>
      <c r="H334" s="242" t="s">
        <v>1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157</v>
      </c>
      <c r="AU334" s="249" t="s">
        <v>85</v>
      </c>
      <c r="AV334" s="13" t="s">
        <v>8</v>
      </c>
      <c r="AW334" s="13" t="s">
        <v>33</v>
      </c>
      <c r="AX334" s="13" t="s">
        <v>77</v>
      </c>
      <c r="AY334" s="249" t="s">
        <v>145</v>
      </c>
    </row>
    <row r="335" s="13" customFormat="1">
      <c r="A335" s="13"/>
      <c r="B335" s="239"/>
      <c r="C335" s="240"/>
      <c r="D335" s="241" t="s">
        <v>157</v>
      </c>
      <c r="E335" s="242" t="s">
        <v>1</v>
      </c>
      <c r="F335" s="243" t="s">
        <v>241</v>
      </c>
      <c r="G335" s="240"/>
      <c r="H335" s="242" t="s">
        <v>1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157</v>
      </c>
      <c r="AU335" s="249" t="s">
        <v>85</v>
      </c>
      <c r="AV335" s="13" t="s">
        <v>8</v>
      </c>
      <c r="AW335" s="13" t="s">
        <v>33</v>
      </c>
      <c r="AX335" s="13" t="s">
        <v>77</v>
      </c>
      <c r="AY335" s="249" t="s">
        <v>145</v>
      </c>
    </row>
    <row r="336" s="14" customFormat="1">
      <c r="A336" s="14"/>
      <c r="B336" s="250"/>
      <c r="C336" s="251"/>
      <c r="D336" s="241" t="s">
        <v>157</v>
      </c>
      <c r="E336" s="252" t="s">
        <v>1</v>
      </c>
      <c r="F336" s="253" t="s">
        <v>262</v>
      </c>
      <c r="G336" s="251"/>
      <c r="H336" s="254">
        <v>20.103999999999999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157</v>
      </c>
      <c r="AU336" s="260" t="s">
        <v>85</v>
      </c>
      <c r="AV336" s="14" t="s">
        <v>85</v>
      </c>
      <c r="AW336" s="14" t="s">
        <v>33</v>
      </c>
      <c r="AX336" s="14" t="s">
        <v>77</v>
      </c>
      <c r="AY336" s="260" t="s">
        <v>145</v>
      </c>
    </row>
    <row r="337" s="15" customFormat="1">
      <c r="A337" s="15"/>
      <c r="B337" s="261"/>
      <c r="C337" s="262"/>
      <c r="D337" s="241" t="s">
        <v>157</v>
      </c>
      <c r="E337" s="263" t="s">
        <v>1</v>
      </c>
      <c r="F337" s="264" t="s">
        <v>160</v>
      </c>
      <c r="G337" s="262"/>
      <c r="H337" s="265">
        <v>68.594999999999999</v>
      </c>
      <c r="I337" s="266"/>
      <c r="J337" s="262"/>
      <c r="K337" s="262"/>
      <c r="L337" s="267"/>
      <c r="M337" s="268"/>
      <c r="N337" s="269"/>
      <c r="O337" s="269"/>
      <c r="P337" s="269"/>
      <c r="Q337" s="269"/>
      <c r="R337" s="269"/>
      <c r="S337" s="269"/>
      <c r="T337" s="270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1" t="s">
        <v>157</v>
      </c>
      <c r="AU337" s="271" t="s">
        <v>85</v>
      </c>
      <c r="AV337" s="15" t="s">
        <v>152</v>
      </c>
      <c r="AW337" s="15" t="s">
        <v>33</v>
      </c>
      <c r="AX337" s="15" t="s">
        <v>8</v>
      </c>
      <c r="AY337" s="271" t="s">
        <v>145</v>
      </c>
    </row>
    <row r="338" s="2" customFormat="1">
      <c r="A338" s="38"/>
      <c r="B338" s="39"/>
      <c r="C338" s="226" t="s">
        <v>409</v>
      </c>
      <c r="D338" s="226" t="s">
        <v>147</v>
      </c>
      <c r="E338" s="227" t="s">
        <v>410</v>
      </c>
      <c r="F338" s="228" t="s">
        <v>411</v>
      </c>
      <c r="G338" s="229" t="s">
        <v>150</v>
      </c>
      <c r="H338" s="230">
        <v>12.640000000000001</v>
      </c>
      <c r="I338" s="231"/>
      <c r="J338" s="232">
        <f>ROUND(I338*H338,0)</f>
        <v>0</v>
      </c>
      <c r="K338" s="228" t="s">
        <v>151</v>
      </c>
      <c r="L338" s="44"/>
      <c r="M338" s="233" t="s">
        <v>1</v>
      </c>
      <c r="N338" s="234" t="s">
        <v>42</v>
      </c>
      <c r="O338" s="91"/>
      <c r="P338" s="235">
        <f>O338*H338</f>
        <v>0</v>
      </c>
      <c r="Q338" s="235">
        <v>0</v>
      </c>
      <c r="R338" s="235">
        <f>Q338*H338</f>
        <v>0</v>
      </c>
      <c r="S338" s="235">
        <v>0.071999999999999995</v>
      </c>
      <c r="T338" s="236">
        <f>S338*H338</f>
        <v>0.91008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7" t="s">
        <v>152</v>
      </c>
      <c r="AT338" s="237" t="s">
        <v>147</v>
      </c>
      <c r="AU338" s="237" t="s">
        <v>85</v>
      </c>
      <c r="AY338" s="17" t="s">
        <v>145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7" t="s">
        <v>8</v>
      </c>
      <c r="BK338" s="238">
        <f>ROUND(I338*H338,0)</f>
        <v>0</v>
      </c>
      <c r="BL338" s="17" t="s">
        <v>152</v>
      </c>
      <c r="BM338" s="237" t="s">
        <v>412</v>
      </c>
    </row>
    <row r="339" s="13" customFormat="1">
      <c r="A339" s="13"/>
      <c r="B339" s="239"/>
      <c r="C339" s="240"/>
      <c r="D339" s="241" t="s">
        <v>157</v>
      </c>
      <c r="E339" s="242" t="s">
        <v>1</v>
      </c>
      <c r="F339" s="243" t="s">
        <v>413</v>
      </c>
      <c r="G339" s="240"/>
      <c r="H339" s="242" t="s">
        <v>1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9" t="s">
        <v>157</v>
      </c>
      <c r="AU339" s="249" t="s">
        <v>85</v>
      </c>
      <c r="AV339" s="13" t="s">
        <v>8</v>
      </c>
      <c r="AW339" s="13" t="s">
        <v>33</v>
      </c>
      <c r="AX339" s="13" t="s">
        <v>77</v>
      </c>
      <c r="AY339" s="249" t="s">
        <v>145</v>
      </c>
    </row>
    <row r="340" s="13" customFormat="1">
      <c r="A340" s="13"/>
      <c r="B340" s="239"/>
      <c r="C340" s="240"/>
      <c r="D340" s="241" t="s">
        <v>157</v>
      </c>
      <c r="E340" s="242" t="s">
        <v>1</v>
      </c>
      <c r="F340" s="243" t="s">
        <v>239</v>
      </c>
      <c r="G340" s="240"/>
      <c r="H340" s="242" t="s">
        <v>1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9" t="s">
        <v>157</v>
      </c>
      <c r="AU340" s="249" t="s">
        <v>85</v>
      </c>
      <c r="AV340" s="13" t="s">
        <v>8</v>
      </c>
      <c r="AW340" s="13" t="s">
        <v>33</v>
      </c>
      <c r="AX340" s="13" t="s">
        <v>77</v>
      </c>
      <c r="AY340" s="249" t="s">
        <v>145</v>
      </c>
    </row>
    <row r="341" s="14" customFormat="1">
      <c r="A341" s="14"/>
      <c r="B341" s="250"/>
      <c r="C341" s="251"/>
      <c r="D341" s="241" t="s">
        <v>157</v>
      </c>
      <c r="E341" s="252" t="s">
        <v>1</v>
      </c>
      <c r="F341" s="253" t="s">
        <v>266</v>
      </c>
      <c r="G341" s="251"/>
      <c r="H341" s="254">
        <v>12.640000000000001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0" t="s">
        <v>157</v>
      </c>
      <c r="AU341" s="260" t="s">
        <v>85</v>
      </c>
      <c r="AV341" s="14" t="s">
        <v>85</v>
      </c>
      <c r="AW341" s="14" t="s">
        <v>33</v>
      </c>
      <c r="AX341" s="14" t="s">
        <v>77</v>
      </c>
      <c r="AY341" s="260" t="s">
        <v>145</v>
      </c>
    </row>
    <row r="342" s="15" customFormat="1">
      <c r="A342" s="15"/>
      <c r="B342" s="261"/>
      <c r="C342" s="262"/>
      <c r="D342" s="241" t="s">
        <v>157</v>
      </c>
      <c r="E342" s="263" t="s">
        <v>1</v>
      </c>
      <c r="F342" s="264" t="s">
        <v>160</v>
      </c>
      <c r="G342" s="262"/>
      <c r="H342" s="265">
        <v>12.640000000000001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1" t="s">
        <v>157</v>
      </c>
      <c r="AU342" s="271" t="s">
        <v>85</v>
      </c>
      <c r="AV342" s="15" t="s">
        <v>152</v>
      </c>
      <c r="AW342" s="15" t="s">
        <v>33</v>
      </c>
      <c r="AX342" s="15" t="s">
        <v>8</v>
      </c>
      <c r="AY342" s="271" t="s">
        <v>145</v>
      </c>
    </row>
    <row r="343" s="2" customFormat="1" ht="16.5" customHeight="1">
      <c r="A343" s="38"/>
      <c r="B343" s="39"/>
      <c r="C343" s="226" t="s">
        <v>414</v>
      </c>
      <c r="D343" s="226" t="s">
        <v>147</v>
      </c>
      <c r="E343" s="227" t="s">
        <v>415</v>
      </c>
      <c r="F343" s="228" t="s">
        <v>416</v>
      </c>
      <c r="G343" s="229" t="s">
        <v>150</v>
      </c>
      <c r="H343" s="230">
        <v>7.04</v>
      </c>
      <c r="I343" s="231"/>
      <c r="J343" s="232">
        <f>ROUND(I343*H343,0)</f>
        <v>0</v>
      </c>
      <c r="K343" s="228" t="s">
        <v>151</v>
      </c>
      <c r="L343" s="44"/>
      <c r="M343" s="233" t="s">
        <v>1</v>
      </c>
      <c r="N343" s="234" t="s">
        <v>42</v>
      </c>
      <c r="O343" s="91"/>
      <c r="P343" s="235">
        <f>O343*H343</f>
        <v>0</v>
      </c>
      <c r="Q343" s="235">
        <v>0</v>
      </c>
      <c r="R343" s="235">
        <f>Q343*H343</f>
        <v>0</v>
      </c>
      <c r="S343" s="235">
        <v>0.014</v>
      </c>
      <c r="T343" s="236">
        <f>S343*H343</f>
        <v>0.098560000000000009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7" t="s">
        <v>152</v>
      </c>
      <c r="AT343" s="237" t="s">
        <v>147</v>
      </c>
      <c r="AU343" s="237" t="s">
        <v>85</v>
      </c>
      <c r="AY343" s="17" t="s">
        <v>145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7" t="s">
        <v>8</v>
      </c>
      <c r="BK343" s="238">
        <f>ROUND(I343*H343,0)</f>
        <v>0</v>
      </c>
      <c r="BL343" s="17" t="s">
        <v>152</v>
      </c>
      <c r="BM343" s="237" t="s">
        <v>417</v>
      </c>
    </row>
    <row r="344" s="14" customFormat="1">
      <c r="A344" s="14"/>
      <c r="B344" s="250"/>
      <c r="C344" s="251"/>
      <c r="D344" s="241" t="s">
        <v>157</v>
      </c>
      <c r="E344" s="252" t="s">
        <v>1</v>
      </c>
      <c r="F344" s="253" t="s">
        <v>272</v>
      </c>
      <c r="G344" s="251"/>
      <c r="H344" s="254">
        <v>7.04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157</v>
      </c>
      <c r="AU344" s="260" t="s">
        <v>85</v>
      </c>
      <c r="AV344" s="14" t="s">
        <v>85</v>
      </c>
      <c r="AW344" s="14" t="s">
        <v>33</v>
      </c>
      <c r="AX344" s="14" t="s">
        <v>77</v>
      </c>
      <c r="AY344" s="260" t="s">
        <v>145</v>
      </c>
    </row>
    <row r="345" s="15" customFormat="1">
      <c r="A345" s="15"/>
      <c r="B345" s="261"/>
      <c r="C345" s="262"/>
      <c r="D345" s="241" t="s">
        <v>157</v>
      </c>
      <c r="E345" s="263" t="s">
        <v>1</v>
      </c>
      <c r="F345" s="264" t="s">
        <v>160</v>
      </c>
      <c r="G345" s="262"/>
      <c r="H345" s="265">
        <v>7.04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1" t="s">
        <v>157</v>
      </c>
      <c r="AU345" s="271" t="s">
        <v>85</v>
      </c>
      <c r="AV345" s="15" t="s">
        <v>152</v>
      </c>
      <c r="AW345" s="15" t="s">
        <v>33</v>
      </c>
      <c r="AX345" s="15" t="s">
        <v>8</v>
      </c>
      <c r="AY345" s="271" t="s">
        <v>145</v>
      </c>
    </row>
    <row r="346" s="12" customFormat="1" ht="22.8" customHeight="1">
      <c r="A346" s="12"/>
      <c r="B346" s="210"/>
      <c r="C346" s="211"/>
      <c r="D346" s="212" t="s">
        <v>76</v>
      </c>
      <c r="E346" s="224" t="s">
        <v>418</v>
      </c>
      <c r="F346" s="224" t="s">
        <v>419</v>
      </c>
      <c r="G346" s="211"/>
      <c r="H346" s="211"/>
      <c r="I346" s="214"/>
      <c r="J346" s="225">
        <f>BK346</f>
        <v>0</v>
      </c>
      <c r="K346" s="211"/>
      <c r="L346" s="216"/>
      <c r="M346" s="217"/>
      <c r="N346" s="218"/>
      <c r="O346" s="218"/>
      <c r="P346" s="219">
        <f>SUM(P347:P352)</f>
        <v>0</v>
      </c>
      <c r="Q346" s="218"/>
      <c r="R346" s="219">
        <f>SUM(R347:R352)</f>
        <v>0</v>
      </c>
      <c r="S346" s="218"/>
      <c r="T346" s="220">
        <f>SUM(T347:T352)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1" t="s">
        <v>8</v>
      </c>
      <c r="AT346" s="222" t="s">
        <v>76</v>
      </c>
      <c r="AU346" s="222" t="s">
        <v>8</v>
      </c>
      <c r="AY346" s="221" t="s">
        <v>145</v>
      </c>
      <c r="BK346" s="223">
        <f>SUM(BK347:BK352)</f>
        <v>0</v>
      </c>
    </row>
    <row r="347" s="2" customFormat="1" ht="33" customHeight="1">
      <c r="A347" s="38"/>
      <c r="B347" s="39"/>
      <c r="C347" s="226" t="s">
        <v>420</v>
      </c>
      <c r="D347" s="226" t="s">
        <v>147</v>
      </c>
      <c r="E347" s="227" t="s">
        <v>421</v>
      </c>
      <c r="F347" s="228" t="s">
        <v>422</v>
      </c>
      <c r="G347" s="229" t="s">
        <v>181</v>
      </c>
      <c r="H347" s="230">
        <v>16.815000000000001</v>
      </c>
      <c r="I347" s="231"/>
      <c r="J347" s="232">
        <f>ROUND(I347*H347,0)</f>
        <v>0</v>
      </c>
      <c r="K347" s="228" t="s">
        <v>151</v>
      </c>
      <c r="L347" s="44"/>
      <c r="M347" s="233" t="s">
        <v>1</v>
      </c>
      <c r="N347" s="234" t="s">
        <v>42</v>
      </c>
      <c r="O347" s="91"/>
      <c r="P347" s="235">
        <f>O347*H347</f>
        <v>0</v>
      </c>
      <c r="Q347" s="235">
        <v>0</v>
      </c>
      <c r="R347" s="235">
        <f>Q347*H347</f>
        <v>0</v>
      </c>
      <c r="S347" s="235">
        <v>0</v>
      </c>
      <c r="T347" s="23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7" t="s">
        <v>152</v>
      </c>
      <c r="AT347" s="237" t="s">
        <v>147</v>
      </c>
      <c r="AU347" s="237" t="s">
        <v>85</v>
      </c>
      <c r="AY347" s="17" t="s">
        <v>145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7" t="s">
        <v>8</v>
      </c>
      <c r="BK347" s="238">
        <f>ROUND(I347*H347,0)</f>
        <v>0</v>
      </c>
      <c r="BL347" s="17" t="s">
        <v>152</v>
      </c>
      <c r="BM347" s="237" t="s">
        <v>423</v>
      </c>
    </row>
    <row r="348" s="2" customFormat="1">
      <c r="A348" s="38"/>
      <c r="B348" s="39"/>
      <c r="C348" s="226" t="s">
        <v>424</v>
      </c>
      <c r="D348" s="226" t="s">
        <v>147</v>
      </c>
      <c r="E348" s="227" t="s">
        <v>425</v>
      </c>
      <c r="F348" s="228" t="s">
        <v>426</v>
      </c>
      <c r="G348" s="229" t="s">
        <v>181</v>
      </c>
      <c r="H348" s="230">
        <v>16.815000000000001</v>
      </c>
      <c r="I348" s="231"/>
      <c r="J348" s="232">
        <f>ROUND(I348*H348,0)</f>
        <v>0</v>
      </c>
      <c r="K348" s="228" t="s">
        <v>151</v>
      </c>
      <c r="L348" s="44"/>
      <c r="M348" s="233" t="s">
        <v>1</v>
      </c>
      <c r="N348" s="234" t="s">
        <v>42</v>
      </c>
      <c r="O348" s="91"/>
      <c r="P348" s="235">
        <f>O348*H348</f>
        <v>0</v>
      </c>
      <c r="Q348" s="235">
        <v>0</v>
      </c>
      <c r="R348" s="235">
        <f>Q348*H348</f>
        <v>0</v>
      </c>
      <c r="S348" s="235">
        <v>0</v>
      </c>
      <c r="T348" s="236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7" t="s">
        <v>152</v>
      </c>
      <c r="AT348" s="237" t="s">
        <v>147</v>
      </c>
      <c r="AU348" s="237" t="s">
        <v>85</v>
      </c>
      <c r="AY348" s="17" t="s">
        <v>145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7" t="s">
        <v>8</v>
      </c>
      <c r="BK348" s="238">
        <f>ROUND(I348*H348,0)</f>
        <v>0</v>
      </c>
      <c r="BL348" s="17" t="s">
        <v>152</v>
      </c>
      <c r="BM348" s="237" t="s">
        <v>427</v>
      </c>
    </row>
    <row r="349" s="2" customFormat="1">
      <c r="A349" s="38"/>
      <c r="B349" s="39"/>
      <c r="C349" s="226" t="s">
        <v>428</v>
      </c>
      <c r="D349" s="226" t="s">
        <v>147</v>
      </c>
      <c r="E349" s="227" t="s">
        <v>429</v>
      </c>
      <c r="F349" s="228" t="s">
        <v>430</v>
      </c>
      <c r="G349" s="229" t="s">
        <v>181</v>
      </c>
      <c r="H349" s="230">
        <v>138.40199999999999</v>
      </c>
      <c r="I349" s="231"/>
      <c r="J349" s="232">
        <f>ROUND(I349*H349,0)</f>
        <v>0</v>
      </c>
      <c r="K349" s="228" t="s">
        <v>151</v>
      </c>
      <c r="L349" s="44"/>
      <c r="M349" s="233" t="s">
        <v>1</v>
      </c>
      <c r="N349" s="234" t="s">
        <v>42</v>
      </c>
      <c r="O349" s="91"/>
      <c r="P349" s="235">
        <f>O349*H349</f>
        <v>0</v>
      </c>
      <c r="Q349" s="235">
        <v>0</v>
      </c>
      <c r="R349" s="235">
        <f>Q349*H349</f>
        <v>0</v>
      </c>
      <c r="S349" s="235">
        <v>0</v>
      </c>
      <c r="T349" s="236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7" t="s">
        <v>152</v>
      </c>
      <c r="AT349" s="237" t="s">
        <v>147</v>
      </c>
      <c r="AU349" s="237" t="s">
        <v>85</v>
      </c>
      <c r="AY349" s="17" t="s">
        <v>145</v>
      </c>
      <c r="BE349" s="238">
        <f>IF(N349="základní",J349,0)</f>
        <v>0</v>
      </c>
      <c r="BF349" s="238">
        <f>IF(N349="snížená",J349,0)</f>
        <v>0</v>
      </c>
      <c r="BG349" s="238">
        <f>IF(N349="zákl. přenesená",J349,0)</f>
        <v>0</v>
      </c>
      <c r="BH349" s="238">
        <f>IF(N349="sníž. přenesená",J349,0)</f>
        <v>0</v>
      </c>
      <c r="BI349" s="238">
        <f>IF(N349="nulová",J349,0)</f>
        <v>0</v>
      </c>
      <c r="BJ349" s="17" t="s">
        <v>8</v>
      </c>
      <c r="BK349" s="238">
        <f>ROUND(I349*H349,0)</f>
        <v>0</v>
      </c>
      <c r="BL349" s="17" t="s">
        <v>152</v>
      </c>
      <c r="BM349" s="237" t="s">
        <v>431</v>
      </c>
    </row>
    <row r="350" s="14" customFormat="1">
      <c r="A350" s="14"/>
      <c r="B350" s="250"/>
      <c r="C350" s="251"/>
      <c r="D350" s="241" t="s">
        <v>157</v>
      </c>
      <c r="E350" s="252" t="s">
        <v>1</v>
      </c>
      <c r="F350" s="253" t="s">
        <v>432</v>
      </c>
      <c r="G350" s="251"/>
      <c r="H350" s="254">
        <v>138.40199999999999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0" t="s">
        <v>157</v>
      </c>
      <c r="AU350" s="260" t="s">
        <v>85</v>
      </c>
      <c r="AV350" s="14" t="s">
        <v>85</v>
      </c>
      <c r="AW350" s="14" t="s">
        <v>33</v>
      </c>
      <c r="AX350" s="14" t="s">
        <v>77</v>
      </c>
      <c r="AY350" s="260" t="s">
        <v>145</v>
      </c>
    </row>
    <row r="351" s="15" customFormat="1">
      <c r="A351" s="15"/>
      <c r="B351" s="261"/>
      <c r="C351" s="262"/>
      <c r="D351" s="241" t="s">
        <v>157</v>
      </c>
      <c r="E351" s="263" t="s">
        <v>1</v>
      </c>
      <c r="F351" s="264" t="s">
        <v>160</v>
      </c>
      <c r="G351" s="262"/>
      <c r="H351" s="265">
        <v>138.40199999999999</v>
      </c>
      <c r="I351" s="266"/>
      <c r="J351" s="262"/>
      <c r="K351" s="262"/>
      <c r="L351" s="267"/>
      <c r="M351" s="268"/>
      <c r="N351" s="269"/>
      <c r="O351" s="269"/>
      <c r="P351" s="269"/>
      <c r="Q351" s="269"/>
      <c r="R351" s="269"/>
      <c r="S351" s="269"/>
      <c r="T351" s="270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1" t="s">
        <v>157</v>
      </c>
      <c r="AU351" s="271" t="s">
        <v>85</v>
      </c>
      <c r="AV351" s="15" t="s">
        <v>152</v>
      </c>
      <c r="AW351" s="15" t="s">
        <v>33</v>
      </c>
      <c r="AX351" s="15" t="s">
        <v>8</v>
      </c>
      <c r="AY351" s="271" t="s">
        <v>145</v>
      </c>
    </row>
    <row r="352" s="2" customFormat="1">
      <c r="A352" s="38"/>
      <c r="B352" s="39"/>
      <c r="C352" s="226" t="s">
        <v>433</v>
      </c>
      <c r="D352" s="226" t="s">
        <v>147</v>
      </c>
      <c r="E352" s="227" t="s">
        <v>434</v>
      </c>
      <c r="F352" s="228" t="s">
        <v>435</v>
      </c>
      <c r="G352" s="229" t="s">
        <v>181</v>
      </c>
      <c r="H352" s="230">
        <v>7.859</v>
      </c>
      <c r="I352" s="231"/>
      <c r="J352" s="232">
        <f>ROUND(I352*H352,0)</f>
        <v>0</v>
      </c>
      <c r="K352" s="228" t="s">
        <v>151</v>
      </c>
      <c r="L352" s="44"/>
      <c r="M352" s="233" t="s">
        <v>1</v>
      </c>
      <c r="N352" s="234" t="s">
        <v>42</v>
      </c>
      <c r="O352" s="91"/>
      <c r="P352" s="235">
        <f>O352*H352</f>
        <v>0</v>
      </c>
      <c r="Q352" s="235">
        <v>0</v>
      </c>
      <c r="R352" s="235">
        <f>Q352*H352</f>
        <v>0</v>
      </c>
      <c r="S352" s="235">
        <v>0</v>
      </c>
      <c r="T352" s="236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7" t="s">
        <v>152</v>
      </c>
      <c r="AT352" s="237" t="s">
        <v>147</v>
      </c>
      <c r="AU352" s="237" t="s">
        <v>85</v>
      </c>
      <c r="AY352" s="17" t="s">
        <v>145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7" t="s">
        <v>8</v>
      </c>
      <c r="BK352" s="238">
        <f>ROUND(I352*H352,0)</f>
        <v>0</v>
      </c>
      <c r="BL352" s="17" t="s">
        <v>152</v>
      </c>
      <c r="BM352" s="237" t="s">
        <v>436</v>
      </c>
    </row>
    <row r="353" s="12" customFormat="1" ht="22.8" customHeight="1">
      <c r="A353" s="12"/>
      <c r="B353" s="210"/>
      <c r="C353" s="211"/>
      <c r="D353" s="212" t="s">
        <v>76</v>
      </c>
      <c r="E353" s="224" t="s">
        <v>437</v>
      </c>
      <c r="F353" s="224" t="s">
        <v>438</v>
      </c>
      <c r="G353" s="211"/>
      <c r="H353" s="211"/>
      <c r="I353" s="214"/>
      <c r="J353" s="225">
        <f>BK353</f>
        <v>0</v>
      </c>
      <c r="K353" s="211"/>
      <c r="L353" s="216"/>
      <c r="M353" s="217"/>
      <c r="N353" s="218"/>
      <c r="O353" s="218"/>
      <c r="P353" s="219">
        <f>P354</f>
        <v>0</v>
      </c>
      <c r="Q353" s="218"/>
      <c r="R353" s="219">
        <f>R354</f>
        <v>0</v>
      </c>
      <c r="S353" s="218"/>
      <c r="T353" s="220">
        <f>T354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21" t="s">
        <v>8</v>
      </c>
      <c r="AT353" s="222" t="s">
        <v>76</v>
      </c>
      <c r="AU353" s="222" t="s">
        <v>8</v>
      </c>
      <c r="AY353" s="221" t="s">
        <v>145</v>
      </c>
      <c r="BK353" s="223">
        <f>BK354</f>
        <v>0</v>
      </c>
    </row>
    <row r="354" s="2" customFormat="1" ht="16.5" customHeight="1">
      <c r="A354" s="38"/>
      <c r="B354" s="39"/>
      <c r="C354" s="226" t="s">
        <v>439</v>
      </c>
      <c r="D354" s="226" t="s">
        <v>147</v>
      </c>
      <c r="E354" s="227" t="s">
        <v>440</v>
      </c>
      <c r="F354" s="228" t="s">
        <v>441</v>
      </c>
      <c r="G354" s="229" t="s">
        <v>181</v>
      </c>
      <c r="H354" s="230">
        <v>8.8309999999999995</v>
      </c>
      <c r="I354" s="231"/>
      <c r="J354" s="232">
        <f>ROUND(I354*H354,0)</f>
        <v>0</v>
      </c>
      <c r="K354" s="228" t="s">
        <v>151</v>
      </c>
      <c r="L354" s="44"/>
      <c r="M354" s="233" t="s">
        <v>1</v>
      </c>
      <c r="N354" s="234" t="s">
        <v>42</v>
      </c>
      <c r="O354" s="91"/>
      <c r="P354" s="235">
        <f>O354*H354</f>
        <v>0</v>
      </c>
      <c r="Q354" s="235">
        <v>0</v>
      </c>
      <c r="R354" s="235">
        <f>Q354*H354</f>
        <v>0</v>
      </c>
      <c r="S354" s="235">
        <v>0</v>
      </c>
      <c r="T354" s="236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7" t="s">
        <v>152</v>
      </c>
      <c r="AT354" s="237" t="s">
        <v>147</v>
      </c>
      <c r="AU354" s="237" t="s">
        <v>85</v>
      </c>
      <c r="AY354" s="17" t="s">
        <v>145</v>
      </c>
      <c r="BE354" s="238">
        <f>IF(N354="základní",J354,0)</f>
        <v>0</v>
      </c>
      <c r="BF354" s="238">
        <f>IF(N354="snížená",J354,0)</f>
        <v>0</v>
      </c>
      <c r="BG354" s="238">
        <f>IF(N354="zákl. přenesená",J354,0)</f>
        <v>0</v>
      </c>
      <c r="BH354" s="238">
        <f>IF(N354="sníž. přenesená",J354,0)</f>
        <v>0</v>
      </c>
      <c r="BI354" s="238">
        <f>IF(N354="nulová",J354,0)</f>
        <v>0</v>
      </c>
      <c r="BJ354" s="17" t="s">
        <v>8</v>
      </c>
      <c r="BK354" s="238">
        <f>ROUND(I354*H354,0)</f>
        <v>0</v>
      </c>
      <c r="BL354" s="17" t="s">
        <v>152</v>
      </c>
      <c r="BM354" s="237" t="s">
        <v>442</v>
      </c>
    </row>
    <row r="355" s="12" customFormat="1" ht="25.92" customHeight="1">
      <c r="A355" s="12"/>
      <c r="B355" s="210"/>
      <c r="C355" s="211"/>
      <c r="D355" s="212" t="s">
        <v>76</v>
      </c>
      <c r="E355" s="213" t="s">
        <v>443</v>
      </c>
      <c r="F355" s="213" t="s">
        <v>444</v>
      </c>
      <c r="G355" s="211"/>
      <c r="H355" s="211"/>
      <c r="I355" s="214"/>
      <c r="J355" s="215">
        <f>BK355</f>
        <v>0</v>
      </c>
      <c r="K355" s="211"/>
      <c r="L355" s="216"/>
      <c r="M355" s="217"/>
      <c r="N355" s="218"/>
      <c r="O355" s="218"/>
      <c r="P355" s="219">
        <f>P356+P373+P423+P439+P532+P646+P675+P680</f>
        <v>0</v>
      </c>
      <c r="Q355" s="218"/>
      <c r="R355" s="219">
        <f>R356+R373+R423+R439+R532+R646+R675+R680</f>
        <v>18.024094740000006</v>
      </c>
      <c r="S355" s="218"/>
      <c r="T355" s="220">
        <f>T356+T373+T423+T439+T532+T646+T675+T680</f>
        <v>13.67927725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21" t="s">
        <v>85</v>
      </c>
      <c r="AT355" s="222" t="s">
        <v>76</v>
      </c>
      <c r="AU355" s="222" t="s">
        <v>77</v>
      </c>
      <c r="AY355" s="221" t="s">
        <v>145</v>
      </c>
      <c r="BK355" s="223">
        <f>BK356+BK373+BK423+BK439+BK532+BK646+BK675+BK680</f>
        <v>0</v>
      </c>
    </row>
    <row r="356" s="12" customFormat="1" ht="22.8" customHeight="1">
      <c r="A356" s="12"/>
      <c r="B356" s="210"/>
      <c r="C356" s="211"/>
      <c r="D356" s="212" t="s">
        <v>76</v>
      </c>
      <c r="E356" s="224" t="s">
        <v>445</v>
      </c>
      <c r="F356" s="224" t="s">
        <v>446</v>
      </c>
      <c r="G356" s="211"/>
      <c r="H356" s="211"/>
      <c r="I356" s="214"/>
      <c r="J356" s="225">
        <f>BK356</f>
        <v>0</v>
      </c>
      <c r="K356" s="211"/>
      <c r="L356" s="216"/>
      <c r="M356" s="217"/>
      <c r="N356" s="218"/>
      <c r="O356" s="218"/>
      <c r="P356" s="219">
        <f>SUM(P357:P372)</f>
        <v>0</v>
      </c>
      <c r="Q356" s="218"/>
      <c r="R356" s="219">
        <f>SUM(R357:R372)</f>
        <v>0.46875799999999995</v>
      </c>
      <c r="S356" s="218"/>
      <c r="T356" s="220">
        <f>SUM(T357:T372)</f>
        <v>0.075600000000000001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1" t="s">
        <v>85</v>
      </c>
      <c r="AT356" s="222" t="s">
        <v>76</v>
      </c>
      <c r="AU356" s="222" t="s">
        <v>8</v>
      </c>
      <c r="AY356" s="221" t="s">
        <v>145</v>
      </c>
      <c r="BK356" s="223">
        <f>SUM(BK357:BK372)</f>
        <v>0</v>
      </c>
    </row>
    <row r="357" s="2" customFormat="1" ht="16.5" customHeight="1">
      <c r="A357" s="38"/>
      <c r="B357" s="39"/>
      <c r="C357" s="226" t="s">
        <v>447</v>
      </c>
      <c r="D357" s="226" t="s">
        <v>147</v>
      </c>
      <c r="E357" s="227" t="s">
        <v>448</v>
      </c>
      <c r="F357" s="228" t="s">
        <v>449</v>
      </c>
      <c r="G357" s="229" t="s">
        <v>150</v>
      </c>
      <c r="H357" s="230">
        <v>37.799999999999997</v>
      </c>
      <c r="I357" s="231"/>
      <c r="J357" s="232">
        <f>ROUND(I357*H357,0)</f>
        <v>0</v>
      </c>
      <c r="K357" s="228" t="s">
        <v>1</v>
      </c>
      <c r="L357" s="44"/>
      <c r="M357" s="233" t="s">
        <v>1</v>
      </c>
      <c r="N357" s="234" t="s">
        <v>42</v>
      </c>
      <c r="O357" s="91"/>
      <c r="P357" s="235">
        <f>O357*H357</f>
        <v>0</v>
      </c>
      <c r="Q357" s="235">
        <v>0</v>
      </c>
      <c r="R357" s="235">
        <f>Q357*H357</f>
        <v>0</v>
      </c>
      <c r="S357" s="235">
        <v>0.002</v>
      </c>
      <c r="T357" s="236">
        <f>S357*H357</f>
        <v>0.075600000000000001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7" t="s">
        <v>227</v>
      </c>
      <c r="AT357" s="237" t="s">
        <v>147</v>
      </c>
      <c r="AU357" s="237" t="s">
        <v>85</v>
      </c>
      <c r="AY357" s="17" t="s">
        <v>145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7" t="s">
        <v>8</v>
      </c>
      <c r="BK357" s="238">
        <f>ROUND(I357*H357,0)</f>
        <v>0</v>
      </c>
      <c r="BL357" s="17" t="s">
        <v>227</v>
      </c>
      <c r="BM357" s="237" t="s">
        <v>450</v>
      </c>
    </row>
    <row r="358" s="2" customFormat="1">
      <c r="A358" s="38"/>
      <c r="B358" s="39"/>
      <c r="C358" s="226" t="s">
        <v>451</v>
      </c>
      <c r="D358" s="226" t="s">
        <v>147</v>
      </c>
      <c r="E358" s="227" t="s">
        <v>452</v>
      </c>
      <c r="F358" s="228" t="s">
        <v>453</v>
      </c>
      <c r="G358" s="229" t="s">
        <v>150</v>
      </c>
      <c r="H358" s="230">
        <v>37.799999999999997</v>
      </c>
      <c r="I358" s="231"/>
      <c r="J358" s="232">
        <f>ROUND(I358*H358,0)</f>
        <v>0</v>
      </c>
      <c r="K358" s="228" t="s">
        <v>151</v>
      </c>
      <c r="L358" s="44"/>
      <c r="M358" s="233" t="s">
        <v>1</v>
      </c>
      <c r="N358" s="234" t="s">
        <v>42</v>
      </c>
      <c r="O358" s="91"/>
      <c r="P358" s="235">
        <f>O358*H358</f>
        <v>0</v>
      </c>
      <c r="Q358" s="235">
        <v>0</v>
      </c>
      <c r="R358" s="235">
        <f>Q358*H358</f>
        <v>0</v>
      </c>
      <c r="S358" s="235">
        <v>0</v>
      </c>
      <c r="T358" s="236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7" t="s">
        <v>227</v>
      </c>
      <c r="AT358" s="237" t="s">
        <v>147</v>
      </c>
      <c r="AU358" s="237" t="s">
        <v>85</v>
      </c>
      <c r="AY358" s="17" t="s">
        <v>145</v>
      </c>
      <c r="BE358" s="238">
        <f>IF(N358="základní",J358,0)</f>
        <v>0</v>
      </c>
      <c r="BF358" s="238">
        <f>IF(N358="snížená",J358,0)</f>
        <v>0</v>
      </c>
      <c r="BG358" s="238">
        <f>IF(N358="zákl. přenesená",J358,0)</f>
        <v>0</v>
      </c>
      <c r="BH358" s="238">
        <f>IF(N358="sníž. přenesená",J358,0)</f>
        <v>0</v>
      </c>
      <c r="BI358" s="238">
        <f>IF(N358="nulová",J358,0)</f>
        <v>0</v>
      </c>
      <c r="BJ358" s="17" t="s">
        <v>8</v>
      </c>
      <c r="BK358" s="238">
        <f>ROUND(I358*H358,0)</f>
        <v>0</v>
      </c>
      <c r="BL358" s="17" t="s">
        <v>227</v>
      </c>
      <c r="BM358" s="237" t="s">
        <v>454</v>
      </c>
    </row>
    <row r="359" s="13" customFormat="1">
      <c r="A359" s="13"/>
      <c r="B359" s="239"/>
      <c r="C359" s="240"/>
      <c r="D359" s="241" t="s">
        <v>157</v>
      </c>
      <c r="E359" s="242" t="s">
        <v>1</v>
      </c>
      <c r="F359" s="243" t="s">
        <v>455</v>
      </c>
      <c r="G359" s="240"/>
      <c r="H359" s="242" t="s">
        <v>1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157</v>
      </c>
      <c r="AU359" s="249" t="s">
        <v>85</v>
      </c>
      <c r="AV359" s="13" t="s">
        <v>8</v>
      </c>
      <c r="AW359" s="13" t="s">
        <v>33</v>
      </c>
      <c r="AX359" s="13" t="s">
        <v>77</v>
      </c>
      <c r="AY359" s="249" t="s">
        <v>145</v>
      </c>
    </row>
    <row r="360" s="14" customFormat="1">
      <c r="A360" s="14"/>
      <c r="B360" s="250"/>
      <c r="C360" s="251"/>
      <c r="D360" s="241" t="s">
        <v>157</v>
      </c>
      <c r="E360" s="252" t="s">
        <v>1</v>
      </c>
      <c r="F360" s="253" t="s">
        <v>456</v>
      </c>
      <c r="G360" s="251"/>
      <c r="H360" s="254">
        <v>37.799999999999997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0" t="s">
        <v>157</v>
      </c>
      <c r="AU360" s="260" t="s">
        <v>85</v>
      </c>
      <c r="AV360" s="14" t="s">
        <v>85</v>
      </c>
      <c r="AW360" s="14" t="s">
        <v>33</v>
      </c>
      <c r="AX360" s="14" t="s">
        <v>77</v>
      </c>
      <c r="AY360" s="260" t="s">
        <v>145</v>
      </c>
    </row>
    <row r="361" s="15" customFormat="1">
      <c r="A361" s="15"/>
      <c r="B361" s="261"/>
      <c r="C361" s="262"/>
      <c r="D361" s="241" t="s">
        <v>157</v>
      </c>
      <c r="E361" s="263" t="s">
        <v>1</v>
      </c>
      <c r="F361" s="264" t="s">
        <v>160</v>
      </c>
      <c r="G361" s="262"/>
      <c r="H361" s="265">
        <v>37.799999999999997</v>
      </c>
      <c r="I361" s="266"/>
      <c r="J361" s="262"/>
      <c r="K361" s="262"/>
      <c r="L361" s="267"/>
      <c r="M361" s="268"/>
      <c r="N361" s="269"/>
      <c r="O361" s="269"/>
      <c r="P361" s="269"/>
      <c r="Q361" s="269"/>
      <c r="R361" s="269"/>
      <c r="S361" s="269"/>
      <c r="T361" s="270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1" t="s">
        <v>157</v>
      </c>
      <c r="AU361" s="271" t="s">
        <v>85</v>
      </c>
      <c r="AV361" s="15" t="s">
        <v>152</v>
      </c>
      <c r="AW361" s="15" t="s">
        <v>33</v>
      </c>
      <c r="AX361" s="15" t="s">
        <v>8</v>
      </c>
      <c r="AY361" s="271" t="s">
        <v>145</v>
      </c>
    </row>
    <row r="362" s="2" customFormat="1" ht="16.5" customHeight="1">
      <c r="A362" s="38"/>
      <c r="B362" s="39"/>
      <c r="C362" s="272" t="s">
        <v>457</v>
      </c>
      <c r="D362" s="272" t="s">
        <v>195</v>
      </c>
      <c r="E362" s="273" t="s">
        <v>458</v>
      </c>
      <c r="F362" s="274" t="s">
        <v>459</v>
      </c>
      <c r="G362" s="275" t="s">
        <v>181</v>
      </c>
      <c r="H362" s="276">
        <v>0.010999999999999999</v>
      </c>
      <c r="I362" s="277"/>
      <c r="J362" s="278">
        <f>ROUND(I362*H362,0)</f>
        <v>0</v>
      </c>
      <c r="K362" s="274" t="s">
        <v>151</v>
      </c>
      <c r="L362" s="279"/>
      <c r="M362" s="280" t="s">
        <v>1</v>
      </c>
      <c r="N362" s="281" t="s">
        <v>42</v>
      </c>
      <c r="O362" s="91"/>
      <c r="P362" s="235">
        <f>O362*H362</f>
        <v>0</v>
      </c>
      <c r="Q362" s="235">
        <v>1</v>
      </c>
      <c r="R362" s="235">
        <f>Q362*H362</f>
        <v>0.010999999999999999</v>
      </c>
      <c r="S362" s="235">
        <v>0</v>
      </c>
      <c r="T362" s="236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7" t="s">
        <v>325</v>
      </c>
      <c r="AT362" s="237" t="s">
        <v>195</v>
      </c>
      <c r="AU362" s="237" t="s">
        <v>85</v>
      </c>
      <c r="AY362" s="17" t="s">
        <v>145</v>
      </c>
      <c r="BE362" s="238">
        <f>IF(N362="základní",J362,0)</f>
        <v>0</v>
      </c>
      <c r="BF362" s="238">
        <f>IF(N362="snížená",J362,0)</f>
        <v>0</v>
      </c>
      <c r="BG362" s="238">
        <f>IF(N362="zákl. přenesená",J362,0)</f>
        <v>0</v>
      </c>
      <c r="BH362" s="238">
        <f>IF(N362="sníž. přenesená",J362,0)</f>
        <v>0</v>
      </c>
      <c r="BI362" s="238">
        <f>IF(N362="nulová",J362,0)</f>
        <v>0</v>
      </c>
      <c r="BJ362" s="17" t="s">
        <v>8</v>
      </c>
      <c r="BK362" s="238">
        <f>ROUND(I362*H362,0)</f>
        <v>0</v>
      </c>
      <c r="BL362" s="17" t="s">
        <v>227</v>
      </c>
      <c r="BM362" s="237" t="s">
        <v>460</v>
      </c>
    </row>
    <row r="363" s="14" customFormat="1">
      <c r="A363" s="14"/>
      <c r="B363" s="250"/>
      <c r="C363" s="251"/>
      <c r="D363" s="241" t="s">
        <v>157</v>
      </c>
      <c r="E363" s="252" t="s">
        <v>1</v>
      </c>
      <c r="F363" s="253" t="s">
        <v>461</v>
      </c>
      <c r="G363" s="251"/>
      <c r="H363" s="254">
        <v>0.010999999999999999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0" t="s">
        <v>157</v>
      </c>
      <c r="AU363" s="260" t="s">
        <v>85</v>
      </c>
      <c r="AV363" s="14" t="s">
        <v>85</v>
      </c>
      <c r="AW363" s="14" t="s">
        <v>33</v>
      </c>
      <c r="AX363" s="14" t="s">
        <v>8</v>
      </c>
      <c r="AY363" s="260" t="s">
        <v>145</v>
      </c>
    </row>
    <row r="364" s="2" customFormat="1">
      <c r="A364" s="38"/>
      <c r="B364" s="39"/>
      <c r="C364" s="226" t="s">
        <v>462</v>
      </c>
      <c r="D364" s="226" t="s">
        <v>147</v>
      </c>
      <c r="E364" s="227" t="s">
        <v>463</v>
      </c>
      <c r="F364" s="228" t="s">
        <v>464</v>
      </c>
      <c r="G364" s="229" t="s">
        <v>150</v>
      </c>
      <c r="H364" s="230">
        <v>75.599999999999994</v>
      </c>
      <c r="I364" s="231"/>
      <c r="J364" s="232">
        <f>ROUND(I364*H364,0)</f>
        <v>0</v>
      </c>
      <c r="K364" s="228" t="s">
        <v>151</v>
      </c>
      <c r="L364" s="44"/>
      <c r="M364" s="233" t="s">
        <v>1</v>
      </c>
      <c r="N364" s="234" t="s">
        <v>42</v>
      </c>
      <c r="O364" s="91"/>
      <c r="P364" s="235">
        <f>O364*H364</f>
        <v>0</v>
      </c>
      <c r="Q364" s="235">
        <v>0.00088000000000000003</v>
      </c>
      <c r="R364" s="235">
        <f>Q364*H364</f>
        <v>0.066528000000000004</v>
      </c>
      <c r="S364" s="235">
        <v>0</v>
      </c>
      <c r="T364" s="236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7" t="s">
        <v>227</v>
      </c>
      <c r="AT364" s="237" t="s">
        <v>147</v>
      </c>
      <c r="AU364" s="237" t="s">
        <v>85</v>
      </c>
      <c r="AY364" s="17" t="s">
        <v>145</v>
      </c>
      <c r="BE364" s="238">
        <f>IF(N364="základní",J364,0)</f>
        <v>0</v>
      </c>
      <c r="BF364" s="238">
        <f>IF(N364="snížená",J364,0)</f>
        <v>0</v>
      </c>
      <c r="BG364" s="238">
        <f>IF(N364="zákl. přenesená",J364,0)</f>
        <v>0</v>
      </c>
      <c r="BH364" s="238">
        <f>IF(N364="sníž. přenesená",J364,0)</f>
        <v>0</v>
      </c>
      <c r="BI364" s="238">
        <f>IF(N364="nulová",J364,0)</f>
        <v>0</v>
      </c>
      <c r="BJ364" s="17" t="s">
        <v>8</v>
      </c>
      <c r="BK364" s="238">
        <f>ROUND(I364*H364,0)</f>
        <v>0</v>
      </c>
      <c r="BL364" s="17" t="s">
        <v>227</v>
      </c>
      <c r="BM364" s="237" t="s">
        <v>465</v>
      </c>
    </row>
    <row r="365" s="13" customFormat="1">
      <c r="A365" s="13"/>
      <c r="B365" s="239"/>
      <c r="C365" s="240"/>
      <c r="D365" s="241" t="s">
        <v>157</v>
      </c>
      <c r="E365" s="242" t="s">
        <v>1</v>
      </c>
      <c r="F365" s="243" t="s">
        <v>455</v>
      </c>
      <c r="G365" s="240"/>
      <c r="H365" s="242" t="s">
        <v>1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157</v>
      </c>
      <c r="AU365" s="249" t="s">
        <v>85</v>
      </c>
      <c r="AV365" s="13" t="s">
        <v>8</v>
      </c>
      <c r="AW365" s="13" t="s">
        <v>33</v>
      </c>
      <c r="AX365" s="13" t="s">
        <v>77</v>
      </c>
      <c r="AY365" s="249" t="s">
        <v>145</v>
      </c>
    </row>
    <row r="366" s="14" customFormat="1">
      <c r="A366" s="14"/>
      <c r="B366" s="250"/>
      <c r="C366" s="251"/>
      <c r="D366" s="241" t="s">
        <v>157</v>
      </c>
      <c r="E366" s="252" t="s">
        <v>1</v>
      </c>
      <c r="F366" s="253" t="s">
        <v>466</v>
      </c>
      <c r="G366" s="251"/>
      <c r="H366" s="254">
        <v>75.599999999999994</v>
      </c>
      <c r="I366" s="255"/>
      <c r="J366" s="251"/>
      <c r="K366" s="251"/>
      <c r="L366" s="256"/>
      <c r="M366" s="257"/>
      <c r="N366" s="258"/>
      <c r="O366" s="258"/>
      <c r="P366" s="258"/>
      <c r="Q366" s="258"/>
      <c r="R366" s="258"/>
      <c r="S366" s="258"/>
      <c r="T366" s="25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0" t="s">
        <v>157</v>
      </c>
      <c r="AU366" s="260" t="s">
        <v>85</v>
      </c>
      <c r="AV366" s="14" t="s">
        <v>85</v>
      </c>
      <c r="AW366" s="14" t="s">
        <v>33</v>
      </c>
      <c r="AX366" s="14" t="s">
        <v>77</v>
      </c>
      <c r="AY366" s="260" t="s">
        <v>145</v>
      </c>
    </row>
    <row r="367" s="15" customFormat="1">
      <c r="A367" s="15"/>
      <c r="B367" s="261"/>
      <c r="C367" s="262"/>
      <c r="D367" s="241" t="s">
        <v>157</v>
      </c>
      <c r="E367" s="263" t="s">
        <v>1</v>
      </c>
      <c r="F367" s="264" t="s">
        <v>160</v>
      </c>
      <c r="G367" s="262"/>
      <c r="H367" s="265">
        <v>75.599999999999994</v>
      </c>
      <c r="I367" s="266"/>
      <c r="J367" s="262"/>
      <c r="K367" s="262"/>
      <c r="L367" s="267"/>
      <c r="M367" s="268"/>
      <c r="N367" s="269"/>
      <c r="O367" s="269"/>
      <c r="P367" s="269"/>
      <c r="Q367" s="269"/>
      <c r="R367" s="269"/>
      <c r="S367" s="269"/>
      <c r="T367" s="270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1" t="s">
        <v>157</v>
      </c>
      <c r="AU367" s="271" t="s">
        <v>85</v>
      </c>
      <c r="AV367" s="15" t="s">
        <v>152</v>
      </c>
      <c r="AW367" s="15" t="s">
        <v>33</v>
      </c>
      <c r="AX367" s="15" t="s">
        <v>8</v>
      </c>
      <c r="AY367" s="271" t="s">
        <v>145</v>
      </c>
    </row>
    <row r="368" s="2" customFormat="1" ht="33" customHeight="1">
      <c r="A368" s="38"/>
      <c r="B368" s="39"/>
      <c r="C368" s="272" t="s">
        <v>467</v>
      </c>
      <c r="D368" s="272" t="s">
        <v>195</v>
      </c>
      <c r="E368" s="273" t="s">
        <v>468</v>
      </c>
      <c r="F368" s="274" t="s">
        <v>469</v>
      </c>
      <c r="G368" s="275" t="s">
        <v>150</v>
      </c>
      <c r="H368" s="276">
        <v>43.469999999999999</v>
      </c>
      <c r="I368" s="277"/>
      <c r="J368" s="278">
        <f>ROUND(I368*H368,0)</f>
        <v>0</v>
      </c>
      <c r="K368" s="274" t="s">
        <v>1</v>
      </c>
      <c r="L368" s="279"/>
      <c r="M368" s="280" t="s">
        <v>1</v>
      </c>
      <c r="N368" s="281" t="s">
        <v>42</v>
      </c>
      <c r="O368" s="91"/>
      <c r="P368" s="235">
        <f>O368*H368</f>
        <v>0</v>
      </c>
      <c r="Q368" s="235">
        <v>0.0044999999999999997</v>
      </c>
      <c r="R368" s="235">
        <f>Q368*H368</f>
        <v>0.19561499999999998</v>
      </c>
      <c r="S368" s="235">
        <v>0</v>
      </c>
      <c r="T368" s="236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7" t="s">
        <v>325</v>
      </c>
      <c r="AT368" s="237" t="s">
        <v>195</v>
      </c>
      <c r="AU368" s="237" t="s">
        <v>85</v>
      </c>
      <c r="AY368" s="17" t="s">
        <v>145</v>
      </c>
      <c r="BE368" s="238">
        <f>IF(N368="základní",J368,0)</f>
        <v>0</v>
      </c>
      <c r="BF368" s="238">
        <f>IF(N368="snížená",J368,0)</f>
        <v>0</v>
      </c>
      <c r="BG368" s="238">
        <f>IF(N368="zákl. přenesená",J368,0)</f>
        <v>0</v>
      </c>
      <c r="BH368" s="238">
        <f>IF(N368="sníž. přenesená",J368,0)</f>
        <v>0</v>
      </c>
      <c r="BI368" s="238">
        <f>IF(N368="nulová",J368,0)</f>
        <v>0</v>
      </c>
      <c r="BJ368" s="17" t="s">
        <v>8</v>
      </c>
      <c r="BK368" s="238">
        <f>ROUND(I368*H368,0)</f>
        <v>0</v>
      </c>
      <c r="BL368" s="17" t="s">
        <v>227</v>
      </c>
      <c r="BM368" s="237" t="s">
        <v>470</v>
      </c>
    </row>
    <row r="369" s="14" customFormat="1">
      <c r="A369" s="14"/>
      <c r="B369" s="250"/>
      <c r="C369" s="251"/>
      <c r="D369" s="241" t="s">
        <v>157</v>
      </c>
      <c r="E369" s="252" t="s">
        <v>1</v>
      </c>
      <c r="F369" s="253" t="s">
        <v>471</v>
      </c>
      <c r="G369" s="251"/>
      <c r="H369" s="254">
        <v>43.469999999999999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0" t="s">
        <v>157</v>
      </c>
      <c r="AU369" s="260" t="s">
        <v>85</v>
      </c>
      <c r="AV369" s="14" t="s">
        <v>85</v>
      </c>
      <c r="AW369" s="14" t="s">
        <v>33</v>
      </c>
      <c r="AX369" s="14" t="s">
        <v>8</v>
      </c>
      <c r="AY369" s="260" t="s">
        <v>145</v>
      </c>
    </row>
    <row r="370" s="2" customFormat="1">
      <c r="A370" s="38"/>
      <c r="B370" s="39"/>
      <c r="C370" s="272" t="s">
        <v>472</v>
      </c>
      <c r="D370" s="272" t="s">
        <v>195</v>
      </c>
      <c r="E370" s="273" t="s">
        <v>473</v>
      </c>
      <c r="F370" s="274" t="s">
        <v>474</v>
      </c>
      <c r="G370" s="275" t="s">
        <v>150</v>
      </c>
      <c r="H370" s="276">
        <v>43.469999999999999</v>
      </c>
      <c r="I370" s="277"/>
      <c r="J370" s="278">
        <f>ROUND(I370*H370,0)</f>
        <v>0</v>
      </c>
      <c r="K370" s="274" t="s">
        <v>1</v>
      </c>
      <c r="L370" s="279"/>
      <c r="M370" s="280" t="s">
        <v>1</v>
      </c>
      <c r="N370" s="281" t="s">
        <v>42</v>
      </c>
      <c r="O370" s="91"/>
      <c r="P370" s="235">
        <f>O370*H370</f>
        <v>0</v>
      </c>
      <c r="Q370" s="235">
        <v>0.0044999999999999997</v>
      </c>
      <c r="R370" s="235">
        <f>Q370*H370</f>
        <v>0.19561499999999998</v>
      </c>
      <c r="S370" s="235">
        <v>0</v>
      </c>
      <c r="T370" s="236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7" t="s">
        <v>325</v>
      </c>
      <c r="AT370" s="237" t="s">
        <v>195</v>
      </c>
      <c r="AU370" s="237" t="s">
        <v>85</v>
      </c>
      <c r="AY370" s="17" t="s">
        <v>145</v>
      </c>
      <c r="BE370" s="238">
        <f>IF(N370="základní",J370,0)</f>
        <v>0</v>
      </c>
      <c r="BF370" s="238">
        <f>IF(N370="snížená",J370,0)</f>
        <v>0</v>
      </c>
      <c r="BG370" s="238">
        <f>IF(N370="zákl. přenesená",J370,0)</f>
        <v>0</v>
      </c>
      <c r="BH370" s="238">
        <f>IF(N370="sníž. přenesená",J370,0)</f>
        <v>0</v>
      </c>
      <c r="BI370" s="238">
        <f>IF(N370="nulová",J370,0)</f>
        <v>0</v>
      </c>
      <c r="BJ370" s="17" t="s">
        <v>8</v>
      </c>
      <c r="BK370" s="238">
        <f>ROUND(I370*H370,0)</f>
        <v>0</v>
      </c>
      <c r="BL370" s="17" t="s">
        <v>227</v>
      </c>
      <c r="BM370" s="237" t="s">
        <v>475</v>
      </c>
    </row>
    <row r="371" s="14" customFormat="1">
      <c r="A371" s="14"/>
      <c r="B371" s="250"/>
      <c r="C371" s="251"/>
      <c r="D371" s="241" t="s">
        <v>157</v>
      </c>
      <c r="E371" s="252" t="s">
        <v>1</v>
      </c>
      <c r="F371" s="253" t="s">
        <v>471</v>
      </c>
      <c r="G371" s="251"/>
      <c r="H371" s="254">
        <v>43.469999999999999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0" t="s">
        <v>157</v>
      </c>
      <c r="AU371" s="260" t="s">
        <v>85</v>
      </c>
      <c r="AV371" s="14" t="s">
        <v>85</v>
      </c>
      <c r="AW371" s="14" t="s">
        <v>33</v>
      </c>
      <c r="AX371" s="14" t="s">
        <v>8</v>
      </c>
      <c r="AY371" s="260" t="s">
        <v>145</v>
      </c>
    </row>
    <row r="372" s="2" customFormat="1">
      <c r="A372" s="38"/>
      <c r="B372" s="39"/>
      <c r="C372" s="226" t="s">
        <v>476</v>
      </c>
      <c r="D372" s="226" t="s">
        <v>147</v>
      </c>
      <c r="E372" s="227" t="s">
        <v>477</v>
      </c>
      <c r="F372" s="228" t="s">
        <v>478</v>
      </c>
      <c r="G372" s="229" t="s">
        <v>479</v>
      </c>
      <c r="H372" s="282"/>
      <c r="I372" s="231"/>
      <c r="J372" s="232">
        <f>ROUND(I372*H372,0)</f>
        <v>0</v>
      </c>
      <c r="K372" s="228" t="s">
        <v>1</v>
      </c>
      <c r="L372" s="44"/>
      <c r="M372" s="233" t="s">
        <v>1</v>
      </c>
      <c r="N372" s="234" t="s">
        <v>42</v>
      </c>
      <c r="O372" s="91"/>
      <c r="P372" s="235">
        <f>O372*H372</f>
        <v>0</v>
      </c>
      <c r="Q372" s="235">
        <v>0</v>
      </c>
      <c r="R372" s="235">
        <f>Q372*H372</f>
        <v>0</v>
      </c>
      <c r="S372" s="235">
        <v>0</v>
      </c>
      <c r="T372" s="236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7" t="s">
        <v>227</v>
      </c>
      <c r="AT372" s="237" t="s">
        <v>147</v>
      </c>
      <c r="AU372" s="237" t="s">
        <v>85</v>
      </c>
      <c r="AY372" s="17" t="s">
        <v>145</v>
      </c>
      <c r="BE372" s="238">
        <f>IF(N372="základní",J372,0)</f>
        <v>0</v>
      </c>
      <c r="BF372" s="238">
        <f>IF(N372="snížená",J372,0)</f>
        <v>0</v>
      </c>
      <c r="BG372" s="238">
        <f>IF(N372="zákl. přenesená",J372,0)</f>
        <v>0</v>
      </c>
      <c r="BH372" s="238">
        <f>IF(N372="sníž. přenesená",J372,0)</f>
        <v>0</v>
      </c>
      <c r="BI372" s="238">
        <f>IF(N372="nulová",J372,0)</f>
        <v>0</v>
      </c>
      <c r="BJ372" s="17" t="s">
        <v>8</v>
      </c>
      <c r="BK372" s="238">
        <f>ROUND(I372*H372,0)</f>
        <v>0</v>
      </c>
      <c r="BL372" s="17" t="s">
        <v>227</v>
      </c>
      <c r="BM372" s="237" t="s">
        <v>480</v>
      </c>
    </row>
    <row r="373" s="12" customFormat="1" ht="22.8" customHeight="1">
      <c r="A373" s="12"/>
      <c r="B373" s="210"/>
      <c r="C373" s="211"/>
      <c r="D373" s="212" t="s">
        <v>76</v>
      </c>
      <c r="E373" s="224" t="s">
        <v>481</v>
      </c>
      <c r="F373" s="224" t="s">
        <v>482</v>
      </c>
      <c r="G373" s="211"/>
      <c r="H373" s="211"/>
      <c r="I373" s="214"/>
      <c r="J373" s="225">
        <f>BK373</f>
        <v>0</v>
      </c>
      <c r="K373" s="211"/>
      <c r="L373" s="216"/>
      <c r="M373" s="217"/>
      <c r="N373" s="218"/>
      <c r="O373" s="218"/>
      <c r="P373" s="219">
        <f>SUM(P374:P422)</f>
        <v>0</v>
      </c>
      <c r="Q373" s="218"/>
      <c r="R373" s="219">
        <f>SUM(R374:R422)</f>
        <v>7.0343606800000007</v>
      </c>
      <c r="S373" s="218"/>
      <c r="T373" s="220">
        <f>SUM(T374:T422)</f>
        <v>2.1245249999999998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1" t="s">
        <v>85</v>
      </c>
      <c r="AT373" s="222" t="s">
        <v>76</v>
      </c>
      <c r="AU373" s="222" t="s">
        <v>8</v>
      </c>
      <c r="AY373" s="221" t="s">
        <v>145</v>
      </c>
      <c r="BK373" s="223">
        <f>SUM(BK374:BK422)</f>
        <v>0</v>
      </c>
    </row>
    <row r="374" s="2" customFormat="1" ht="33" customHeight="1">
      <c r="A374" s="38"/>
      <c r="B374" s="39"/>
      <c r="C374" s="226" t="s">
        <v>483</v>
      </c>
      <c r="D374" s="226" t="s">
        <v>147</v>
      </c>
      <c r="E374" s="227" t="s">
        <v>484</v>
      </c>
      <c r="F374" s="228" t="s">
        <v>485</v>
      </c>
      <c r="G374" s="229" t="s">
        <v>163</v>
      </c>
      <c r="H374" s="230">
        <v>12.118</v>
      </c>
      <c r="I374" s="231"/>
      <c r="J374" s="232">
        <f>ROUND(I374*H374,0)</f>
        <v>0</v>
      </c>
      <c r="K374" s="228" t="s">
        <v>151</v>
      </c>
      <c r="L374" s="44"/>
      <c r="M374" s="233" t="s">
        <v>1</v>
      </c>
      <c r="N374" s="234" t="s">
        <v>42</v>
      </c>
      <c r="O374" s="91"/>
      <c r="P374" s="235">
        <f>O374*H374</f>
        <v>0</v>
      </c>
      <c r="Q374" s="235">
        <v>0.00189</v>
      </c>
      <c r="R374" s="235">
        <f>Q374*H374</f>
        <v>0.02290302</v>
      </c>
      <c r="S374" s="235">
        <v>0</v>
      </c>
      <c r="T374" s="236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7" t="s">
        <v>227</v>
      </c>
      <c r="AT374" s="237" t="s">
        <v>147</v>
      </c>
      <c r="AU374" s="237" t="s">
        <v>85</v>
      </c>
      <c r="AY374" s="17" t="s">
        <v>145</v>
      </c>
      <c r="BE374" s="238">
        <f>IF(N374="základní",J374,0)</f>
        <v>0</v>
      </c>
      <c r="BF374" s="238">
        <f>IF(N374="snížená",J374,0)</f>
        <v>0</v>
      </c>
      <c r="BG374" s="238">
        <f>IF(N374="zákl. přenesená",J374,0)</f>
        <v>0</v>
      </c>
      <c r="BH374" s="238">
        <f>IF(N374="sníž. přenesená",J374,0)</f>
        <v>0</v>
      </c>
      <c r="BI374" s="238">
        <f>IF(N374="nulová",J374,0)</f>
        <v>0</v>
      </c>
      <c r="BJ374" s="17" t="s">
        <v>8</v>
      </c>
      <c r="BK374" s="238">
        <f>ROUND(I374*H374,0)</f>
        <v>0</v>
      </c>
      <c r="BL374" s="17" t="s">
        <v>227</v>
      </c>
      <c r="BM374" s="237" t="s">
        <v>486</v>
      </c>
    </row>
    <row r="375" s="2" customFormat="1">
      <c r="A375" s="38"/>
      <c r="B375" s="39"/>
      <c r="C375" s="226" t="s">
        <v>487</v>
      </c>
      <c r="D375" s="226" t="s">
        <v>147</v>
      </c>
      <c r="E375" s="227" t="s">
        <v>488</v>
      </c>
      <c r="F375" s="228" t="s">
        <v>489</v>
      </c>
      <c r="G375" s="229" t="s">
        <v>150</v>
      </c>
      <c r="H375" s="230">
        <v>138.02099999999999</v>
      </c>
      <c r="I375" s="231"/>
      <c r="J375" s="232">
        <f>ROUND(I375*H375,0)</f>
        <v>0</v>
      </c>
      <c r="K375" s="228" t="s">
        <v>151</v>
      </c>
      <c r="L375" s="44"/>
      <c r="M375" s="233" t="s">
        <v>1</v>
      </c>
      <c r="N375" s="234" t="s">
        <v>42</v>
      </c>
      <c r="O375" s="91"/>
      <c r="P375" s="235">
        <f>O375*H375</f>
        <v>0</v>
      </c>
      <c r="Q375" s="235">
        <v>0</v>
      </c>
      <c r="R375" s="235">
        <f>Q375*H375</f>
        <v>0</v>
      </c>
      <c r="S375" s="235">
        <v>0</v>
      </c>
      <c r="T375" s="236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7" t="s">
        <v>227</v>
      </c>
      <c r="AT375" s="237" t="s">
        <v>147</v>
      </c>
      <c r="AU375" s="237" t="s">
        <v>85</v>
      </c>
      <c r="AY375" s="17" t="s">
        <v>145</v>
      </c>
      <c r="BE375" s="238">
        <f>IF(N375="základní",J375,0)</f>
        <v>0</v>
      </c>
      <c r="BF375" s="238">
        <f>IF(N375="snížená",J375,0)</f>
        <v>0</v>
      </c>
      <c r="BG375" s="238">
        <f>IF(N375="zákl. přenesená",J375,0)</f>
        <v>0</v>
      </c>
      <c r="BH375" s="238">
        <f>IF(N375="sníž. přenesená",J375,0)</f>
        <v>0</v>
      </c>
      <c r="BI375" s="238">
        <f>IF(N375="nulová",J375,0)</f>
        <v>0</v>
      </c>
      <c r="BJ375" s="17" t="s">
        <v>8</v>
      </c>
      <c r="BK375" s="238">
        <f>ROUND(I375*H375,0)</f>
        <v>0</v>
      </c>
      <c r="BL375" s="17" t="s">
        <v>227</v>
      </c>
      <c r="BM375" s="237" t="s">
        <v>490</v>
      </c>
    </row>
    <row r="376" s="13" customFormat="1">
      <c r="A376" s="13"/>
      <c r="B376" s="239"/>
      <c r="C376" s="240"/>
      <c r="D376" s="241" t="s">
        <v>157</v>
      </c>
      <c r="E376" s="242" t="s">
        <v>1</v>
      </c>
      <c r="F376" s="243" t="s">
        <v>491</v>
      </c>
      <c r="G376" s="240"/>
      <c r="H376" s="242" t="s">
        <v>1</v>
      </c>
      <c r="I376" s="244"/>
      <c r="J376" s="240"/>
      <c r="K376" s="240"/>
      <c r="L376" s="245"/>
      <c r="M376" s="246"/>
      <c r="N376" s="247"/>
      <c r="O376" s="247"/>
      <c r="P376" s="247"/>
      <c r="Q376" s="247"/>
      <c r="R376" s="247"/>
      <c r="S376" s="247"/>
      <c r="T376" s="24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9" t="s">
        <v>157</v>
      </c>
      <c r="AU376" s="249" t="s">
        <v>85</v>
      </c>
      <c r="AV376" s="13" t="s">
        <v>8</v>
      </c>
      <c r="AW376" s="13" t="s">
        <v>33</v>
      </c>
      <c r="AX376" s="13" t="s">
        <v>77</v>
      </c>
      <c r="AY376" s="249" t="s">
        <v>145</v>
      </c>
    </row>
    <row r="377" s="14" customFormat="1">
      <c r="A377" s="14"/>
      <c r="B377" s="250"/>
      <c r="C377" s="251"/>
      <c r="D377" s="241" t="s">
        <v>157</v>
      </c>
      <c r="E377" s="252" t="s">
        <v>1</v>
      </c>
      <c r="F377" s="253" t="s">
        <v>492</v>
      </c>
      <c r="G377" s="251"/>
      <c r="H377" s="254">
        <v>120.59999999999999</v>
      </c>
      <c r="I377" s="255"/>
      <c r="J377" s="251"/>
      <c r="K377" s="251"/>
      <c r="L377" s="256"/>
      <c r="M377" s="257"/>
      <c r="N377" s="258"/>
      <c r="O377" s="258"/>
      <c r="P377" s="258"/>
      <c r="Q377" s="258"/>
      <c r="R377" s="258"/>
      <c r="S377" s="258"/>
      <c r="T377" s="25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0" t="s">
        <v>157</v>
      </c>
      <c r="AU377" s="260" t="s">
        <v>85</v>
      </c>
      <c r="AV377" s="14" t="s">
        <v>85</v>
      </c>
      <c r="AW377" s="14" t="s">
        <v>33</v>
      </c>
      <c r="AX377" s="14" t="s">
        <v>77</v>
      </c>
      <c r="AY377" s="260" t="s">
        <v>145</v>
      </c>
    </row>
    <row r="378" s="14" customFormat="1">
      <c r="A378" s="14"/>
      <c r="B378" s="250"/>
      <c r="C378" s="251"/>
      <c r="D378" s="241" t="s">
        <v>157</v>
      </c>
      <c r="E378" s="252" t="s">
        <v>1</v>
      </c>
      <c r="F378" s="253" t="s">
        <v>493</v>
      </c>
      <c r="G378" s="251"/>
      <c r="H378" s="254">
        <v>12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0" t="s">
        <v>157</v>
      </c>
      <c r="AU378" s="260" t="s">
        <v>85</v>
      </c>
      <c r="AV378" s="14" t="s">
        <v>85</v>
      </c>
      <c r="AW378" s="14" t="s">
        <v>33</v>
      </c>
      <c r="AX378" s="14" t="s">
        <v>77</v>
      </c>
      <c r="AY378" s="260" t="s">
        <v>145</v>
      </c>
    </row>
    <row r="379" s="13" customFormat="1">
      <c r="A379" s="13"/>
      <c r="B379" s="239"/>
      <c r="C379" s="240"/>
      <c r="D379" s="241" t="s">
        <v>157</v>
      </c>
      <c r="E379" s="242" t="s">
        <v>1</v>
      </c>
      <c r="F379" s="243" t="s">
        <v>494</v>
      </c>
      <c r="G379" s="240"/>
      <c r="H379" s="242" t="s">
        <v>1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9" t="s">
        <v>157</v>
      </c>
      <c r="AU379" s="249" t="s">
        <v>85</v>
      </c>
      <c r="AV379" s="13" t="s">
        <v>8</v>
      </c>
      <c r="AW379" s="13" t="s">
        <v>33</v>
      </c>
      <c r="AX379" s="13" t="s">
        <v>77</v>
      </c>
      <c r="AY379" s="249" t="s">
        <v>145</v>
      </c>
    </row>
    <row r="380" s="14" customFormat="1">
      <c r="A380" s="14"/>
      <c r="B380" s="250"/>
      <c r="C380" s="251"/>
      <c r="D380" s="241" t="s">
        <v>157</v>
      </c>
      <c r="E380" s="252" t="s">
        <v>1</v>
      </c>
      <c r="F380" s="253" t="s">
        <v>495</v>
      </c>
      <c r="G380" s="251"/>
      <c r="H380" s="254">
        <v>5.4210000000000003</v>
      </c>
      <c r="I380" s="255"/>
      <c r="J380" s="251"/>
      <c r="K380" s="251"/>
      <c r="L380" s="256"/>
      <c r="M380" s="257"/>
      <c r="N380" s="258"/>
      <c r="O380" s="258"/>
      <c r="P380" s="258"/>
      <c r="Q380" s="258"/>
      <c r="R380" s="258"/>
      <c r="S380" s="258"/>
      <c r="T380" s="25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0" t="s">
        <v>157</v>
      </c>
      <c r="AU380" s="260" t="s">
        <v>85</v>
      </c>
      <c r="AV380" s="14" t="s">
        <v>85</v>
      </c>
      <c r="AW380" s="14" t="s">
        <v>33</v>
      </c>
      <c r="AX380" s="14" t="s">
        <v>77</v>
      </c>
      <c r="AY380" s="260" t="s">
        <v>145</v>
      </c>
    </row>
    <row r="381" s="15" customFormat="1">
      <c r="A381" s="15"/>
      <c r="B381" s="261"/>
      <c r="C381" s="262"/>
      <c r="D381" s="241" t="s">
        <v>157</v>
      </c>
      <c r="E381" s="263" t="s">
        <v>1</v>
      </c>
      <c r="F381" s="264" t="s">
        <v>160</v>
      </c>
      <c r="G381" s="262"/>
      <c r="H381" s="265">
        <v>138.02099999999999</v>
      </c>
      <c r="I381" s="266"/>
      <c r="J381" s="262"/>
      <c r="K381" s="262"/>
      <c r="L381" s="267"/>
      <c r="M381" s="268"/>
      <c r="N381" s="269"/>
      <c r="O381" s="269"/>
      <c r="P381" s="269"/>
      <c r="Q381" s="269"/>
      <c r="R381" s="269"/>
      <c r="S381" s="269"/>
      <c r="T381" s="270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1" t="s">
        <v>157</v>
      </c>
      <c r="AU381" s="271" t="s">
        <v>85</v>
      </c>
      <c r="AV381" s="15" t="s">
        <v>152</v>
      </c>
      <c r="AW381" s="15" t="s">
        <v>33</v>
      </c>
      <c r="AX381" s="15" t="s">
        <v>8</v>
      </c>
      <c r="AY381" s="271" t="s">
        <v>145</v>
      </c>
    </row>
    <row r="382" s="2" customFormat="1" ht="16.5" customHeight="1">
      <c r="A382" s="38"/>
      <c r="B382" s="39"/>
      <c r="C382" s="272" t="s">
        <v>496</v>
      </c>
      <c r="D382" s="272" t="s">
        <v>195</v>
      </c>
      <c r="E382" s="273" t="s">
        <v>497</v>
      </c>
      <c r="F382" s="274" t="s">
        <v>498</v>
      </c>
      <c r="G382" s="275" t="s">
        <v>163</v>
      </c>
      <c r="H382" s="276">
        <v>4.5549999999999997</v>
      </c>
      <c r="I382" s="277"/>
      <c r="J382" s="278">
        <f>ROUND(I382*H382,0)</f>
        <v>0</v>
      </c>
      <c r="K382" s="274" t="s">
        <v>151</v>
      </c>
      <c r="L382" s="279"/>
      <c r="M382" s="280" t="s">
        <v>1</v>
      </c>
      <c r="N382" s="281" t="s">
        <v>42</v>
      </c>
      <c r="O382" s="91"/>
      <c r="P382" s="235">
        <f>O382*H382</f>
        <v>0</v>
      </c>
      <c r="Q382" s="235">
        <v>0.55000000000000004</v>
      </c>
      <c r="R382" s="235">
        <f>Q382*H382</f>
        <v>2.5052500000000002</v>
      </c>
      <c r="S382" s="235">
        <v>0</v>
      </c>
      <c r="T382" s="236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7" t="s">
        <v>325</v>
      </c>
      <c r="AT382" s="237" t="s">
        <v>195</v>
      </c>
      <c r="AU382" s="237" t="s">
        <v>85</v>
      </c>
      <c r="AY382" s="17" t="s">
        <v>145</v>
      </c>
      <c r="BE382" s="238">
        <f>IF(N382="základní",J382,0)</f>
        <v>0</v>
      </c>
      <c r="BF382" s="238">
        <f>IF(N382="snížená",J382,0)</f>
        <v>0</v>
      </c>
      <c r="BG382" s="238">
        <f>IF(N382="zákl. přenesená",J382,0)</f>
        <v>0</v>
      </c>
      <c r="BH382" s="238">
        <f>IF(N382="sníž. přenesená",J382,0)</f>
        <v>0</v>
      </c>
      <c r="BI382" s="238">
        <f>IF(N382="nulová",J382,0)</f>
        <v>0</v>
      </c>
      <c r="BJ382" s="17" t="s">
        <v>8</v>
      </c>
      <c r="BK382" s="238">
        <f>ROUND(I382*H382,0)</f>
        <v>0</v>
      </c>
      <c r="BL382" s="17" t="s">
        <v>227</v>
      </c>
      <c r="BM382" s="237" t="s">
        <v>499</v>
      </c>
    </row>
    <row r="383" s="14" customFormat="1">
      <c r="A383" s="14"/>
      <c r="B383" s="250"/>
      <c r="C383" s="251"/>
      <c r="D383" s="241" t="s">
        <v>157</v>
      </c>
      <c r="E383" s="252" t="s">
        <v>1</v>
      </c>
      <c r="F383" s="253" t="s">
        <v>500</v>
      </c>
      <c r="G383" s="251"/>
      <c r="H383" s="254">
        <v>4.5549999999999997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0" t="s">
        <v>157</v>
      </c>
      <c r="AU383" s="260" t="s">
        <v>85</v>
      </c>
      <c r="AV383" s="14" t="s">
        <v>85</v>
      </c>
      <c r="AW383" s="14" t="s">
        <v>33</v>
      </c>
      <c r="AX383" s="14" t="s">
        <v>77</v>
      </c>
      <c r="AY383" s="260" t="s">
        <v>145</v>
      </c>
    </row>
    <row r="384" s="15" customFormat="1">
      <c r="A384" s="15"/>
      <c r="B384" s="261"/>
      <c r="C384" s="262"/>
      <c r="D384" s="241" t="s">
        <v>157</v>
      </c>
      <c r="E384" s="263" t="s">
        <v>1</v>
      </c>
      <c r="F384" s="264" t="s">
        <v>160</v>
      </c>
      <c r="G384" s="262"/>
      <c r="H384" s="265">
        <v>4.5549999999999997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1" t="s">
        <v>157</v>
      </c>
      <c r="AU384" s="271" t="s">
        <v>85</v>
      </c>
      <c r="AV384" s="15" t="s">
        <v>152</v>
      </c>
      <c r="AW384" s="15" t="s">
        <v>33</v>
      </c>
      <c r="AX384" s="15" t="s">
        <v>8</v>
      </c>
      <c r="AY384" s="271" t="s">
        <v>145</v>
      </c>
    </row>
    <row r="385" s="2" customFormat="1">
      <c r="A385" s="38"/>
      <c r="B385" s="39"/>
      <c r="C385" s="226" t="s">
        <v>501</v>
      </c>
      <c r="D385" s="226" t="s">
        <v>147</v>
      </c>
      <c r="E385" s="227" t="s">
        <v>502</v>
      </c>
      <c r="F385" s="228" t="s">
        <v>503</v>
      </c>
      <c r="G385" s="229" t="s">
        <v>150</v>
      </c>
      <c r="H385" s="230">
        <v>76.799999999999997</v>
      </c>
      <c r="I385" s="231"/>
      <c r="J385" s="232">
        <f>ROUND(I385*H385,0)</f>
        <v>0</v>
      </c>
      <c r="K385" s="228" t="s">
        <v>151</v>
      </c>
      <c r="L385" s="44"/>
      <c r="M385" s="233" t="s">
        <v>1</v>
      </c>
      <c r="N385" s="234" t="s">
        <v>42</v>
      </c>
      <c r="O385" s="91"/>
      <c r="P385" s="235">
        <f>O385*H385</f>
        <v>0</v>
      </c>
      <c r="Q385" s="235">
        <v>0</v>
      </c>
      <c r="R385" s="235">
        <f>Q385*H385</f>
        <v>0</v>
      </c>
      <c r="S385" s="235">
        <v>0</v>
      </c>
      <c r="T385" s="236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7" t="s">
        <v>227</v>
      </c>
      <c r="AT385" s="237" t="s">
        <v>147</v>
      </c>
      <c r="AU385" s="237" t="s">
        <v>85</v>
      </c>
      <c r="AY385" s="17" t="s">
        <v>145</v>
      </c>
      <c r="BE385" s="238">
        <f>IF(N385="základní",J385,0)</f>
        <v>0</v>
      </c>
      <c r="BF385" s="238">
        <f>IF(N385="snížená",J385,0)</f>
        <v>0</v>
      </c>
      <c r="BG385" s="238">
        <f>IF(N385="zákl. přenesená",J385,0)</f>
        <v>0</v>
      </c>
      <c r="BH385" s="238">
        <f>IF(N385="sníž. přenesená",J385,0)</f>
        <v>0</v>
      </c>
      <c r="BI385" s="238">
        <f>IF(N385="nulová",J385,0)</f>
        <v>0</v>
      </c>
      <c r="BJ385" s="17" t="s">
        <v>8</v>
      </c>
      <c r="BK385" s="238">
        <f>ROUND(I385*H385,0)</f>
        <v>0</v>
      </c>
      <c r="BL385" s="17" t="s">
        <v>227</v>
      </c>
      <c r="BM385" s="237" t="s">
        <v>504</v>
      </c>
    </row>
    <row r="386" s="2" customFormat="1" ht="21.75" customHeight="1">
      <c r="A386" s="38"/>
      <c r="B386" s="39"/>
      <c r="C386" s="272" t="s">
        <v>505</v>
      </c>
      <c r="D386" s="272" t="s">
        <v>195</v>
      </c>
      <c r="E386" s="273" t="s">
        <v>506</v>
      </c>
      <c r="F386" s="274" t="s">
        <v>507</v>
      </c>
      <c r="G386" s="275" t="s">
        <v>150</v>
      </c>
      <c r="H386" s="276">
        <v>84.480000000000004</v>
      </c>
      <c r="I386" s="277"/>
      <c r="J386" s="278">
        <f>ROUND(I386*H386,0)</f>
        <v>0</v>
      </c>
      <c r="K386" s="274" t="s">
        <v>151</v>
      </c>
      <c r="L386" s="279"/>
      <c r="M386" s="280" t="s">
        <v>1</v>
      </c>
      <c r="N386" s="281" t="s">
        <v>42</v>
      </c>
      <c r="O386" s="91"/>
      <c r="P386" s="235">
        <f>O386*H386</f>
        <v>0</v>
      </c>
      <c r="Q386" s="235">
        <v>0.014500000000000001</v>
      </c>
      <c r="R386" s="235">
        <f>Q386*H386</f>
        <v>1.2249600000000001</v>
      </c>
      <c r="S386" s="235">
        <v>0</v>
      </c>
      <c r="T386" s="236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7" t="s">
        <v>325</v>
      </c>
      <c r="AT386" s="237" t="s">
        <v>195</v>
      </c>
      <c r="AU386" s="237" t="s">
        <v>85</v>
      </c>
      <c r="AY386" s="17" t="s">
        <v>145</v>
      </c>
      <c r="BE386" s="238">
        <f>IF(N386="základní",J386,0)</f>
        <v>0</v>
      </c>
      <c r="BF386" s="238">
        <f>IF(N386="snížená",J386,0)</f>
        <v>0</v>
      </c>
      <c r="BG386" s="238">
        <f>IF(N386="zákl. přenesená",J386,0)</f>
        <v>0</v>
      </c>
      <c r="BH386" s="238">
        <f>IF(N386="sníž. přenesená",J386,0)</f>
        <v>0</v>
      </c>
      <c r="BI386" s="238">
        <f>IF(N386="nulová",J386,0)</f>
        <v>0</v>
      </c>
      <c r="BJ386" s="17" t="s">
        <v>8</v>
      </c>
      <c r="BK386" s="238">
        <f>ROUND(I386*H386,0)</f>
        <v>0</v>
      </c>
      <c r="BL386" s="17" t="s">
        <v>227</v>
      </c>
      <c r="BM386" s="237" t="s">
        <v>508</v>
      </c>
    </row>
    <row r="387" s="14" customFormat="1">
      <c r="A387" s="14"/>
      <c r="B387" s="250"/>
      <c r="C387" s="251"/>
      <c r="D387" s="241" t="s">
        <v>157</v>
      </c>
      <c r="E387" s="252" t="s">
        <v>1</v>
      </c>
      <c r="F387" s="253" t="s">
        <v>509</v>
      </c>
      <c r="G387" s="251"/>
      <c r="H387" s="254">
        <v>84.480000000000004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0" t="s">
        <v>157</v>
      </c>
      <c r="AU387" s="260" t="s">
        <v>85</v>
      </c>
      <c r="AV387" s="14" t="s">
        <v>85</v>
      </c>
      <c r="AW387" s="14" t="s">
        <v>33</v>
      </c>
      <c r="AX387" s="14" t="s">
        <v>77</v>
      </c>
      <c r="AY387" s="260" t="s">
        <v>145</v>
      </c>
    </row>
    <row r="388" s="15" customFormat="1">
      <c r="A388" s="15"/>
      <c r="B388" s="261"/>
      <c r="C388" s="262"/>
      <c r="D388" s="241" t="s">
        <v>157</v>
      </c>
      <c r="E388" s="263" t="s">
        <v>1</v>
      </c>
      <c r="F388" s="264" t="s">
        <v>160</v>
      </c>
      <c r="G388" s="262"/>
      <c r="H388" s="265">
        <v>84.480000000000004</v>
      </c>
      <c r="I388" s="266"/>
      <c r="J388" s="262"/>
      <c r="K388" s="262"/>
      <c r="L388" s="267"/>
      <c r="M388" s="268"/>
      <c r="N388" s="269"/>
      <c r="O388" s="269"/>
      <c r="P388" s="269"/>
      <c r="Q388" s="269"/>
      <c r="R388" s="269"/>
      <c r="S388" s="269"/>
      <c r="T388" s="270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1" t="s">
        <v>157</v>
      </c>
      <c r="AU388" s="271" t="s">
        <v>85</v>
      </c>
      <c r="AV388" s="15" t="s">
        <v>152</v>
      </c>
      <c r="AW388" s="15" t="s">
        <v>33</v>
      </c>
      <c r="AX388" s="15" t="s">
        <v>8</v>
      </c>
      <c r="AY388" s="271" t="s">
        <v>145</v>
      </c>
    </row>
    <row r="389" s="2" customFormat="1" ht="16.5" customHeight="1">
      <c r="A389" s="38"/>
      <c r="B389" s="39"/>
      <c r="C389" s="226" t="s">
        <v>510</v>
      </c>
      <c r="D389" s="226" t="s">
        <v>147</v>
      </c>
      <c r="E389" s="227" t="s">
        <v>511</v>
      </c>
      <c r="F389" s="228" t="s">
        <v>512</v>
      </c>
      <c r="G389" s="229" t="s">
        <v>150</v>
      </c>
      <c r="H389" s="230">
        <v>141.63499999999999</v>
      </c>
      <c r="I389" s="231"/>
      <c r="J389" s="232">
        <f>ROUND(I389*H389,0)</f>
        <v>0</v>
      </c>
      <c r="K389" s="228" t="s">
        <v>151</v>
      </c>
      <c r="L389" s="44"/>
      <c r="M389" s="233" t="s">
        <v>1</v>
      </c>
      <c r="N389" s="234" t="s">
        <v>42</v>
      </c>
      <c r="O389" s="91"/>
      <c r="P389" s="235">
        <f>O389*H389</f>
        <v>0</v>
      </c>
      <c r="Q389" s="235">
        <v>0</v>
      </c>
      <c r="R389" s="235">
        <f>Q389*H389</f>
        <v>0</v>
      </c>
      <c r="S389" s="235">
        <v>0.014999999999999999</v>
      </c>
      <c r="T389" s="236">
        <f>S389*H389</f>
        <v>2.1245249999999998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7" t="s">
        <v>227</v>
      </c>
      <c r="AT389" s="237" t="s">
        <v>147</v>
      </c>
      <c r="AU389" s="237" t="s">
        <v>85</v>
      </c>
      <c r="AY389" s="17" t="s">
        <v>145</v>
      </c>
      <c r="BE389" s="238">
        <f>IF(N389="základní",J389,0)</f>
        <v>0</v>
      </c>
      <c r="BF389" s="238">
        <f>IF(N389="snížená",J389,0)</f>
        <v>0</v>
      </c>
      <c r="BG389" s="238">
        <f>IF(N389="zákl. přenesená",J389,0)</f>
        <v>0</v>
      </c>
      <c r="BH389" s="238">
        <f>IF(N389="sníž. přenesená",J389,0)</f>
        <v>0</v>
      </c>
      <c r="BI389" s="238">
        <f>IF(N389="nulová",J389,0)</f>
        <v>0</v>
      </c>
      <c r="BJ389" s="17" t="s">
        <v>8</v>
      </c>
      <c r="BK389" s="238">
        <f>ROUND(I389*H389,0)</f>
        <v>0</v>
      </c>
      <c r="BL389" s="17" t="s">
        <v>227</v>
      </c>
      <c r="BM389" s="237" t="s">
        <v>513</v>
      </c>
    </row>
    <row r="390" s="13" customFormat="1">
      <c r="A390" s="13"/>
      <c r="B390" s="239"/>
      <c r="C390" s="240"/>
      <c r="D390" s="241" t="s">
        <v>157</v>
      </c>
      <c r="E390" s="242" t="s">
        <v>1</v>
      </c>
      <c r="F390" s="243" t="s">
        <v>491</v>
      </c>
      <c r="G390" s="240"/>
      <c r="H390" s="242" t="s">
        <v>1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157</v>
      </c>
      <c r="AU390" s="249" t="s">
        <v>85</v>
      </c>
      <c r="AV390" s="13" t="s">
        <v>8</v>
      </c>
      <c r="AW390" s="13" t="s">
        <v>33</v>
      </c>
      <c r="AX390" s="13" t="s">
        <v>77</v>
      </c>
      <c r="AY390" s="249" t="s">
        <v>145</v>
      </c>
    </row>
    <row r="391" s="14" customFormat="1">
      <c r="A391" s="14"/>
      <c r="B391" s="250"/>
      <c r="C391" s="251"/>
      <c r="D391" s="241" t="s">
        <v>157</v>
      </c>
      <c r="E391" s="252" t="s">
        <v>1</v>
      </c>
      <c r="F391" s="253" t="s">
        <v>492</v>
      </c>
      <c r="G391" s="251"/>
      <c r="H391" s="254">
        <v>120.59999999999999</v>
      </c>
      <c r="I391" s="255"/>
      <c r="J391" s="251"/>
      <c r="K391" s="251"/>
      <c r="L391" s="256"/>
      <c r="M391" s="257"/>
      <c r="N391" s="258"/>
      <c r="O391" s="258"/>
      <c r="P391" s="258"/>
      <c r="Q391" s="258"/>
      <c r="R391" s="258"/>
      <c r="S391" s="258"/>
      <c r="T391" s="25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0" t="s">
        <v>157</v>
      </c>
      <c r="AU391" s="260" t="s">
        <v>85</v>
      </c>
      <c r="AV391" s="14" t="s">
        <v>85</v>
      </c>
      <c r="AW391" s="14" t="s">
        <v>33</v>
      </c>
      <c r="AX391" s="14" t="s">
        <v>77</v>
      </c>
      <c r="AY391" s="260" t="s">
        <v>145</v>
      </c>
    </row>
    <row r="392" s="14" customFormat="1">
      <c r="A392" s="14"/>
      <c r="B392" s="250"/>
      <c r="C392" s="251"/>
      <c r="D392" s="241" t="s">
        <v>157</v>
      </c>
      <c r="E392" s="252" t="s">
        <v>1</v>
      </c>
      <c r="F392" s="253" t="s">
        <v>493</v>
      </c>
      <c r="G392" s="251"/>
      <c r="H392" s="254">
        <v>12</v>
      </c>
      <c r="I392" s="255"/>
      <c r="J392" s="251"/>
      <c r="K392" s="251"/>
      <c r="L392" s="256"/>
      <c r="M392" s="257"/>
      <c r="N392" s="258"/>
      <c r="O392" s="258"/>
      <c r="P392" s="258"/>
      <c r="Q392" s="258"/>
      <c r="R392" s="258"/>
      <c r="S392" s="258"/>
      <c r="T392" s="25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0" t="s">
        <v>157</v>
      </c>
      <c r="AU392" s="260" t="s">
        <v>85</v>
      </c>
      <c r="AV392" s="14" t="s">
        <v>85</v>
      </c>
      <c r="AW392" s="14" t="s">
        <v>33</v>
      </c>
      <c r="AX392" s="14" t="s">
        <v>77</v>
      </c>
      <c r="AY392" s="260" t="s">
        <v>145</v>
      </c>
    </row>
    <row r="393" s="13" customFormat="1">
      <c r="A393" s="13"/>
      <c r="B393" s="239"/>
      <c r="C393" s="240"/>
      <c r="D393" s="241" t="s">
        <v>157</v>
      </c>
      <c r="E393" s="242" t="s">
        <v>1</v>
      </c>
      <c r="F393" s="243" t="s">
        <v>514</v>
      </c>
      <c r="G393" s="240"/>
      <c r="H393" s="242" t="s">
        <v>1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157</v>
      </c>
      <c r="AU393" s="249" t="s">
        <v>85</v>
      </c>
      <c r="AV393" s="13" t="s">
        <v>8</v>
      </c>
      <c r="AW393" s="13" t="s">
        <v>33</v>
      </c>
      <c r="AX393" s="13" t="s">
        <v>77</v>
      </c>
      <c r="AY393" s="249" t="s">
        <v>145</v>
      </c>
    </row>
    <row r="394" s="14" customFormat="1">
      <c r="A394" s="14"/>
      <c r="B394" s="250"/>
      <c r="C394" s="251"/>
      <c r="D394" s="241" t="s">
        <v>157</v>
      </c>
      <c r="E394" s="252" t="s">
        <v>1</v>
      </c>
      <c r="F394" s="253" t="s">
        <v>515</v>
      </c>
      <c r="G394" s="251"/>
      <c r="H394" s="254">
        <v>9.0350000000000001</v>
      </c>
      <c r="I394" s="255"/>
      <c r="J394" s="251"/>
      <c r="K394" s="251"/>
      <c r="L394" s="256"/>
      <c r="M394" s="257"/>
      <c r="N394" s="258"/>
      <c r="O394" s="258"/>
      <c r="P394" s="258"/>
      <c r="Q394" s="258"/>
      <c r="R394" s="258"/>
      <c r="S394" s="258"/>
      <c r="T394" s="25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0" t="s">
        <v>157</v>
      </c>
      <c r="AU394" s="260" t="s">
        <v>85</v>
      </c>
      <c r="AV394" s="14" t="s">
        <v>85</v>
      </c>
      <c r="AW394" s="14" t="s">
        <v>33</v>
      </c>
      <c r="AX394" s="14" t="s">
        <v>77</v>
      </c>
      <c r="AY394" s="260" t="s">
        <v>145</v>
      </c>
    </row>
    <row r="395" s="15" customFormat="1">
      <c r="A395" s="15"/>
      <c r="B395" s="261"/>
      <c r="C395" s="262"/>
      <c r="D395" s="241" t="s">
        <v>157</v>
      </c>
      <c r="E395" s="263" t="s">
        <v>1</v>
      </c>
      <c r="F395" s="264" t="s">
        <v>516</v>
      </c>
      <c r="G395" s="262"/>
      <c r="H395" s="265">
        <v>141.63499999999999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1" t="s">
        <v>157</v>
      </c>
      <c r="AU395" s="271" t="s">
        <v>85</v>
      </c>
      <c r="AV395" s="15" t="s">
        <v>152</v>
      </c>
      <c r="AW395" s="15" t="s">
        <v>33</v>
      </c>
      <c r="AX395" s="15" t="s">
        <v>8</v>
      </c>
      <c r="AY395" s="271" t="s">
        <v>145</v>
      </c>
    </row>
    <row r="396" s="2" customFormat="1">
      <c r="A396" s="38"/>
      <c r="B396" s="39"/>
      <c r="C396" s="226" t="s">
        <v>517</v>
      </c>
      <c r="D396" s="226" t="s">
        <v>147</v>
      </c>
      <c r="E396" s="227" t="s">
        <v>518</v>
      </c>
      <c r="F396" s="228" t="s">
        <v>519</v>
      </c>
      <c r="G396" s="229" t="s">
        <v>150</v>
      </c>
      <c r="H396" s="230">
        <v>478.80000000000001</v>
      </c>
      <c r="I396" s="231"/>
      <c r="J396" s="232">
        <f>ROUND(I396*H396,0)</f>
        <v>0</v>
      </c>
      <c r="K396" s="228" t="s">
        <v>151</v>
      </c>
      <c r="L396" s="44"/>
      <c r="M396" s="233" t="s">
        <v>1</v>
      </c>
      <c r="N396" s="234" t="s">
        <v>42</v>
      </c>
      <c r="O396" s="91"/>
      <c r="P396" s="235">
        <f>O396*H396</f>
        <v>0</v>
      </c>
      <c r="Q396" s="235">
        <v>0</v>
      </c>
      <c r="R396" s="235">
        <f>Q396*H396</f>
        <v>0</v>
      </c>
      <c r="S396" s="235">
        <v>0</v>
      </c>
      <c r="T396" s="236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7" t="s">
        <v>227</v>
      </c>
      <c r="AT396" s="237" t="s">
        <v>147</v>
      </c>
      <c r="AU396" s="237" t="s">
        <v>85</v>
      </c>
      <c r="AY396" s="17" t="s">
        <v>145</v>
      </c>
      <c r="BE396" s="238">
        <f>IF(N396="základní",J396,0)</f>
        <v>0</v>
      </c>
      <c r="BF396" s="238">
        <f>IF(N396="snížená",J396,0)</f>
        <v>0</v>
      </c>
      <c r="BG396" s="238">
        <f>IF(N396="zákl. přenesená",J396,0)</f>
        <v>0</v>
      </c>
      <c r="BH396" s="238">
        <f>IF(N396="sníž. přenesená",J396,0)</f>
        <v>0</v>
      </c>
      <c r="BI396" s="238">
        <f>IF(N396="nulová",J396,0)</f>
        <v>0</v>
      </c>
      <c r="BJ396" s="17" t="s">
        <v>8</v>
      </c>
      <c r="BK396" s="238">
        <f>ROUND(I396*H396,0)</f>
        <v>0</v>
      </c>
      <c r="BL396" s="17" t="s">
        <v>227</v>
      </c>
      <c r="BM396" s="237" t="s">
        <v>520</v>
      </c>
    </row>
    <row r="397" s="13" customFormat="1">
      <c r="A397" s="13"/>
      <c r="B397" s="239"/>
      <c r="C397" s="240"/>
      <c r="D397" s="241" t="s">
        <v>157</v>
      </c>
      <c r="E397" s="242" t="s">
        <v>1</v>
      </c>
      <c r="F397" s="243" t="s">
        <v>521</v>
      </c>
      <c r="G397" s="240"/>
      <c r="H397" s="242" t="s">
        <v>1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157</v>
      </c>
      <c r="AU397" s="249" t="s">
        <v>85</v>
      </c>
      <c r="AV397" s="13" t="s">
        <v>8</v>
      </c>
      <c r="AW397" s="13" t="s">
        <v>33</v>
      </c>
      <c r="AX397" s="13" t="s">
        <v>77</v>
      </c>
      <c r="AY397" s="249" t="s">
        <v>145</v>
      </c>
    </row>
    <row r="398" s="14" customFormat="1">
      <c r="A398" s="14"/>
      <c r="B398" s="250"/>
      <c r="C398" s="251"/>
      <c r="D398" s="241" t="s">
        <v>157</v>
      </c>
      <c r="E398" s="252" t="s">
        <v>1</v>
      </c>
      <c r="F398" s="253" t="s">
        <v>522</v>
      </c>
      <c r="G398" s="251"/>
      <c r="H398" s="254">
        <v>402</v>
      </c>
      <c r="I398" s="255"/>
      <c r="J398" s="251"/>
      <c r="K398" s="251"/>
      <c r="L398" s="256"/>
      <c r="M398" s="257"/>
      <c r="N398" s="258"/>
      <c r="O398" s="258"/>
      <c r="P398" s="258"/>
      <c r="Q398" s="258"/>
      <c r="R398" s="258"/>
      <c r="S398" s="258"/>
      <c r="T398" s="25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0" t="s">
        <v>157</v>
      </c>
      <c r="AU398" s="260" t="s">
        <v>85</v>
      </c>
      <c r="AV398" s="14" t="s">
        <v>85</v>
      </c>
      <c r="AW398" s="14" t="s">
        <v>33</v>
      </c>
      <c r="AX398" s="14" t="s">
        <v>77</v>
      </c>
      <c r="AY398" s="260" t="s">
        <v>145</v>
      </c>
    </row>
    <row r="399" s="13" customFormat="1">
      <c r="A399" s="13"/>
      <c r="B399" s="239"/>
      <c r="C399" s="240"/>
      <c r="D399" s="241" t="s">
        <v>157</v>
      </c>
      <c r="E399" s="242" t="s">
        <v>1</v>
      </c>
      <c r="F399" s="243" t="s">
        <v>523</v>
      </c>
      <c r="G399" s="240"/>
      <c r="H399" s="242" t="s">
        <v>1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9" t="s">
        <v>157</v>
      </c>
      <c r="AU399" s="249" t="s">
        <v>85</v>
      </c>
      <c r="AV399" s="13" t="s">
        <v>8</v>
      </c>
      <c r="AW399" s="13" t="s">
        <v>33</v>
      </c>
      <c r="AX399" s="13" t="s">
        <v>77</v>
      </c>
      <c r="AY399" s="249" t="s">
        <v>145</v>
      </c>
    </row>
    <row r="400" s="14" customFormat="1">
      <c r="A400" s="14"/>
      <c r="B400" s="250"/>
      <c r="C400" s="251"/>
      <c r="D400" s="241" t="s">
        <v>157</v>
      </c>
      <c r="E400" s="252" t="s">
        <v>1</v>
      </c>
      <c r="F400" s="253" t="s">
        <v>524</v>
      </c>
      <c r="G400" s="251"/>
      <c r="H400" s="254">
        <v>76.799999999999997</v>
      </c>
      <c r="I400" s="255"/>
      <c r="J400" s="251"/>
      <c r="K400" s="251"/>
      <c r="L400" s="256"/>
      <c r="M400" s="257"/>
      <c r="N400" s="258"/>
      <c r="O400" s="258"/>
      <c r="P400" s="258"/>
      <c r="Q400" s="258"/>
      <c r="R400" s="258"/>
      <c r="S400" s="258"/>
      <c r="T400" s="25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0" t="s">
        <v>157</v>
      </c>
      <c r="AU400" s="260" t="s">
        <v>85</v>
      </c>
      <c r="AV400" s="14" t="s">
        <v>85</v>
      </c>
      <c r="AW400" s="14" t="s">
        <v>33</v>
      </c>
      <c r="AX400" s="14" t="s">
        <v>77</v>
      </c>
      <c r="AY400" s="260" t="s">
        <v>145</v>
      </c>
    </row>
    <row r="401" s="15" customFormat="1">
      <c r="A401" s="15"/>
      <c r="B401" s="261"/>
      <c r="C401" s="262"/>
      <c r="D401" s="241" t="s">
        <v>157</v>
      </c>
      <c r="E401" s="263" t="s">
        <v>1</v>
      </c>
      <c r="F401" s="264" t="s">
        <v>160</v>
      </c>
      <c r="G401" s="262"/>
      <c r="H401" s="265">
        <v>478.80000000000001</v>
      </c>
      <c r="I401" s="266"/>
      <c r="J401" s="262"/>
      <c r="K401" s="262"/>
      <c r="L401" s="267"/>
      <c r="M401" s="268"/>
      <c r="N401" s="269"/>
      <c r="O401" s="269"/>
      <c r="P401" s="269"/>
      <c r="Q401" s="269"/>
      <c r="R401" s="269"/>
      <c r="S401" s="269"/>
      <c r="T401" s="270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71" t="s">
        <v>157</v>
      </c>
      <c r="AU401" s="271" t="s">
        <v>85</v>
      </c>
      <c r="AV401" s="15" t="s">
        <v>152</v>
      </c>
      <c r="AW401" s="15" t="s">
        <v>33</v>
      </c>
      <c r="AX401" s="15" t="s">
        <v>8</v>
      </c>
      <c r="AY401" s="271" t="s">
        <v>145</v>
      </c>
    </row>
    <row r="402" s="2" customFormat="1" ht="16.5" customHeight="1">
      <c r="A402" s="38"/>
      <c r="B402" s="39"/>
      <c r="C402" s="272" t="s">
        <v>525</v>
      </c>
      <c r="D402" s="272" t="s">
        <v>195</v>
      </c>
      <c r="E402" s="273" t="s">
        <v>526</v>
      </c>
      <c r="F402" s="274" t="s">
        <v>527</v>
      </c>
      <c r="G402" s="275" t="s">
        <v>163</v>
      </c>
      <c r="H402" s="276">
        <v>5.4509999999999996</v>
      </c>
      <c r="I402" s="277"/>
      <c r="J402" s="278">
        <f>ROUND(I402*H402,0)</f>
        <v>0</v>
      </c>
      <c r="K402" s="274" t="s">
        <v>151</v>
      </c>
      <c r="L402" s="279"/>
      <c r="M402" s="280" t="s">
        <v>1</v>
      </c>
      <c r="N402" s="281" t="s">
        <v>42</v>
      </c>
      <c r="O402" s="91"/>
      <c r="P402" s="235">
        <f>O402*H402</f>
        <v>0</v>
      </c>
      <c r="Q402" s="235">
        <v>0.55000000000000004</v>
      </c>
      <c r="R402" s="235">
        <f>Q402*H402</f>
        <v>2.9980500000000001</v>
      </c>
      <c r="S402" s="235">
        <v>0</v>
      </c>
      <c r="T402" s="236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7" t="s">
        <v>325</v>
      </c>
      <c r="AT402" s="237" t="s">
        <v>195</v>
      </c>
      <c r="AU402" s="237" t="s">
        <v>85</v>
      </c>
      <c r="AY402" s="17" t="s">
        <v>145</v>
      </c>
      <c r="BE402" s="238">
        <f>IF(N402="základní",J402,0)</f>
        <v>0</v>
      </c>
      <c r="BF402" s="238">
        <f>IF(N402="snížená",J402,0)</f>
        <v>0</v>
      </c>
      <c r="BG402" s="238">
        <f>IF(N402="zákl. přenesená",J402,0)</f>
        <v>0</v>
      </c>
      <c r="BH402" s="238">
        <f>IF(N402="sníž. přenesená",J402,0)</f>
        <v>0</v>
      </c>
      <c r="BI402" s="238">
        <f>IF(N402="nulová",J402,0)</f>
        <v>0</v>
      </c>
      <c r="BJ402" s="17" t="s">
        <v>8</v>
      </c>
      <c r="BK402" s="238">
        <f>ROUND(I402*H402,0)</f>
        <v>0</v>
      </c>
      <c r="BL402" s="17" t="s">
        <v>227</v>
      </c>
      <c r="BM402" s="237" t="s">
        <v>528</v>
      </c>
    </row>
    <row r="403" s="13" customFormat="1">
      <c r="A403" s="13"/>
      <c r="B403" s="239"/>
      <c r="C403" s="240"/>
      <c r="D403" s="241" t="s">
        <v>157</v>
      </c>
      <c r="E403" s="242" t="s">
        <v>1</v>
      </c>
      <c r="F403" s="243" t="s">
        <v>521</v>
      </c>
      <c r="G403" s="240"/>
      <c r="H403" s="242" t="s">
        <v>1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157</v>
      </c>
      <c r="AU403" s="249" t="s">
        <v>85</v>
      </c>
      <c r="AV403" s="13" t="s">
        <v>8</v>
      </c>
      <c r="AW403" s="13" t="s">
        <v>33</v>
      </c>
      <c r="AX403" s="13" t="s">
        <v>77</v>
      </c>
      <c r="AY403" s="249" t="s">
        <v>145</v>
      </c>
    </row>
    <row r="404" s="14" customFormat="1">
      <c r="A404" s="14"/>
      <c r="B404" s="250"/>
      <c r="C404" s="251"/>
      <c r="D404" s="241" t="s">
        <v>157</v>
      </c>
      <c r="E404" s="252" t="s">
        <v>1</v>
      </c>
      <c r="F404" s="253" t="s">
        <v>529</v>
      </c>
      <c r="G404" s="251"/>
      <c r="H404" s="254">
        <v>2.9849999999999999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0" t="s">
        <v>157</v>
      </c>
      <c r="AU404" s="260" t="s">
        <v>85</v>
      </c>
      <c r="AV404" s="14" t="s">
        <v>85</v>
      </c>
      <c r="AW404" s="14" t="s">
        <v>33</v>
      </c>
      <c r="AX404" s="14" t="s">
        <v>77</v>
      </c>
      <c r="AY404" s="260" t="s">
        <v>145</v>
      </c>
    </row>
    <row r="405" s="14" customFormat="1">
      <c r="A405" s="14"/>
      <c r="B405" s="250"/>
      <c r="C405" s="251"/>
      <c r="D405" s="241" t="s">
        <v>157</v>
      </c>
      <c r="E405" s="252" t="s">
        <v>1</v>
      </c>
      <c r="F405" s="253" t="s">
        <v>530</v>
      </c>
      <c r="G405" s="251"/>
      <c r="H405" s="254">
        <v>1.5920000000000001</v>
      </c>
      <c r="I405" s="255"/>
      <c r="J405" s="251"/>
      <c r="K405" s="251"/>
      <c r="L405" s="256"/>
      <c r="M405" s="257"/>
      <c r="N405" s="258"/>
      <c r="O405" s="258"/>
      <c r="P405" s="258"/>
      <c r="Q405" s="258"/>
      <c r="R405" s="258"/>
      <c r="S405" s="258"/>
      <c r="T405" s="25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0" t="s">
        <v>157</v>
      </c>
      <c r="AU405" s="260" t="s">
        <v>85</v>
      </c>
      <c r="AV405" s="14" t="s">
        <v>85</v>
      </c>
      <c r="AW405" s="14" t="s">
        <v>33</v>
      </c>
      <c r="AX405" s="14" t="s">
        <v>77</v>
      </c>
      <c r="AY405" s="260" t="s">
        <v>145</v>
      </c>
    </row>
    <row r="406" s="13" customFormat="1">
      <c r="A406" s="13"/>
      <c r="B406" s="239"/>
      <c r="C406" s="240"/>
      <c r="D406" s="241" t="s">
        <v>157</v>
      </c>
      <c r="E406" s="242" t="s">
        <v>1</v>
      </c>
      <c r="F406" s="243" t="s">
        <v>531</v>
      </c>
      <c r="G406" s="240"/>
      <c r="H406" s="242" t="s">
        <v>1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157</v>
      </c>
      <c r="AU406" s="249" t="s">
        <v>85</v>
      </c>
      <c r="AV406" s="13" t="s">
        <v>8</v>
      </c>
      <c r="AW406" s="13" t="s">
        <v>33</v>
      </c>
      <c r="AX406" s="13" t="s">
        <v>77</v>
      </c>
      <c r="AY406" s="249" t="s">
        <v>145</v>
      </c>
    </row>
    <row r="407" s="14" customFormat="1">
      <c r="A407" s="14"/>
      <c r="B407" s="250"/>
      <c r="C407" s="251"/>
      <c r="D407" s="241" t="s">
        <v>157</v>
      </c>
      <c r="E407" s="252" t="s">
        <v>1</v>
      </c>
      <c r="F407" s="253" t="s">
        <v>532</v>
      </c>
      <c r="G407" s="251"/>
      <c r="H407" s="254">
        <v>0.56999999999999995</v>
      </c>
      <c r="I407" s="255"/>
      <c r="J407" s="251"/>
      <c r="K407" s="251"/>
      <c r="L407" s="256"/>
      <c r="M407" s="257"/>
      <c r="N407" s="258"/>
      <c r="O407" s="258"/>
      <c r="P407" s="258"/>
      <c r="Q407" s="258"/>
      <c r="R407" s="258"/>
      <c r="S407" s="258"/>
      <c r="T407" s="25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0" t="s">
        <v>157</v>
      </c>
      <c r="AU407" s="260" t="s">
        <v>85</v>
      </c>
      <c r="AV407" s="14" t="s">
        <v>85</v>
      </c>
      <c r="AW407" s="14" t="s">
        <v>33</v>
      </c>
      <c r="AX407" s="14" t="s">
        <v>77</v>
      </c>
      <c r="AY407" s="260" t="s">
        <v>145</v>
      </c>
    </row>
    <row r="408" s="13" customFormat="1">
      <c r="A408" s="13"/>
      <c r="B408" s="239"/>
      <c r="C408" s="240"/>
      <c r="D408" s="241" t="s">
        <v>157</v>
      </c>
      <c r="E408" s="242" t="s">
        <v>1</v>
      </c>
      <c r="F408" s="243" t="s">
        <v>533</v>
      </c>
      <c r="G408" s="240"/>
      <c r="H408" s="242" t="s">
        <v>1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157</v>
      </c>
      <c r="AU408" s="249" t="s">
        <v>85</v>
      </c>
      <c r="AV408" s="13" t="s">
        <v>8</v>
      </c>
      <c r="AW408" s="13" t="s">
        <v>33</v>
      </c>
      <c r="AX408" s="13" t="s">
        <v>77</v>
      </c>
      <c r="AY408" s="249" t="s">
        <v>145</v>
      </c>
    </row>
    <row r="409" s="14" customFormat="1">
      <c r="A409" s="14"/>
      <c r="B409" s="250"/>
      <c r="C409" s="251"/>
      <c r="D409" s="241" t="s">
        <v>157</v>
      </c>
      <c r="E409" s="252" t="s">
        <v>1</v>
      </c>
      <c r="F409" s="253" t="s">
        <v>534</v>
      </c>
      <c r="G409" s="251"/>
      <c r="H409" s="254">
        <v>0.30399999999999999</v>
      </c>
      <c r="I409" s="255"/>
      <c r="J409" s="251"/>
      <c r="K409" s="251"/>
      <c r="L409" s="256"/>
      <c r="M409" s="257"/>
      <c r="N409" s="258"/>
      <c r="O409" s="258"/>
      <c r="P409" s="258"/>
      <c r="Q409" s="258"/>
      <c r="R409" s="258"/>
      <c r="S409" s="258"/>
      <c r="T409" s="25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0" t="s">
        <v>157</v>
      </c>
      <c r="AU409" s="260" t="s">
        <v>85</v>
      </c>
      <c r="AV409" s="14" t="s">
        <v>85</v>
      </c>
      <c r="AW409" s="14" t="s">
        <v>33</v>
      </c>
      <c r="AX409" s="14" t="s">
        <v>77</v>
      </c>
      <c r="AY409" s="260" t="s">
        <v>145</v>
      </c>
    </row>
    <row r="410" s="15" customFormat="1">
      <c r="A410" s="15"/>
      <c r="B410" s="261"/>
      <c r="C410" s="262"/>
      <c r="D410" s="241" t="s">
        <v>157</v>
      </c>
      <c r="E410" s="263" t="s">
        <v>1</v>
      </c>
      <c r="F410" s="264" t="s">
        <v>160</v>
      </c>
      <c r="G410" s="262"/>
      <c r="H410" s="265">
        <v>5.4509999999999996</v>
      </c>
      <c r="I410" s="266"/>
      <c r="J410" s="262"/>
      <c r="K410" s="262"/>
      <c r="L410" s="267"/>
      <c r="M410" s="268"/>
      <c r="N410" s="269"/>
      <c r="O410" s="269"/>
      <c r="P410" s="269"/>
      <c r="Q410" s="269"/>
      <c r="R410" s="269"/>
      <c r="S410" s="269"/>
      <c r="T410" s="270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1" t="s">
        <v>157</v>
      </c>
      <c r="AU410" s="271" t="s">
        <v>85</v>
      </c>
      <c r="AV410" s="15" t="s">
        <v>152</v>
      </c>
      <c r="AW410" s="15" t="s">
        <v>33</v>
      </c>
      <c r="AX410" s="15" t="s">
        <v>8</v>
      </c>
      <c r="AY410" s="271" t="s">
        <v>145</v>
      </c>
    </row>
    <row r="411" s="2" customFormat="1">
      <c r="A411" s="38"/>
      <c r="B411" s="39"/>
      <c r="C411" s="226" t="s">
        <v>535</v>
      </c>
      <c r="D411" s="226" t="s">
        <v>147</v>
      </c>
      <c r="E411" s="227" t="s">
        <v>536</v>
      </c>
      <c r="F411" s="228" t="s">
        <v>537</v>
      </c>
      <c r="G411" s="229" t="s">
        <v>302</v>
      </c>
      <c r="H411" s="230">
        <v>718.20000000000005</v>
      </c>
      <c r="I411" s="231"/>
      <c r="J411" s="232">
        <f>ROUND(I411*H411,0)</f>
        <v>0</v>
      </c>
      <c r="K411" s="228" t="s">
        <v>151</v>
      </c>
      <c r="L411" s="44"/>
      <c r="M411" s="233" t="s">
        <v>1</v>
      </c>
      <c r="N411" s="234" t="s">
        <v>42</v>
      </c>
      <c r="O411" s="91"/>
      <c r="P411" s="235">
        <f>O411*H411</f>
        <v>0</v>
      </c>
      <c r="Q411" s="235">
        <v>0</v>
      </c>
      <c r="R411" s="235">
        <f>Q411*H411</f>
        <v>0</v>
      </c>
      <c r="S411" s="235">
        <v>0</v>
      </c>
      <c r="T411" s="236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7" t="s">
        <v>227</v>
      </c>
      <c r="AT411" s="237" t="s">
        <v>147</v>
      </c>
      <c r="AU411" s="237" t="s">
        <v>85</v>
      </c>
      <c r="AY411" s="17" t="s">
        <v>145</v>
      </c>
      <c r="BE411" s="238">
        <f>IF(N411="základní",J411,0)</f>
        <v>0</v>
      </c>
      <c r="BF411" s="238">
        <f>IF(N411="snížená",J411,0)</f>
        <v>0</v>
      </c>
      <c r="BG411" s="238">
        <f>IF(N411="zákl. přenesená",J411,0)</f>
        <v>0</v>
      </c>
      <c r="BH411" s="238">
        <f>IF(N411="sníž. přenesená",J411,0)</f>
        <v>0</v>
      </c>
      <c r="BI411" s="238">
        <f>IF(N411="nulová",J411,0)</f>
        <v>0</v>
      </c>
      <c r="BJ411" s="17" t="s">
        <v>8</v>
      </c>
      <c r="BK411" s="238">
        <f>ROUND(I411*H411,0)</f>
        <v>0</v>
      </c>
      <c r="BL411" s="17" t="s">
        <v>227</v>
      </c>
      <c r="BM411" s="237" t="s">
        <v>538</v>
      </c>
    </row>
    <row r="412" s="13" customFormat="1">
      <c r="A412" s="13"/>
      <c r="B412" s="239"/>
      <c r="C412" s="240"/>
      <c r="D412" s="241" t="s">
        <v>157</v>
      </c>
      <c r="E412" s="242" t="s">
        <v>1</v>
      </c>
      <c r="F412" s="243" t="s">
        <v>521</v>
      </c>
      <c r="G412" s="240"/>
      <c r="H412" s="242" t="s">
        <v>1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157</v>
      </c>
      <c r="AU412" s="249" t="s">
        <v>85</v>
      </c>
      <c r="AV412" s="13" t="s">
        <v>8</v>
      </c>
      <c r="AW412" s="13" t="s">
        <v>33</v>
      </c>
      <c r="AX412" s="13" t="s">
        <v>77</v>
      </c>
      <c r="AY412" s="249" t="s">
        <v>145</v>
      </c>
    </row>
    <row r="413" s="14" customFormat="1">
      <c r="A413" s="14"/>
      <c r="B413" s="250"/>
      <c r="C413" s="251"/>
      <c r="D413" s="241" t="s">
        <v>157</v>
      </c>
      <c r="E413" s="252" t="s">
        <v>1</v>
      </c>
      <c r="F413" s="253" t="s">
        <v>539</v>
      </c>
      <c r="G413" s="251"/>
      <c r="H413" s="254">
        <v>603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0" t="s">
        <v>157</v>
      </c>
      <c r="AU413" s="260" t="s">
        <v>85</v>
      </c>
      <c r="AV413" s="14" t="s">
        <v>85</v>
      </c>
      <c r="AW413" s="14" t="s">
        <v>33</v>
      </c>
      <c r="AX413" s="14" t="s">
        <v>77</v>
      </c>
      <c r="AY413" s="260" t="s">
        <v>145</v>
      </c>
    </row>
    <row r="414" s="13" customFormat="1">
      <c r="A414" s="13"/>
      <c r="B414" s="239"/>
      <c r="C414" s="240"/>
      <c r="D414" s="241" t="s">
        <v>157</v>
      </c>
      <c r="E414" s="242" t="s">
        <v>1</v>
      </c>
      <c r="F414" s="243" t="s">
        <v>540</v>
      </c>
      <c r="G414" s="240"/>
      <c r="H414" s="242" t="s">
        <v>1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9" t="s">
        <v>157</v>
      </c>
      <c r="AU414" s="249" t="s">
        <v>85</v>
      </c>
      <c r="AV414" s="13" t="s">
        <v>8</v>
      </c>
      <c r="AW414" s="13" t="s">
        <v>33</v>
      </c>
      <c r="AX414" s="13" t="s">
        <v>77</v>
      </c>
      <c r="AY414" s="249" t="s">
        <v>145</v>
      </c>
    </row>
    <row r="415" s="14" customFormat="1">
      <c r="A415" s="14"/>
      <c r="B415" s="250"/>
      <c r="C415" s="251"/>
      <c r="D415" s="241" t="s">
        <v>157</v>
      </c>
      <c r="E415" s="252" t="s">
        <v>1</v>
      </c>
      <c r="F415" s="253" t="s">
        <v>541</v>
      </c>
      <c r="G415" s="251"/>
      <c r="H415" s="254">
        <v>115.2</v>
      </c>
      <c r="I415" s="255"/>
      <c r="J415" s="251"/>
      <c r="K415" s="251"/>
      <c r="L415" s="256"/>
      <c r="M415" s="257"/>
      <c r="N415" s="258"/>
      <c r="O415" s="258"/>
      <c r="P415" s="258"/>
      <c r="Q415" s="258"/>
      <c r="R415" s="258"/>
      <c r="S415" s="258"/>
      <c r="T415" s="25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0" t="s">
        <v>157</v>
      </c>
      <c r="AU415" s="260" t="s">
        <v>85</v>
      </c>
      <c r="AV415" s="14" t="s">
        <v>85</v>
      </c>
      <c r="AW415" s="14" t="s">
        <v>33</v>
      </c>
      <c r="AX415" s="14" t="s">
        <v>77</v>
      </c>
      <c r="AY415" s="260" t="s">
        <v>145</v>
      </c>
    </row>
    <row r="416" s="15" customFormat="1">
      <c r="A416" s="15"/>
      <c r="B416" s="261"/>
      <c r="C416" s="262"/>
      <c r="D416" s="241" t="s">
        <v>157</v>
      </c>
      <c r="E416" s="263" t="s">
        <v>1</v>
      </c>
      <c r="F416" s="264" t="s">
        <v>160</v>
      </c>
      <c r="G416" s="262"/>
      <c r="H416" s="265">
        <v>718.20000000000005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1" t="s">
        <v>157</v>
      </c>
      <c r="AU416" s="271" t="s">
        <v>85</v>
      </c>
      <c r="AV416" s="15" t="s">
        <v>152</v>
      </c>
      <c r="AW416" s="15" t="s">
        <v>33</v>
      </c>
      <c r="AX416" s="15" t="s">
        <v>8</v>
      </c>
      <c r="AY416" s="271" t="s">
        <v>145</v>
      </c>
    </row>
    <row r="417" s="2" customFormat="1">
      <c r="A417" s="38"/>
      <c r="B417" s="39"/>
      <c r="C417" s="226" t="s">
        <v>542</v>
      </c>
      <c r="D417" s="226" t="s">
        <v>147</v>
      </c>
      <c r="E417" s="227" t="s">
        <v>543</v>
      </c>
      <c r="F417" s="228" t="s">
        <v>544</v>
      </c>
      <c r="G417" s="229" t="s">
        <v>163</v>
      </c>
      <c r="H417" s="230">
        <v>12.118</v>
      </c>
      <c r="I417" s="231"/>
      <c r="J417" s="232">
        <f>ROUND(I417*H417,0)</f>
        <v>0</v>
      </c>
      <c r="K417" s="228" t="s">
        <v>151</v>
      </c>
      <c r="L417" s="44"/>
      <c r="M417" s="233" t="s">
        <v>1</v>
      </c>
      <c r="N417" s="234" t="s">
        <v>42</v>
      </c>
      <c r="O417" s="91"/>
      <c r="P417" s="235">
        <f>O417*H417</f>
        <v>0</v>
      </c>
      <c r="Q417" s="235">
        <v>0.023369999999999998</v>
      </c>
      <c r="R417" s="235">
        <f>Q417*H417</f>
        <v>0.28319765999999996</v>
      </c>
      <c r="S417" s="235">
        <v>0</v>
      </c>
      <c r="T417" s="236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7" t="s">
        <v>227</v>
      </c>
      <c r="AT417" s="237" t="s">
        <v>147</v>
      </c>
      <c r="AU417" s="237" t="s">
        <v>85</v>
      </c>
      <c r="AY417" s="17" t="s">
        <v>145</v>
      </c>
      <c r="BE417" s="238">
        <f>IF(N417="základní",J417,0)</f>
        <v>0</v>
      </c>
      <c r="BF417" s="238">
        <f>IF(N417="snížená",J417,0)</f>
        <v>0</v>
      </c>
      <c r="BG417" s="238">
        <f>IF(N417="zákl. přenesená",J417,0)</f>
        <v>0</v>
      </c>
      <c r="BH417" s="238">
        <f>IF(N417="sníž. přenesená",J417,0)</f>
        <v>0</v>
      </c>
      <c r="BI417" s="238">
        <f>IF(N417="nulová",J417,0)</f>
        <v>0</v>
      </c>
      <c r="BJ417" s="17" t="s">
        <v>8</v>
      </c>
      <c r="BK417" s="238">
        <f>ROUND(I417*H417,0)</f>
        <v>0</v>
      </c>
      <c r="BL417" s="17" t="s">
        <v>227</v>
      </c>
      <c r="BM417" s="237" t="s">
        <v>545</v>
      </c>
    </row>
    <row r="418" s="14" customFormat="1">
      <c r="A418" s="14"/>
      <c r="B418" s="250"/>
      <c r="C418" s="251"/>
      <c r="D418" s="241" t="s">
        <v>157</v>
      </c>
      <c r="E418" s="252" t="s">
        <v>1</v>
      </c>
      <c r="F418" s="253" t="s">
        <v>546</v>
      </c>
      <c r="G418" s="251"/>
      <c r="H418" s="254">
        <v>4.5549999999999997</v>
      </c>
      <c r="I418" s="255"/>
      <c r="J418" s="251"/>
      <c r="K418" s="251"/>
      <c r="L418" s="256"/>
      <c r="M418" s="257"/>
      <c r="N418" s="258"/>
      <c r="O418" s="258"/>
      <c r="P418" s="258"/>
      <c r="Q418" s="258"/>
      <c r="R418" s="258"/>
      <c r="S418" s="258"/>
      <c r="T418" s="25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0" t="s">
        <v>157</v>
      </c>
      <c r="AU418" s="260" t="s">
        <v>85</v>
      </c>
      <c r="AV418" s="14" t="s">
        <v>85</v>
      </c>
      <c r="AW418" s="14" t="s">
        <v>33</v>
      </c>
      <c r="AX418" s="14" t="s">
        <v>77</v>
      </c>
      <c r="AY418" s="260" t="s">
        <v>145</v>
      </c>
    </row>
    <row r="419" s="14" customFormat="1">
      <c r="A419" s="14"/>
      <c r="B419" s="250"/>
      <c r="C419" s="251"/>
      <c r="D419" s="241" t="s">
        <v>157</v>
      </c>
      <c r="E419" s="252" t="s">
        <v>1</v>
      </c>
      <c r="F419" s="253" t="s">
        <v>547</v>
      </c>
      <c r="G419" s="251"/>
      <c r="H419" s="254">
        <v>5.4509999999999996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0" t="s">
        <v>157</v>
      </c>
      <c r="AU419" s="260" t="s">
        <v>85</v>
      </c>
      <c r="AV419" s="14" t="s">
        <v>85</v>
      </c>
      <c r="AW419" s="14" t="s">
        <v>33</v>
      </c>
      <c r="AX419" s="14" t="s">
        <v>77</v>
      </c>
      <c r="AY419" s="260" t="s">
        <v>145</v>
      </c>
    </row>
    <row r="420" s="14" customFormat="1">
      <c r="A420" s="14"/>
      <c r="B420" s="250"/>
      <c r="C420" s="251"/>
      <c r="D420" s="241" t="s">
        <v>157</v>
      </c>
      <c r="E420" s="252" t="s">
        <v>1</v>
      </c>
      <c r="F420" s="253" t="s">
        <v>548</v>
      </c>
      <c r="G420" s="251"/>
      <c r="H420" s="254">
        <v>2.1120000000000001</v>
      </c>
      <c r="I420" s="255"/>
      <c r="J420" s="251"/>
      <c r="K420" s="251"/>
      <c r="L420" s="256"/>
      <c r="M420" s="257"/>
      <c r="N420" s="258"/>
      <c r="O420" s="258"/>
      <c r="P420" s="258"/>
      <c r="Q420" s="258"/>
      <c r="R420" s="258"/>
      <c r="S420" s="258"/>
      <c r="T420" s="25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0" t="s">
        <v>157</v>
      </c>
      <c r="AU420" s="260" t="s">
        <v>85</v>
      </c>
      <c r="AV420" s="14" t="s">
        <v>85</v>
      </c>
      <c r="AW420" s="14" t="s">
        <v>33</v>
      </c>
      <c r="AX420" s="14" t="s">
        <v>77</v>
      </c>
      <c r="AY420" s="260" t="s">
        <v>145</v>
      </c>
    </row>
    <row r="421" s="15" customFormat="1">
      <c r="A421" s="15"/>
      <c r="B421" s="261"/>
      <c r="C421" s="262"/>
      <c r="D421" s="241" t="s">
        <v>157</v>
      </c>
      <c r="E421" s="263" t="s">
        <v>1</v>
      </c>
      <c r="F421" s="264" t="s">
        <v>160</v>
      </c>
      <c r="G421" s="262"/>
      <c r="H421" s="265">
        <v>12.118</v>
      </c>
      <c r="I421" s="266"/>
      <c r="J421" s="262"/>
      <c r="K421" s="262"/>
      <c r="L421" s="267"/>
      <c r="M421" s="268"/>
      <c r="N421" s="269"/>
      <c r="O421" s="269"/>
      <c r="P421" s="269"/>
      <c r="Q421" s="269"/>
      <c r="R421" s="269"/>
      <c r="S421" s="269"/>
      <c r="T421" s="270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71" t="s">
        <v>157</v>
      </c>
      <c r="AU421" s="271" t="s">
        <v>85</v>
      </c>
      <c r="AV421" s="15" t="s">
        <v>152</v>
      </c>
      <c r="AW421" s="15" t="s">
        <v>33</v>
      </c>
      <c r="AX421" s="15" t="s">
        <v>8</v>
      </c>
      <c r="AY421" s="271" t="s">
        <v>145</v>
      </c>
    </row>
    <row r="422" s="2" customFormat="1">
      <c r="A422" s="38"/>
      <c r="B422" s="39"/>
      <c r="C422" s="226" t="s">
        <v>549</v>
      </c>
      <c r="D422" s="226" t="s">
        <v>147</v>
      </c>
      <c r="E422" s="227" t="s">
        <v>550</v>
      </c>
      <c r="F422" s="228" t="s">
        <v>551</v>
      </c>
      <c r="G422" s="229" t="s">
        <v>479</v>
      </c>
      <c r="H422" s="282"/>
      <c r="I422" s="231"/>
      <c r="J422" s="232">
        <f>ROUND(I422*H422,0)</f>
        <v>0</v>
      </c>
      <c r="K422" s="228" t="s">
        <v>151</v>
      </c>
      <c r="L422" s="44"/>
      <c r="M422" s="233" t="s">
        <v>1</v>
      </c>
      <c r="N422" s="234" t="s">
        <v>42</v>
      </c>
      <c r="O422" s="91"/>
      <c r="P422" s="235">
        <f>O422*H422</f>
        <v>0</v>
      </c>
      <c r="Q422" s="235">
        <v>0</v>
      </c>
      <c r="R422" s="235">
        <f>Q422*H422</f>
        <v>0</v>
      </c>
      <c r="S422" s="235">
        <v>0</v>
      </c>
      <c r="T422" s="236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7" t="s">
        <v>227</v>
      </c>
      <c r="AT422" s="237" t="s">
        <v>147</v>
      </c>
      <c r="AU422" s="237" t="s">
        <v>85</v>
      </c>
      <c r="AY422" s="17" t="s">
        <v>145</v>
      </c>
      <c r="BE422" s="238">
        <f>IF(N422="základní",J422,0)</f>
        <v>0</v>
      </c>
      <c r="BF422" s="238">
        <f>IF(N422="snížená",J422,0)</f>
        <v>0</v>
      </c>
      <c r="BG422" s="238">
        <f>IF(N422="zákl. přenesená",J422,0)</f>
        <v>0</v>
      </c>
      <c r="BH422" s="238">
        <f>IF(N422="sníž. přenesená",J422,0)</f>
        <v>0</v>
      </c>
      <c r="BI422" s="238">
        <f>IF(N422="nulová",J422,0)</f>
        <v>0</v>
      </c>
      <c r="BJ422" s="17" t="s">
        <v>8</v>
      </c>
      <c r="BK422" s="238">
        <f>ROUND(I422*H422,0)</f>
        <v>0</v>
      </c>
      <c r="BL422" s="17" t="s">
        <v>227</v>
      </c>
      <c r="BM422" s="237" t="s">
        <v>552</v>
      </c>
    </row>
    <row r="423" s="12" customFormat="1" ht="22.8" customHeight="1">
      <c r="A423" s="12"/>
      <c r="B423" s="210"/>
      <c r="C423" s="211"/>
      <c r="D423" s="212" t="s">
        <v>76</v>
      </c>
      <c r="E423" s="224" t="s">
        <v>553</v>
      </c>
      <c r="F423" s="224" t="s">
        <v>554</v>
      </c>
      <c r="G423" s="211"/>
      <c r="H423" s="211"/>
      <c r="I423" s="214"/>
      <c r="J423" s="225">
        <f>BK423</f>
        <v>0</v>
      </c>
      <c r="K423" s="211"/>
      <c r="L423" s="216"/>
      <c r="M423" s="217"/>
      <c r="N423" s="218"/>
      <c r="O423" s="218"/>
      <c r="P423" s="219">
        <f>SUM(P424:P438)</f>
        <v>0</v>
      </c>
      <c r="Q423" s="218"/>
      <c r="R423" s="219">
        <f>SUM(R424:R438)</f>
        <v>0.81379199999999996</v>
      </c>
      <c r="S423" s="218"/>
      <c r="T423" s="220">
        <f>SUM(T424:T438)</f>
        <v>0.87378840000000002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21" t="s">
        <v>85</v>
      </c>
      <c r="AT423" s="222" t="s">
        <v>76</v>
      </c>
      <c r="AU423" s="222" t="s">
        <v>8</v>
      </c>
      <c r="AY423" s="221" t="s">
        <v>145</v>
      </c>
      <c r="BK423" s="223">
        <f>SUM(BK424:BK438)</f>
        <v>0</v>
      </c>
    </row>
    <row r="424" s="2" customFormat="1">
      <c r="A424" s="38"/>
      <c r="B424" s="39"/>
      <c r="C424" s="226" t="s">
        <v>555</v>
      </c>
      <c r="D424" s="226" t="s">
        <v>147</v>
      </c>
      <c r="E424" s="227" t="s">
        <v>556</v>
      </c>
      <c r="F424" s="228" t="s">
        <v>557</v>
      </c>
      <c r="G424" s="229" t="s">
        <v>302</v>
      </c>
      <c r="H424" s="230">
        <v>103.8</v>
      </c>
      <c r="I424" s="231"/>
      <c r="J424" s="232">
        <f>ROUND(I424*H424,0)</f>
        <v>0</v>
      </c>
      <c r="K424" s="228" t="s">
        <v>151</v>
      </c>
      <c r="L424" s="44"/>
      <c r="M424" s="233" t="s">
        <v>1</v>
      </c>
      <c r="N424" s="234" t="s">
        <v>42</v>
      </c>
      <c r="O424" s="91"/>
      <c r="P424" s="235">
        <f>O424*H424</f>
        <v>0</v>
      </c>
      <c r="Q424" s="235">
        <v>0.0078399999999999997</v>
      </c>
      <c r="R424" s="235">
        <f>Q424*H424</f>
        <v>0.81379199999999996</v>
      </c>
      <c r="S424" s="235">
        <v>0</v>
      </c>
      <c r="T424" s="236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7" t="s">
        <v>227</v>
      </c>
      <c r="AT424" s="237" t="s">
        <v>147</v>
      </c>
      <c r="AU424" s="237" t="s">
        <v>85</v>
      </c>
      <c r="AY424" s="17" t="s">
        <v>145</v>
      </c>
      <c r="BE424" s="238">
        <f>IF(N424="základní",J424,0)</f>
        <v>0</v>
      </c>
      <c r="BF424" s="238">
        <f>IF(N424="snížená",J424,0)</f>
        <v>0</v>
      </c>
      <c r="BG424" s="238">
        <f>IF(N424="zákl. přenesená",J424,0)</f>
        <v>0</v>
      </c>
      <c r="BH424" s="238">
        <f>IF(N424="sníž. přenesená",J424,0)</f>
        <v>0</v>
      </c>
      <c r="BI424" s="238">
        <f>IF(N424="nulová",J424,0)</f>
        <v>0</v>
      </c>
      <c r="BJ424" s="17" t="s">
        <v>8</v>
      </c>
      <c r="BK424" s="238">
        <f>ROUND(I424*H424,0)</f>
        <v>0</v>
      </c>
      <c r="BL424" s="17" t="s">
        <v>227</v>
      </c>
      <c r="BM424" s="237" t="s">
        <v>558</v>
      </c>
    </row>
    <row r="425" s="13" customFormat="1">
      <c r="A425" s="13"/>
      <c r="B425" s="239"/>
      <c r="C425" s="240"/>
      <c r="D425" s="241" t="s">
        <v>157</v>
      </c>
      <c r="E425" s="242" t="s">
        <v>1</v>
      </c>
      <c r="F425" s="243" t="s">
        <v>559</v>
      </c>
      <c r="G425" s="240"/>
      <c r="H425" s="242" t="s">
        <v>1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9" t="s">
        <v>157</v>
      </c>
      <c r="AU425" s="249" t="s">
        <v>85</v>
      </c>
      <c r="AV425" s="13" t="s">
        <v>8</v>
      </c>
      <c r="AW425" s="13" t="s">
        <v>33</v>
      </c>
      <c r="AX425" s="13" t="s">
        <v>77</v>
      </c>
      <c r="AY425" s="249" t="s">
        <v>145</v>
      </c>
    </row>
    <row r="426" s="14" customFormat="1">
      <c r="A426" s="14"/>
      <c r="B426" s="250"/>
      <c r="C426" s="251"/>
      <c r="D426" s="241" t="s">
        <v>157</v>
      </c>
      <c r="E426" s="252" t="s">
        <v>1</v>
      </c>
      <c r="F426" s="253" t="s">
        <v>560</v>
      </c>
      <c r="G426" s="251"/>
      <c r="H426" s="254">
        <v>14.4</v>
      </c>
      <c r="I426" s="255"/>
      <c r="J426" s="251"/>
      <c r="K426" s="251"/>
      <c r="L426" s="256"/>
      <c r="M426" s="257"/>
      <c r="N426" s="258"/>
      <c r="O426" s="258"/>
      <c r="P426" s="258"/>
      <c r="Q426" s="258"/>
      <c r="R426" s="258"/>
      <c r="S426" s="258"/>
      <c r="T426" s="25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0" t="s">
        <v>157</v>
      </c>
      <c r="AU426" s="260" t="s">
        <v>85</v>
      </c>
      <c r="AV426" s="14" t="s">
        <v>85</v>
      </c>
      <c r="AW426" s="14" t="s">
        <v>33</v>
      </c>
      <c r="AX426" s="14" t="s">
        <v>77</v>
      </c>
      <c r="AY426" s="260" t="s">
        <v>145</v>
      </c>
    </row>
    <row r="427" s="14" customFormat="1">
      <c r="A427" s="14"/>
      <c r="B427" s="250"/>
      <c r="C427" s="251"/>
      <c r="D427" s="241" t="s">
        <v>157</v>
      </c>
      <c r="E427" s="252" t="s">
        <v>1</v>
      </c>
      <c r="F427" s="253" t="s">
        <v>561</v>
      </c>
      <c r="G427" s="251"/>
      <c r="H427" s="254">
        <v>64.400000000000006</v>
      </c>
      <c r="I427" s="255"/>
      <c r="J427" s="251"/>
      <c r="K427" s="251"/>
      <c r="L427" s="256"/>
      <c r="M427" s="257"/>
      <c r="N427" s="258"/>
      <c r="O427" s="258"/>
      <c r="P427" s="258"/>
      <c r="Q427" s="258"/>
      <c r="R427" s="258"/>
      <c r="S427" s="258"/>
      <c r="T427" s="25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0" t="s">
        <v>157</v>
      </c>
      <c r="AU427" s="260" t="s">
        <v>85</v>
      </c>
      <c r="AV427" s="14" t="s">
        <v>85</v>
      </c>
      <c r="AW427" s="14" t="s">
        <v>33</v>
      </c>
      <c r="AX427" s="14" t="s">
        <v>77</v>
      </c>
      <c r="AY427" s="260" t="s">
        <v>145</v>
      </c>
    </row>
    <row r="428" s="14" customFormat="1">
      <c r="A428" s="14"/>
      <c r="B428" s="250"/>
      <c r="C428" s="251"/>
      <c r="D428" s="241" t="s">
        <v>157</v>
      </c>
      <c r="E428" s="252" t="s">
        <v>1</v>
      </c>
      <c r="F428" s="253" t="s">
        <v>562</v>
      </c>
      <c r="G428" s="251"/>
      <c r="H428" s="254">
        <v>18.399999999999999</v>
      </c>
      <c r="I428" s="255"/>
      <c r="J428" s="251"/>
      <c r="K428" s="251"/>
      <c r="L428" s="256"/>
      <c r="M428" s="257"/>
      <c r="N428" s="258"/>
      <c r="O428" s="258"/>
      <c r="P428" s="258"/>
      <c r="Q428" s="258"/>
      <c r="R428" s="258"/>
      <c r="S428" s="258"/>
      <c r="T428" s="25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0" t="s">
        <v>157</v>
      </c>
      <c r="AU428" s="260" t="s">
        <v>85</v>
      </c>
      <c r="AV428" s="14" t="s">
        <v>85</v>
      </c>
      <c r="AW428" s="14" t="s">
        <v>33</v>
      </c>
      <c r="AX428" s="14" t="s">
        <v>77</v>
      </c>
      <c r="AY428" s="260" t="s">
        <v>145</v>
      </c>
    </row>
    <row r="429" s="14" customFormat="1">
      <c r="A429" s="14"/>
      <c r="B429" s="250"/>
      <c r="C429" s="251"/>
      <c r="D429" s="241" t="s">
        <v>157</v>
      </c>
      <c r="E429" s="252" t="s">
        <v>1</v>
      </c>
      <c r="F429" s="253" t="s">
        <v>563</v>
      </c>
      <c r="G429" s="251"/>
      <c r="H429" s="254">
        <v>6.5999999999999996</v>
      </c>
      <c r="I429" s="255"/>
      <c r="J429" s="251"/>
      <c r="K429" s="251"/>
      <c r="L429" s="256"/>
      <c r="M429" s="257"/>
      <c r="N429" s="258"/>
      <c r="O429" s="258"/>
      <c r="P429" s="258"/>
      <c r="Q429" s="258"/>
      <c r="R429" s="258"/>
      <c r="S429" s="258"/>
      <c r="T429" s="25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0" t="s">
        <v>157</v>
      </c>
      <c r="AU429" s="260" t="s">
        <v>85</v>
      </c>
      <c r="AV429" s="14" t="s">
        <v>85</v>
      </c>
      <c r="AW429" s="14" t="s">
        <v>33</v>
      </c>
      <c r="AX429" s="14" t="s">
        <v>77</v>
      </c>
      <c r="AY429" s="260" t="s">
        <v>145</v>
      </c>
    </row>
    <row r="430" s="15" customFormat="1">
      <c r="A430" s="15"/>
      <c r="B430" s="261"/>
      <c r="C430" s="262"/>
      <c r="D430" s="241" t="s">
        <v>157</v>
      </c>
      <c r="E430" s="263" t="s">
        <v>1</v>
      </c>
      <c r="F430" s="264" t="s">
        <v>160</v>
      </c>
      <c r="G430" s="262"/>
      <c r="H430" s="265">
        <v>103.8</v>
      </c>
      <c r="I430" s="266"/>
      <c r="J430" s="262"/>
      <c r="K430" s="262"/>
      <c r="L430" s="267"/>
      <c r="M430" s="268"/>
      <c r="N430" s="269"/>
      <c r="O430" s="269"/>
      <c r="P430" s="269"/>
      <c r="Q430" s="269"/>
      <c r="R430" s="269"/>
      <c r="S430" s="269"/>
      <c r="T430" s="270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1" t="s">
        <v>157</v>
      </c>
      <c r="AU430" s="271" t="s">
        <v>85</v>
      </c>
      <c r="AV430" s="15" t="s">
        <v>152</v>
      </c>
      <c r="AW430" s="15" t="s">
        <v>33</v>
      </c>
      <c r="AX430" s="15" t="s">
        <v>8</v>
      </c>
      <c r="AY430" s="271" t="s">
        <v>145</v>
      </c>
    </row>
    <row r="431" s="2" customFormat="1">
      <c r="A431" s="38"/>
      <c r="B431" s="39"/>
      <c r="C431" s="226" t="s">
        <v>564</v>
      </c>
      <c r="D431" s="226" t="s">
        <v>147</v>
      </c>
      <c r="E431" s="227" t="s">
        <v>565</v>
      </c>
      <c r="F431" s="228" t="s">
        <v>566</v>
      </c>
      <c r="G431" s="229" t="s">
        <v>150</v>
      </c>
      <c r="H431" s="230">
        <v>62.280000000000001</v>
      </c>
      <c r="I431" s="231"/>
      <c r="J431" s="232">
        <f>ROUND(I431*H431,0)</f>
        <v>0</v>
      </c>
      <c r="K431" s="228" t="s">
        <v>151</v>
      </c>
      <c r="L431" s="44"/>
      <c r="M431" s="233" t="s">
        <v>1</v>
      </c>
      <c r="N431" s="234" t="s">
        <v>42</v>
      </c>
      <c r="O431" s="91"/>
      <c r="P431" s="235">
        <f>O431*H431</f>
        <v>0</v>
      </c>
      <c r="Q431" s="235">
        <v>0</v>
      </c>
      <c r="R431" s="235">
        <f>Q431*H431</f>
        <v>0</v>
      </c>
      <c r="S431" s="235">
        <v>0.014030000000000001</v>
      </c>
      <c r="T431" s="236">
        <f>S431*H431</f>
        <v>0.87378840000000002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7" t="s">
        <v>227</v>
      </c>
      <c r="AT431" s="237" t="s">
        <v>147</v>
      </c>
      <c r="AU431" s="237" t="s">
        <v>85</v>
      </c>
      <c r="AY431" s="17" t="s">
        <v>145</v>
      </c>
      <c r="BE431" s="238">
        <f>IF(N431="základní",J431,0)</f>
        <v>0</v>
      </c>
      <c r="BF431" s="238">
        <f>IF(N431="snížená",J431,0)</f>
        <v>0</v>
      </c>
      <c r="BG431" s="238">
        <f>IF(N431="zákl. přenesená",J431,0)</f>
        <v>0</v>
      </c>
      <c r="BH431" s="238">
        <f>IF(N431="sníž. přenesená",J431,0)</f>
        <v>0</v>
      </c>
      <c r="BI431" s="238">
        <f>IF(N431="nulová",J431,0)</f>
        <v>0</v>
      </c>
      <c r="BJ431" s="17" t="s">
        <v>8</v>
      </c>
      <c r="BK431" s="238">
        <f>ROUND(I431*H431,0)</f>
        <v>0</v>
      </c>
      <c r="BL431" s="17" t="s">
        <v>227</v>
      </c>
      <c r="BM431" s="237" t="s">
        <v>567</v>
      </c>
    </row>
    <row r="432" s="13" customFormat="1">
      <c r="A432" s="13"/>
      <c r="B432" s="239"/>
      <c r="C432" s="240"/>
      <c r="D432" s="241" t="s">
        <v>157</v>
      </c>
      <c r="E432" s="242" t="s">
        <v>1</v>
      </c>
      <c r="F432" s="243" t="s">
        <v>559</v>
      </c>
      <c r="G432" s="240"/>
      <c r="H432" s="242" t="s">
        <v>1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9" t="s">
        <v>157</v>
      </c>
      <c r="AU432" s="249" t="s">
        <v>85</v>
      </c>
      <c r="AV432" s="13" t="s">
        <v>8</v>
      </c>
      <c r="AW432" s="13" t="s">
        <v>33</v>
      </c>
      <c r="AX432" s="13" t="s">
        <v>77</v>
      </c>
      <c r="AY432" s="249" t="s">
        <v>145</v>
      </c>
    </row>
    <row r="433" s="14" customFormat="1">
      <c r="A433" s="14"/>
      <c r="B433" s="250"/>
      <c r="C433" s="251"/>
      <c r="D433" s="241" t="s">
        <v>157</v>
      </c>
      <c r="E433" s="252" t="s">
        <v>1</v>
      </c>
      <c r="F433" s="253" t="s">
        <v>568</v>
      </c>
      <c r="G433" s="251"/>
      <c r="H433" s="254">
        <v>8.6400000000000006</v>
      </c>
      <c r="I433" s="255"/>
      <c r="J433" s="251"/>
      <c r="K433" s="251"/>
      <c r="L433" s="256"/>
      <c r="M433" s="257"/>
      <c r="N433" s="258"/>
      <c r="O433" s="258"/>
      <c r="P433" s="258"/>
      <c r="Q433" s="258"/>
      <c r="R433" s="258"/>
      <c r="S433" s="258"/>
      <c r="T433" s="25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0" t="s">
        <v>157</v>
      </c>
      <c r="AU433" s="260" t="s">
        <v>85</v>
      </c>
      <c r="AV433" s="14" t="s">
        <v>85</v>
      </c>
      <c r="AW433" s="14" t="s">
        <v>33</v>
      </c>
      <c r="AX433" s="14" t="s">
        <v>77</v>
      </c>
      <c r="AY433" s="260" t="s">
        <v>145</v>
      </c>
    </row>
    <row r="434" s="14" customFormat="1">
      <c r="A434" s="14"/>
      <c r="B434" s="250"/>
      <c r="C434" s="251"/>
      <c r="D434" s="241" t="s">
        <v>157</v>
      </c>
      <c r="E434" s="252" t="s">
        <v>1</v>
      </c>
      <c r="F434" s="253" t="s">
        <v>569</v>
      </c>
      <c r="G434" s="251"/>
      <c r="H434" s="254">
        <v>38.640000000000001</v>
      </c>
      <c r="I434" s="255"/>
      <c r="J434" s="251"/>
      <c r="K434" s="251"/>
      <c r="L434" s="256"/>
      <c r="M434" s="257"/>
      <c r="N434" s="258"/>
      <c r="O434" s="258"/>
      <c r="P434" s="258"/>
      <c r="Q434" s="258"/>
      <c r="R434" s="258"/>
      <c r="S434" s="258"/>
      <c r="T434" s="25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0" t="s">
        <v>157</v>
      </c>
      <c r="AU434" s="260" t="s">
        <v>85</v>
      </c>
      <c r="AV434" s="14" t="s">
        <v>85</v>
      </c>
      <c r="AW434" s="14" t="s">
        <v>33</v>
      </c>
      <c r="AX434" s="14" t="s">
        <v>77</v>
      </c>
      <c r="AY434" s="260" t="s">
        <v>145</v>
      </c>
    </row>
    <row r="435" s="14" customFormat="1">
      <c r="A435" s="14"/>
      <c r="B435" s="250"/>
      <c r="C435" s="251"/>
      <c r="D435" s="241" t="s">
        <v>157</v>
      </c>
      <c r="E435" s="252" t="s">
        <v>1</v>
      </c>
      <c r="F435" s="253" t="s">
        <v>570</v>
      </c>
      <c r="G435" s="251"/>
      <c r="H435" s="254">
        <v>11.039999999999999</v>
      </c>
      <c r="I435" s="255"/>
      <c r="J435" s="251"/>
      <c r="K435" s="251"/>
      <c r="L435" s="256"/>
      <c r="M435" s="257"/>
      <c r="N435" s="258"/>
      <c r="O435" s="258"/>
      <c r="P435" s="258"/>
      <c r="Q435" s="258"/>
      <c r="R435" s="258"/>
      <c r="S435" s="258"/>
      <c r="T435" s="25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0" t="s">
        <v>157</v>
      </c>
      <c r="AU435" s="260" t="s">
        <v>85</v>
      </c>
      <c r="AV435" s="14" t="s">
        <v>85</v>
      </c>
      <c r="AW435" s="14" t="s">
        <v>33</v>
      </c>
      <c r="AX435" s="14" t="s">
        <v>77</v>
      </c>
      <c r="AY435" s="260" t="s">
        <v>145</v>
      </c>
    </row>
    <row r="436" s="14" customFormat="1">
      <c r="A436" s="14"/>
      <c r="B436" s="250"/>
      <c r="C436" s="251"/>
      <c r="D436" s="241" t="s">
        <v>157</v>
      </c>
      <c r="E436" s="252" t="s">
        <v>1</v>
      </c>
      <c r="F436" s="253" t="s">
        <v>571</v>
      </c>
      <c r="G436" s="251"/>
      <c r="H436" s="254">
        <v>3.96</v>
      </c>
      <c r="I436" s="255"/>
      <c r="J436" s="251"/>
      <c r="K436" s="251"/>
      <c r="L436" s="256"/>
      <c r="M436" s="257"/>
      <c r="N436" s="258"/>
      <c r="O436" s="258"/>
      <c r="P436" s="258"/>
      <c r="Q436" s="258"/>
      <c r="R436" s="258"/>
      <c r="S436" s="258"/>
      <c r="T436" s="25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0" t="s">
        <v>157</v>
      </c>
      <c r="AU436" s="260" t="s">
        <v>85</v>
      </c>
      <c r="AV436" s="14" t="s">
        <v>85</v>
      </c>
      <c r="AW436" s="14" t="s">
        <v>33</v>
      </c>
      <c r="AX436" s="14" t="s">
        <v>77</v>
      </c>
      <c r="AY436" s="260" t="s">
        <v>145</v>
      </c>
    </row>
    <row r="437" s="15" customFormat="1">
      <c r="A437" s="15"/>
      <c r="B437" s="261"/>
      <c r="C437" s="262"/>
      <c r="D437" s="241" t="s">
        <v>157</v>
      </c>
      <c r="E437" s="263" t="s">
        <v>1</v>
      </c>
      <c r="F437" s="264" t="s">
        <v>160</v>
      </c>
      <c r="G437" s="262"/>
      <c r="H437" s="265">
        <v>62.280000000000001</v>
      </c>
      <c r="I437" s="266"/>
      <c r="J437" s="262"/>
      <c r="K437" s="262"/>
      <c r="L437" s="267"/>
      <c r="M437" s="268"/>
      <c r="N437" s="269"/>
      <c r="O437" s="269"/>
      <c r="P437" s="269"/>
      <c r="Q437" s="269"/>
      <c r="R437" s="269"/>
      <c r="S437" s="269"/>
      <c r="T437" s="270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71" t="s">
        <v>157</v>
      </c>
      <c r="AU437" s="271" t="s">
        <v>85</v>
      </c>
      <c r="AV437" s="15" t="s">
        <v>152</v>
      </c>
      <c r="AW437" s="15" t="s">
        <v>33</v>
      </c>
      <c r="AX437" s="15" t="s">
        <v>8</v>
      </c>
      <c r="AY437" s="271" t="s">
        <v>145</v>
      </c>
    </row>
    <row r="438" s="2" customFormat="1">
      <c r="A438" s="38"/>
      <c r="B438" s="39"/>
      <c r="C438" s="226" t="s">
        <v>572</v>
      </c>
      <c r="D438" s="226" t="s">
        <v>147</v>
      </c>
      <c r="E438" s="227" t="s">
        <v>573</v>
      </c>
      <c r="F438" s="228" t="s">
        <v>574</v>
      </c>
      <c r="G438" s="229" t="s">
        <v>479</v>
      </c>
      <c r="H438" s="282"/>
      <c r="I438" s="231"/>
      <c r="J438" s="232">
        <f>ROUND(I438*H438,0)</f>
        <v>0</v>
      </c>
      <c r="K438" s="228" t="s">
        <v>151</v>
      </c>
      <c r="L438" s="44"/>
      <c r="M438" s="233" t="s">
        <v>1</v>
      </c>
      <c r="N438" s="234" t="s">
        <v>42</v>
      </c>
      <c r="O438" s="91"/>
      <c r="P438" s="235">
        <f>O438*H438</f>
        <v>0</v>
      </c>
      <c r="Q438" s="235">
        <v>0</v>
      </c>
      <c r="R438" s="235">
        <f>Q438*H438</f>
        <v>0</v>
      </c>
      <c r="S438" s="235">
        <v>0</v>
      </c>
      <c r="T438" s="236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7" t="s">
        <v>227</v>
      </c>
      <c r="AT438" s="237" t="s">
        <v>147</v>
      </c>
      <c r="AU438" s="237" t="s">
        <v>85</v>
      </c>
      <c r="AY438" s="17" t="s">
        <v>145</v>
      </c>
      <c r="BE438" s="238">
        <f>IF(N438="základní",J438,0)</f>
        <v>0</v>
      </c>
      <c r="BF438" s="238">
        <f>IF(N438="snížená",J438,0)</f>
        <v>0</v>
      </c>
      <c r="BG438" s="238">
        <f>IF(N438="zákl. přenesená",J438,0)</f>
        <v>0</v>
      </c>
      <c r="BH438" s="238">
        <f>IF(N438="sníž. přenesená",J438,0)</f>
        <v>0</v>
      </c>
      <c r="BI438" s="238">
        <f>IF(N438="nulová",J438,0)</f>
        <v>0</v>
      </c>
      <c r="BJ438" s="17" t="s">
        <v>8</v>
      </c>
      <c r="BK438" s="238">
        <f>ROUND(I438*H438,0)</f>
        <v>0</v>
      </c>
      <c r="BL438" s="17" t="s">
        <v>227</v>
      </c>
      <c r="BM438" s="237" t="s">
        <v>575</v>
      </c>
    </row>
    <row r="439" s="12" customFormat="1" ht="22.8" customHeight="1">
      <c r="A439" s="12"/>
      <c r="B439" s="210"/>
      <c r="C439" s="211"/>
      <c r="D439" s="212" t="s">
        <v>76</v>
      </c>
      <c r="E439" s="224" t="s">
        <v>576</v>
      </c>
      <c r="F439" s="224" t="s">
        <v>577</v>
      </c>
      <c r="G439" s="211"/>
      <c r="H439" s="211"/>
      <c r="I439" s="214"/>
      <c r="J439" s="225">
        <f>BK439</f>
        <v>0</v>
      </c>
      <c r="K439" s="211"/>
      <c r="L439" s="216"/>
      <c r="M439" s="217"/>
      <c r="N439" s="218"/>
      <c r="O439" s="218"/>
      <c r="P439" s="219">
        <f>SUM(P440:P531)</f>
        <v>0</v>
      </c>
      <c r="Q439" s="218"/>
      <c r="R439" s="219">
        <f>SUM(R440:R531)</f>
        <v>1.5302550799999999</v>
      </c>
      <c r="S439" s="218"/>
      <c r="T439" s="220">
        <f>SUM(T440:T531)</f>
        <v>0.868309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21" t="s">
        <v>85</v>
      </c>
      <c r="AT439" s="222" t="s">
        <v>76</v>
      </c>
      <c r="AU439" s="222" t="s">
        <v>8</v>
      </c>
      <c r="AY439" s="221" t="s">
        <v>145</v>
      </c>
      <c r="BK439" s="223">
        <f>SUM(BK440:BK531)</f>
        <v>0</v>
      </c>
    </row>
    <row r="440" s="2" customFormat="1" ht="16.5" customHeight="1">
      <c r="A440" s="38"/>
      <c r="B440" s="39"/>
      <c r="C440" s="226" t="s">
        <v>578</v>
      </c>
      <c r="D440" s="226" t="s">
        <v>147</v>
      </c>
      <c r="E440" s="227" t="s">
        <v>579</v>
      </c>
      <c r="F440" s="228" t="s">
        <v>580</v>
      </c>
      <c r="G440" s="229" t="s">
        <v>302</v>
      </c>
      <c r="H440" s="230">
        <v>8.4000000000000004</v>
      </c>
      <c r="I440" s="231"/>
      <c r="J440" s="232">
        <f>ROUND(I440*H440,0)</f>
        <v>0</v>
      </c>
      <c r="K440" s="228" t="s">
        <v>151</v>
      </c>
      <c r="L440" s="44"/>
      <c r="M440" s="233" t="s">
        <v>1</v>
      </c>
      <c r="N440" s="234" t="s">
        <v>42</v>
      </c>
      <c r="O440" s="91"/>
      <c r="P440" s="235">
        <f>O440*H440</f>
        <v>0</v>
      </c>
      <c r="Q440" s="235">
        <v>0</v>
      </c>
      <c r="R440" s="235">
        <f>Q440*H440</f>
        <v>0</v>
      </c>
      <c r="S440" s="235">
        <v>0.0016999999999999999</v>
      </c>
      <c r="T440" s="236">
        <f>S440*H440</f>
        <v>0.014279999999999999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7" t="s">
        <v>227</v>
      </c>
      <c r="AT440" s="237" t="s">
        <v>147</v>
      </c>
      <c r="AU440" s="237" t="s">
        <v>85</v>
      </c>
      <c r="AY440" s="17" t="s">
        <v>145</v>
      </c>
      <c r="BE440" s="238">
        <f>IF(N440="základní",J440,0)</f>
        <v>0</v>
      </c>
      <c r="BF440" s="238">
        <f>IF(N440="snížená",J440,0)</f>
        <v>0</v>
      </c>
      <c r="BG440" s="238">
        <f>IF(N440="zákl. přenesená",J440,0)</f>
        <v>0</v>
      </c>
      <c r="BH440" s="238">
        <f>IF(N440="sníž. přenesená",J440,0)</f>
        <v>0</v>
      </c>
      <c r="BI440" s="238">
        <f>IF(N440="nulová",J440,0)</f>
        <v>0</v>
      </c>
      <c r="BJ440" s="17" t="s">
        <v>8</v>
      </c>
      <c r="BK440" s="238">
        <f>ROUND(I440*H440,0)</f>
        <v>0</v>
      </c>
      <c r="BL440" s="17" t="s">
        <v>227</v>
      </c>
      <c r="BM440" s="237" t="s">
        <v>581</v>
      </c>
    </row>
    <row r="441" s="2" customFormat="1" ht="21.75" customHeight="1">
      <c r="A441" s="38"/>
      <c r="B441" s="39"/>
      <c r="C441" s="226" t="s">
        <v>582</v>
      </c>
      <c r="D441" s="226" t="s">
        <v>147</v>
      </c>
      <c r="E441" s="227" t="s">
        <v>583</v>
      </c>
      <c r="F441" s="228" t="s">
        <v>584</v>
      </c>
      <c r="G441" s="229" t="s">
        <v>302</v>
      </c>
      <c r="H441" s="230">
        <v>18</v>
      </c>
      <c r="I441" s="231"/>
      <c r="J441" s="232">
        <f>ROUND(I441*H441,0)</f>
        <v>0</v>
      </c>
      <c r="K441" s="228" t="s">
        <v>151</v>
      </c>
      <c r="L441" s="44"/>
      <c r="M441" s="233" t="s">
        <v>1</v>
      </c>
      <c r="N441" s="234" t="s">
        <v>42</v>
      </c>
      <c r="O441" s="91"/>
      <c r="P441" s="235">
        <f>O441*H441</f>
        <v>0</v>
      </c>
      <c r="Q441" s="235">
        <v>0</v>
      </c>
      <c r="R441" s="235">
        <f>Q441*H441</f>
        <v>0</v>
      </c>
      <c r="S441" s="235">
        <v>0.0017700000000000001</v>
      </c>
      <c r="T441" s="236">
        <f>S441*H441</f>
        <v>0.031859999999999999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37" t="s">
        <v>227</v>
      </c>
      <c r="AT441" s="237" t="s">
        <v>147</v>
      </c>
      <c r="AU441" s="237" t="s">
        <v>85</v>
      </c>
      <c r="AY441" s="17" t="s">
        <v>145</v>
      </c>
      <c r="BE441" s="238">
        <f>IF(N441="základní",J441,0)</f>
        <v>0</v>
      </c>
      <c r="BF441" s="238">
        <f>IF(N441="snížená",J441,0)</f>
        <v>0</v>
      </c>
      <c r="BG441" s="238">
        <f>IF(N441="zákl. přenesená",J441,0)</f>
        <v>0</v>
      </c>
      <c r="BH441" s="238">
        <f>IF(N441="sníž. přenesená",J441,0)</f>
        <v>0</v>
      </c>
      <c r="BI441" s="238">
        <f>IF(N441="nulová",J441,0)</f>
        <v>0</v>
      </c>
      <c r="BJ441" s="17" t="s">
        <v>8</v>
      </c>
      <c r="BK441" s="238">
        <f>ROUND(I441*H441,0)</f>
        <v>0</v>
      </c>
      <c r="BL441" s="17" t="s">
        <v>227</v>
      </c>
      <c r="BM441" s="237" t="s">
        <v>585</v>
      </c>
    </row>
    <row r="442" s="2" customFormat="1" ht="16.5" customHeight="1">
      <c r="A442" s="38"/>
      <c r="B442" s="39"/>
      <c r="C442" s="226" t="s">
        <v>586</v>
      </c>
      <c r="D442" s="226" t="s">
        <v>147</v>
      </c>
      <c r="E442" s="227" t="s">
        <v>587</v>
      </c>
      <c r="F442" s="228" t="s">
        <v>588</v>
      </c>
      <c r="G442" s="229" t="s">
        <v>402</v>
      </c>
      <c r="H442" s="230">
        <v>1</v>
      </c>
      <c r="I442" s="231"/>
      <c r="J442" s="232">
        <f>ROUND(I442*H442,0)</f>
        <v>0</v>
      </c>
      <c r="K442" s="228" t="s">
        <v>151</v>
      </c>
      <c r="L442" s="44"/>
      <c r="M442" s="233" t="s">
        <v>1</v>
      </c>
      <c r="N442" s="234" t="s">
        <v>42</v>
      </c>
      <c r="O442" s="91"/>
      <c r="P442" s="235">
        <f>O442*H442</f>
        <v>0</v>
      </c>
      <c r="Q442" s="235">
        <v>0</v>
      </c>
      <c r="R442" s="235">
        <f>Q442*H442</f>
        <v>0</v>
      </c>
      <c r="S442" s="235">
        <v>0.0090600000000000003</v>
      </c>
      <c r="T442" s="236">
        <f>S442*H442</f>
        <v>0.0090600000000000003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7" t="s">
        <v>227</v>
      </c>
      <c r="AT442" s="237" t="s">
        <v>147</v>
      </c>
      <c r="AU442" s="237" t="s">
        <v>85</v>
      </c>
      <c r="AY442" s="17" t="s">
        <v>145</v>
      </c>
      <c r="BE442" s="238">
        <f>IF(N442="základní",J442,0)</f>
        <v>0</v>
      </c>
      <c r="BF442" s="238">
        <f>IF(N442="snížená",J442,0)</f>
        <v>0</v>
      </c>
      <c r="BG442" s="238">
        <f>IF(N442="zákl. přenesená",J442,0)</f>
        <v>0</v>
      </c>
      <c r="BH442" s="238">
        <f>IF(N442="sníž. přenesená",J442,0)</f>
        <v>0</v>
      </c>
      <c r="BI442" s="238">
        <f>IF(N442="nulová",J442,0)</f>
        <v>0</v>
      </c>
      <c r="BJ442" s="17" t="s">
        <v>8</v>
      </c>
      <c r="BK442" s="238">
        <f>ROUND(I442*H442,0)</f>
        <v>0</v>
      </c>
      <c r="BL442" s="17" t="s">
        <v>227</v>
      </c>
      <c r="BM442" s="237" t="s">
        <v>589</v>
      </c>
    </row>
    <row r="443" s="2" customFormat="1" ht="21.75" customHeight="1">
      <c r="A443" s="38"/>
      <c r="B443" s="39"/>
      <c r="C443" s="226" t="s">
        <v>590</v>
      </c>
      <c r="D443" s="226" t="s">
        <v>147</v>
      </c>
      <c r="E443" s="227" t="s">
        <v>591</v>
      </c>
      <c r="F443" s="228" t="s">
        <v>592</v>
      </c>
      <c r="G443" s="229" t="s">
        <v>302</v>
      </c>
      <c r="H443" s="230">
        <v>66.400000000000006</v>
      </c>
      <c r="I443" s="231"/>
      <c r="J443" s="232">
        <f>ROUND(I443*H443,0)</f>
        <v>0</v>
      </c>
      <c r="K443" s="228" t="s">
        <v>151</v>
      </c>
      <c r="L443" s="44"/>
      <c r="M443" s="233" t="s">
        <v>1</v>
      </c>
      <c r="N443" s="234" t="s">
        <v>42</v>
      </c>
      <c r="O443" s="91"/>
      <c r="P443" s="235">
        <f>O443*H443</f>
        <v>0</v>
      </c>
      <c r="Q443" s="235">
        <v>0</v>
      </c>
      <c r="R443" s="235">
        <f>Q443*H443</f>
        <v>0</v>
      </c>
      <c r="S443" s="235">
        <v>0.0022300000000000002</v>
      </c>
      <c r="T443" s="236">
        <f>S443*H443</f>
        <v>0.14807200000000004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7" t="s">
        <v>227</v>
      </c>
      <c r="AT443" s="237" t="s">
        <v>147</v>
      </c>
      <c r="AU443" s="237" t="s">
        <v>85</v>
      </c>
      <c r="AY443" s="17" t="s">
        <v>145</v>
      </c>
      <c r="BE443" s="238">
        <f>IF(N443="základní",J443,0)</f>
        <v>0</v>
      </c>
      <c r="BF443" s="238">
        <f>IF(N443="snížená",J443,0)</f>
        <v>0</v>
      </c>
      <c r="BG443" s="238">
        <f>IF(N443="zákl. přenesená",J443,0)</f>
        <v>0</v>
      </c>
      <c r="BH443" s="238">
        <f>IF(N443="sníž. přenesená",J443,0)</f>
        <v>0</v>
      </c>
      <c r="BI443" s="238">
        <f>IF(N443="nulová",J443,0)</f>
        <v>0</v>
      </c>
      <c r="BJ443" s="17" t="s">
        <v>8</v>
      </c>
      <c r="BK443" s="238">
        <f>ROUND(I443*H443,0)</f>
        <v>0</v>
      </c>
      <c r="BL443" s="17" t="s">
        <v>227</v>
      </c>
      <c r="BM443" s="237" t="s">
        <v>593</v>
      </c>
    </row>
    <row r="444" s="14" customFormat="1">
      <c r="A444" s="14"/>
      <c r="B444" s="250"/>
      <c r="C444" s="251"/>
      <c r="D444" s="241" t="s">
        <v>157</v>
      </c>
      <c r="E444" s="252" t="s">
        <v>1</v>
      </c>
      <c r="F444" s="253" t="s">
        <v>594</v>
      </c>
      <c r="G444" s="251"/>
      <c r="H444" s="254">
        <v>66.400000000000006</v>
      </c>
      <c r="I444" s="255"/>
      <c r="J444" s="251"/>
      <c r="K444" s="251"/>
      <c r="L444" s="256"/>
      <c r="M444" s="257"/>
      <c r="N444" s="258"/>
      <c r="O444" s="258"/>
      <c r="P444" s="258"/>
      <c r="Q444" s="258"/>
      <c r="R444" s="258"/>
      <c r="S444" s="258"/>
      <c r="T444" s="259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0" t="s">
        <v>157</v>
      </c>
      <c r="AU444" s="260" t="s">
        <v>85</v>
      </c>
      <c r="AV444" s="14" t="s">
        <v>85</v>
      </c>
      <c r="AW444" s="14" t="s">
        <v>33</v>
      </c>
      <c r="AX444" s="14" t="s">
        <v>77</v>
      </c>
      <c r="AY444" s="260" t="s">
        <v>145</v>
      </c>
    </row>
    <row r="445" s="15" customFormat="1">
      <c r="A445" s="15"/>
      <c r="B445" s="261"/>
      <c r="C445" s="262"/>
      <c r="D445" s="241" t="s">
        <v>157</v>
      </c>
      <c r="E445" s="263" t="s">
        <v>1</v>
      </c>
      <c r="F445" s="264" t="s">
        <v>160</v>
      </c>
      <c r="G445" s="262"/>
      <c r="H445" s="265">
        <v>66.400000000000006</v>
      </c>
      <c r="I445" s="266"/>
      <c r="J445" s="262"/>
      <c r="K445" s="262"/>
      <c r="L445" s="267"/>
      <c r="M445" s="268"/>
      <c r="N445" s="269"/>
      <c r="O445" s="269"/>
      <c r="P445" s="269"/>
      <c r="Q445" s="269"/>
      <c r="R445" s="269"/>
      <c r="S445" s="269"/>
      <c r="T445" s="270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71" t="s">
        <v>157</v>
      </c>
      <c r="AU445" s="271" t="s">
        <v>85</v>
      </c>
      <c r="AV445" s="15" t="s">
        <v>152</v>
      </c>
      <c r="AW445" s="15" t="s">
        <v>33</v>
      </c>
      <c r="AX445" s="15" t="s">
        <v>8</v>
      </c>
      <c r="AY445" s="271" t="s">
        <v>145</v>
      </c>
    </row>
    <row r="446" s="2" customFormat="1" ht="16.5" customHeight="1">
      <c r="A446" s="38"/>
      <c r="B446" s="39"/>
      <c r="C446" s="226" t="s">
        <v>595</v>
      </c>
      <c r="D446" s="226" t="s">
        <v>147</v>
      </c>
      <c r="E446" s="227" t="s">
        <v>596</v>
      </c>
      <c r="F446" s="228" t="s">
        <v>597</v>
      </c>
      <c r="G446" s="229" t="s">
        <v>302</v>
      </c>
      <c r="H446" s="230">
        <v>7.0999999999999996</v>
      </c>
      <c r="I446" s="231"/>
      <c r="J446" s="232">
        <f>ROUND(I446*H446,0)</f>
        <v>0</v>
      </c>
      <c r="K446" s="228" t="s">
        <v>151</v>
      </c>
      <c r="L446" s="44"/>
      <c r="M446" s="233" t="s">
        <v>1</v>
      </c>
      <c r="N446" s="234" t="s">
        <v>42</v>
      </c>
      <c r="O446" s="91"/>
      <c r="P446" s="235">
        <f>O446*H446</f>
        <v>0</v>
      </c>
      <c r="Q446" s="235">
        <v>0</v>
      </c>
      <c r="R446" s="235">
        <f>Q446*H446</f>
        <v>0</v>
      </c>
      <c r="S446" s="235">
        <v>0.00175</v>
      </c>
      <c r="T446" s="236">
        <f>S446*H446</f>
        <v>0.012425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7" t="s">
        <v>227</v>
      </c>
      <c r="AT446" s="237" t="s">
        <v>147</v>
      </c>
      <c r="AU446" s="237" t="s">
        <v>85</v>
      </c>
      <c r="AY446" s="17" t="s">
        <v>145</v>
      </c>
      <c r="BE446" s="238">
        <f>IF(N446="základní",J446,0)</f>
        <v>0</v>
      </c>
      <c r="BF446" s="238">
        <f>IF(N446="snížená",J446,0)</f>
        <v>0</v>
      </c>
      <c r="BG446" s="238">
        <f>IF(N446="zákl. přenesená",J446,0)</f>
        <v>0</v>
      </c>
      <c r="BH446" s="238">
        <f>IF(N446="sníž. přenesená",J446,0)</f>
        <v>0</v>
      </c>
      <c r="BI446" s="238">
        <f>IF(N446="nulová",J446,0)</f>
        <v>0</v>
      </c>
      <c r="BJ446" s="17" t="s">
        <v>8</v>
      </c>
      <c r="BK446" s="238">
        <f>ROUND(I446*H446,0)</f>
        <v>0</v>
      </c>
      <c r="BL446" s="17" t="s">
        <v>227</v>
      </c>
      <c r="BM446" s="237" t="s">
        <v>598</v>
      </c>
    </row>
    <row r="447" s="14" customFormat="1">
      <c r="A447" s="14"/>
      <c r="B447" s="250"/>
      <c r="C447" s="251"/>
      <c r="D447" s="241" t="s">
        <v>157</v>
      </c>
      <c r="E447" s="252" t="s">
        <v>1</v>
      </c>
      <c r="F447" s="253" t="s">
        <v>599</v>
      </c>
      <c r="G447" s="251"/>
      <c r="H447" s="254">
        <v>7.0999999999999996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0" t="s">
        <v>157</v>
      </c>
      <c r="AU447" s="260" t="s">
        <v>85</v>
      </c>
      <c r="AV447" s="14" t="s">
        <v>85</v>
      </c>
      <c r="AW447" s="14" t="s">
        <v>33</v>
      </c>
      <c r="AX447" s="14" t="s">
        <v>77</v>
      </c>
      <c r="AY447" s="260" t="s">
        <v>145</v>
      </c>
    </row>
    <row r="448" s="15" customFormat="1">
      <c r="A448" s="15"/>
      <c r="B448" s="261"/>
      <c r="C448" s="262"/>
      <c r="D448" s="241" t="s">
        <v>157</v>
      </c>
      <c r="E448" s="263" t="s">
        <v>1</v>
      </c>
      <c r="F448" s="264" t="s">
        <v>160</v>
      </c>
      <c r="G448" s="262"/>
      <c r="H448" s="265">
        <v>7.0999999999999996</v>
      </c>
      <c r="I448" s="266"/>
      <c r="J448" s="262"/>
      <c r="K448" s="262"/>
      <c r="L448" s="267"/>
      <c r="M448" s="268"/>
      <c r="N448" s="269"/>
      <c r="O448" s="269"/>
      <c r="P448" s="269"/>
      <c r="Q448" s="269"/>
      <c r="R448" s="269"/>
      <c r="S448" s="269"/>
      <c r="T448" s="270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71" t="s">
        <v>157</v>
      </c>
      <c r="AU448" s="271" t="s">
        <v>85</v>
      </c>
      <c r="AV448" s="15" t="s">
        <v>152</v>
      </c>
      <c r="AW448" s="15" t="s">
        <v>33</v>
      </c>
      <c r="AX448" s="15" t="s">
        <v>8</v>
      </c>
      <c r="AY448" s="271" t="s">
        <v>145</v>
      </c>
    </row>
    <row r="449" s="2" customFormat="1" ht="16.5" customHeight="1">
      <c r="A449" s="38"/>
      <c r="B449" s="39"/>
      <c r="C449" s="226" t="s">
        <v>600</v>
      </c>
      <c r="D449" s="226" t="s">
        <v>147</v>
      </c>
      <c r="E449" s="227" t="s">
        <v>601</v>
      </c>
      <c r="F449" s="228" t="s">
        <v>602</v>
      </c>
      <c r="G449" s="229" t="s">
        <v>302</v>
      </c>
      <c r="H449" s="230">
        <v>18</v>
      </c>
      <c r="I449" s="231"/>
      <c r="J449" s="232">
        <f>ROUND(I449*H449,0)</f>
        <v>0</v>
      </c>
      <c r="K449" s="228" t="s">
        <v>151</v>
      </c>
      <c r="L449" s="44"/>
      <c r="M449" s="233" t="s">
        <v>1</v>
      </c>
      <c r="N449" s="234" t="s">
        <v>42</v>
      </c>
      <c r="O449" s="91"/>
      <c r="P449" s="235">
        <f>O449*H449</f>
        <v>0</v>
      </c>
      <c r="Q449" s="235">
        <v>0</v>
      </c>
      <c r="R449" s="235">
        <f>Q449*H449</f>
        <v>0</v>
      </c>
      <c r="S449" s="235">
        <v>0.0025999999999999999</v>
      </c>
      <c r="T449" s="236">
        <f>S449*H449</f>
        <v>0.046799999999999994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7" t="s">
        <v>227</v>
      </c>
      <c r="AT449" s="237" t="s">
        <v>147</v>
      </c>
      <c r="AU449" s="237" t="s">
        <v>85</v>
      </c>
      <c r="AY449" s="17" t="s">
        <v>145</v>
      </c>
      <c r="BE449" s="238">
        <f>IF(N449="základní",J449,0)</f>
        <v>0</v>
      </c>
      <c r="BF449" s="238">
        <f>IF(N449="snížená",J449,0)</f>
        <v>0</v>
      </c>
      <c r="BG449" s="238">
        <f>IF(N449="zákl. přenesená",J449,0)</f>
        <v>0</v>
      </c>
      <c r="BH449" s="238">
        <f>IF(N449="sníž. přenesená",J449,0)</f>
        <v>0</v>
      </c>
      <c r="BI449" s="238">
        <f>IF(N449="nulová",J449,0)</f>
        <v>0</v>
      </c>
      <c r="BJ449" s="17" t="s">
        <v>8</v>
      </c>
      <c r="BK449" s="238">
        <f>ROUND(I449*H449,0)</f>
        <v>0</v>
      </c>
      <c r="BL449" s="17" t="s">
        <v>227</v>
      </c>
      <c r="BM449" s="237" t="s">
        <v>603</v>
      </c>
    </row>
    <row r="450" s="2" customFormat="1" ht="16.5" customHeight="1">
      <c r="A450" s="38"/>
      <c r="B450" s="39"/>
      <c r="C450" s="226" t="s">
        <v>604</v>
      </c>
      <c r="D450" s="226" t="s">
        <v>147</v>
      </c>
      <c r="E450" s="227" t="s">
        <v>605</v>
      </c>
      <c r="F450" s="228" t="s">
        <v>606</v>
      </c>
      <c r="G450" s="229" t="s">
        <v>302</v>
      </c>
      <c r="H450" s="230">
        <v>66.400000000000006</v>
      </c>
      <c r="I450" s="231"/>
      <c r="J450" s="232">
        <f>ROUND(I450*H450,0)</f>
        <v>0</v>
      </c>
      <c r="K450" s="228" t="s">
        <v>151</v>
      </c>
      <c r="L450" s="44"/>
      <c r="M450" s="233" t="s">
        <v>1</v>
      </c>
      <c r="N450" s="234" t="s">
        <v>42</v>
      </c>
      <c r="O450" s="91"/>
      <c r="P450" s="235">
        <f>O450*H450</f>
        <v>0</v>
      </c>
      <c r="Q450" s="235">
        <v>0</v>
      </c>
      <c r="R450" s="235">
        <f>Q450*H450</f>
        <v>0</v>
      </c>
      <c r="S450" s="235">
        <v>0.0060499999999999998</v>
      </c>
      <c r="T450" s="236">
        <f>S450*H450</f>
        <v>0.40172000000000002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7" t="s">
        <v>227</v>
      </c>
      <c r="AT450" s="237" t="s">
        <v>147</v>
      </c>
      <c r="AU450" s="237" t="s">
        <v>85</v>
      </c>
      <c r="AY450" s="17" t="s">
        <v>145</v>
      </c>
      <c r="BE450" s="238">
        <f>IF(N450="základní",J450,0)</f>
        <v>0</v>
      </c>
      <c r="BF450" s="238">
        <f>IF(N450="snížená",J450,0)</f>
        <v>0</v>
      </c>
      <c r="BG450" s="238">
        <f>IF(N450="zákl. přenesená",J450,0)</f>
        <v>0</v>
      </c>
      <c r="BH450" s="238">
        <f>IF(N450="sníž. přenesená",J450,0)</f>
        <v>0</v>
      </c>
      <c r="BI450" s="238">
        <f>IF(N450="nulová",J450,0)</f>
        <v>0</v>
      </c>
      <c r="BJ450" s="17" t="s">
        <v>8</v>
      </c>
      <c r="BK450" s="238">
        <f>ROUND(I450*H450,0)</f>
        <v>0</v>
      </c>
      <c r="BL450" s="17" t="s">
        <v>227</v>
      </c>
      <c r="BM450" s="237" t="s">
        <v>607</v>
      </c>
    </row>
    <row r="451" s="14" customFormat="1">
      <c r="A451" s="14"/>
      <c r="B451" s="250"/>
      <c r="C451" s="251"/>
      <c r="D451" s="241" t="s">
        <v>157</v>
      </c>
      <c r="E451" s="252" t="s">
        <v>1</v>
      </c>
      <c r="F451" s="253" t="s">
        <v>608</v>
      </c>
      <c r="G451" s="251"/>
      <c r="H451" s="254">
        <v>66.400000000000006</v>
      </c>
      <c r="I451" s="255"/>
      <c r="J451" s="251"/>
      <c r="K451" s="251"/>
      <c r="L451" s="256"/>
      <c r="M451" s="257"/>
      <c r="N451" s="258"/>
      <c r="O451" s="258"/>
      <c r="P451" s="258"/>
      <c r="Q451" s="258"/>
      <c r="R451" s="258"/>
      <c r="S451" s="258"/>
      <c r="T451" s="25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0" t="s">
        <v>157</v>
      </c>
      <c r="AU451" s="260" t="s">
        <v>85</v>
      </c>
      <c r="AV451" s="14" t="s">
        <v>85</v>
      </c>
      <c r="AW451" s="14" t="s">
        <v>33</v>
      </c>
      <c r="AX451" s="14" t="s">
        <v>77</v>
      </c>
      <c r="AY451" s="260" t="s">
        <v>145</v>
      </c>
    </row>
    <row r="452" s="15" customFormat="1">
      <c r="A452" s="15"/>
      <c r="B452" s="261"/>
      <c r="C452" s="262"/>
      <c r="D452" s="241" t="s">
        <v>157</v>
      </c>
      <c r="E452" s="263" t="s">
        <v>1</v>
      </c>
      <c r="F452" s="264" t="s">
        <v>160</v>
      </c>
      <c r="G452" s="262"/>
      <c r="H452" s="265">
        <v>66.400000000000006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1" t="s">
        <v>157</v>
      </c>
      <c r="AU452" s="271" t="s">
        <v>85</v>
      </c>
      <c r="AV452" s="15" t="s">
        <v>152</v>
      </c>
      <c r="AW452" s="15" t="s">
        <v>33</v>
      </c>
      <c r="AX452" s="15" t="s">
        <v>8</v>
      </c>
      <c r="AY452" s="271" t="s">
        <v>145</v>
      </c>
    </row>
    <row r="453" s="2" customFormat="1" ht="16.5" customHeight="1">
      <c r="A453" s="38"/>
      <c r="B453" s="39"/>
      <c r="C453" s="226" t="s">
        <v>609</v>
      </c>
      <c r="D453" s="226" t="s">
        <v>147</v>
      </c>
      <c r="E453" s="227" t="s">
        <v>610</v>
      </c>
      <c r="F453" s="228" t="s">
        <v>611</v>
      </c>
      <c r="G453" s="229" t="s">
        <v>302</v>
      </c>
      <c r="H453" s="230">
        <v>51.799999999999997</v>
      </c>
      <c r="I453" s="231"/>
      <c r="J453" s="232">
        <f>ROUND(I453*H453,0)</f>
        <v>0</v>
      </c>
      <c r="K453" s="228" t="s">
        <v>151</v>
      </c>
      <c r="L453" s="44"/>
      <c r="M453" s="233" t="s">
        <v>1</v>
      </c>
      <c r="N453" s="234" t="s">
        <v>42</v>
      </c>
      <c r="O453" s="91"/>
      <c r="P453" s="235">
        <f>O453*H453</f>
        <v>0</v>
      </c>
      <c r="Q453" s="235">
        <v>0</v>
      </c>
      <c r="R453" s="235">
        <f>Q453*H453</f>
        <v>0</v>
      </c>
      <c r="S453" s="235">
        <v>0.0039399999999999999</v>
      </c>
      <c r="T453" s="236">
        <f>S453*H453</f>
        <v>0.204092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7" t="s">
        <v>227</v>
      </c>
      <c r="AT453" s="237" t="s">
        <v>147</v>
      </c>
      <c r="AU453" s="237" t="s">
        <v>85</v>
      </c>
      <c r="AY453" s="17" t="s">
        <v>145</v>
      </c>
      <c r="BE453" s="238">
        <f>IF(N453="základní",J453,0)</f>
        <v>0</v>
      </c>
      <c r="BF453" s="238">
        <f>IF(N453="snížená",J453,0)</f>
        <v>0</v>
      </c>
      <c r="BG453" s="238">
        <f>IF(N453="zákl. přenesená",J453,0)</f>
        <v>0</v>
      </c>
      <c r="BH453" s="238">
        <f>IF(N453="sníž. přenesená",J453,0)</f>
        <v>0</v>
      </c>
      <c r="BI453" s="238">
        <f>IF(N453="nulová",J453,0)</f>
        <v>0</v>
      </c>
      <c r="BJ453" s="17" t="s">
        <v>8</v>
      </c>
      <c r="BK453" s="238">
        <f>ROUND(I453*H453,0)</f>
        <v>0</v>
      </c>
      <c r="BL453" s="17" t="s">
        <v>227</v>
      </c>
      <c r="BM453" s="237" t="s">
        <v>612</v>
      </c>
    </row>
    <row r="454" s="14" customFormat="1">
      <c r="A454" s="14"/>
      <c r="B454" s="250"/>
      <c r="C454" s="251"/>
      <c r="D454" s="241" t="s">
        <v>157</v>
      </c>
      <c r="E454" s="252" t="s">
        <v>1</v>
      </c>
      <c r="F454" s="253" t="s">
        <v>613</v>
      </c>
      <c r="G454" s="251"/>
      <c r="H454" s="254">
        <v>51.799999999999997</v>
      </c>
      <c r="I454" s="255"/>
      <c r="J454" s="251"/>
      <c r="K454" s="251"/>
      <c r="L454" s="256"/>
      <c r="M454" s="257"/>
      <c r="N454" s="258"/>
      <c r="O454" s="258"/>
      <c r="P454" s="258"/>
      <c r="Q454" s="258"/>
      <c r="R454" s="258"/>
      <c r="S454" s="258"/>
      <c r="T454" s="25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0" t="s">
        <v>157</v>
      </c>
      <c r="AU454" s="260" t="s">
        <v>85</v>
      </c>
      <c r="AV454" s="14" t="s">
        <v>85</v>
      </c>
      <c r="AW454" s="14" t="s">
        <v>33</v>
      </c>
      <c r="AX454" s="14" t="s">
        <v>77</v>
      </c>
      <c r="AY454" s="260" t="s">
        <v>145</v>
      </c>
    </row>
    <row r="455" s="15" customFormat="1">
      <c r="A455" s="15"/>
      <c r="B455" s="261"/>
      <c r="C455" s="262"/>
      <c r="D455" s="241" t="s">
        <v>157</v>
      </c>
      <c r="E455" s="263" t="s">
        <v>1</v>
      </c>
      <c r="F455" s="264" t="s">
        <v>160</v>
      </c>
      <c r="G455" s="262"/>
      <c r="H455" s="265">
        <v>51.799999999999997</v>
      </c>
      <c r="I455" s="266"/>
      <c r="J455" s="262"/>
      <c r="K455" s="262"/>
      <c r="L455" s="267"/>
      <c r="M455" s="268"/>
      <c r="N455" s="269"/>
      <c r="O455" s="269"/>
      <c r="P455" s="269"/>
      <c r="Q455" s="269"/>
      <c r="R455" s="269"/>
      <c r="S455" s="269"/>
      <c r="T455" s="270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71" t="s">
        <v>157</v>
      </c>
      <c r="AU455" s="271" t="s">
        <v>85</v>
      </c>
      <c r="AV455" s="15" t="s">
        <v>152</v>
      </c>
      <c r="AW455" s="15" t="s">
        <v>33</v>
      </c>
      <c r="AX455" s="15" t="s">
        <v>8</v>
      </c>
      <c r="AY455" s="271" t="s">
        <v>145</v>
      </c>
    </row>
    <row r="456" s="2" customFormat="1">
      <c r="A456" s="38"/>
      <c r="B456" s="39"/>
      <c r="C456" s="226" t="s">
        <v>614</v>
      </c>
      <c r="D456" s="226" t="s">
        <v>147</v>
      </c>
      <c r="E456" s="227" t="s">
        <v>615</v>
      </c>
      <c r="F456" s="228" t="s">
        <v>616</v>
      </c>
      <c r="G456" s="229" t="s">
        <v>150</v>
      </c>
      <c r="H456" s="230">
        <v>42</v>
      </c>
      <c r="I456" s="231"/>
      <c r="J456" s="232">
        <f>ROUND(I456*H456,0)</f>
        <v>0</v>
      </c>
      <c r="K456" s="228" t="s">
        <v>151</v>
      </c>
      <c r="L456" s="44"/>
      <c r="M456" s="233" t="s">
        <v>1</v>
      </c>
      <c r="N456" s="234" t="s">
        <v>42</v>
      </c>
      <c r="O456" s="91"/>
      <c r="P456" s="235">
        <f>O456*H456</f>
        <v>0</v>
      </c>
      <c r="Q456" s="235">
        <v>0.0067200000000000003</v>
      </c>
      <c r="R456" s="235">
        <f>Q456*H456</f>
        <v>0.28223999999999999</v>
      </c>
      <c r="S456" s="235">
        <v>0</v>
      </c>
      <c r="T456" s="236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7" t="s">
        <v>227</v>
      </c>
      <c r="AT456" s="237" t="s">
        <v>147</v>
      </c>
      <c r="AU456" s="237" t="s">
        <v>85</v>
      </c>
      <c r="AY456" s="17" t="s">
        <v>145</v>
      </c>
      <c r="BE456" s="238">
        <f>IF(N456="základní",J456,0)</f>
        <v>0</v>
      </c>
      <c r="BF456" s="238">
        <f>IF(N456="snížená",J456,0)</f>
        <v>0</v>
      </c>
      <c r="BG456" s="238">
        <f>IF(N456="zákl. přenesená",J456,0)</f>
        <v>0</v>
      </c>
      <c r="BH456" s="238">
        <f>IF(N456="sníž. přenesená",J456,0)</f>
        <v>0</v>
      </c>
      <c r="BI456" s="238">
        <f>IF(N456="nulová",J456,0)</f>
        <v>0</v>
      </c>
      <c r="BJ456" s="17" t="s">
        <v>8</v>
      </c>
      <c r="BK456" s="238">
        <f>ROUND(I456*H456,0)</f>
        <v>0</v>
      </c>
      <c r="BL456" s="17" t="s">
        <v>227</v>
      </c>
      <c r="BM456" s="237" t="s">
        <v>617</v>
      </c>
    </row>
    <row r="457" s="13" customFormat="1">
      <c r="A457" s="13"/>
      <c r="B457" s="239"/>
      <c r="C457" s="240"/>
      <c r="D457" s="241" t="s">
        <v>157</v>
      </c>
      <c r="E457" s="242" t="s">
        <v>1</v>
      </c>
      <c r="F457" s="243" t="s">
        <v>618</v>
      </c>
      <c r="G457" s="240"/>
      <c r="H457" s="242" t="s">
        <v>1</v>
      </c>
      <c r="I457" s="244"/>
      <c r="J457" s="240"/>
      <c r="K457" s="240"/>
      <c r="L457" s="245"/>
      <c r="M457" s="246"/>
      <c r="N457" s="247"/>
      <c r="O457" s="247"/>
      <c r="P457" s="247"/>
      <c r="Q457" s="247"/>
      <c r="R457" s="247"/>
      <c r="S457" s="247"/>
      <c r="T457" s="24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9" t="s">
        <v>157</v>
      </c>
      <c r="AU457" s="249" t="s">
        <v>85</v>
      </c>
      <c r="AV457" s="13" t="s">
        <v>8</v>
      </c>
      <c r="AW457" s="13" t="s">
        <v>33</v>
      </c>
      <c r="AX457" s="13" t="s">
        <v>77</v>
      </c>
      <c r="AY457" s="249" t="s">
        <v>145</v>
      </c>
    </row>
    <row r="458" s="14" customFormat="1">
      <c r="A458" s="14"/>
      <c r="B458" s="250"/>
      <c r="C458" s="251"/>
      <c r="D458" s="241" t="s">
        <v>157</v>
      </c>
      <c r="E458" s="252" t="s">
        <v>1</v>
      </c>
      <c r="F458" s="253" t="s">
        <v>619</v>
      </c>
      <c r="G458" s="251"/>
      <c r="H458" s="254">
        <v>42</v>
      </c>
      <c r="I458" s="255"/>
      <c r="J458" s="251"/>
      <c r="K458" s="251"/>
      <c r="L458" s="256"/>
      <c r="M458" s="257"/>
      <c r="N458" s="258"/>
      <c r="O458" s="258"/>
      <c r="P458" s="258"/>
      <c r="Q458" s="258"/>
      <c r="R458" s="258"/>
      <c r="S458" s="258"/>
      <c r="T458" s="25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0" t="s">
        <v>157</v>
      </c>
      <c r="AU458" s="260" t="s">
        <v>85</v>
      </c>
      <c r="AV458" s="14" t="s">
        <v>85</v>
      </c>
      <c r="AW458" s="14" t="s">
        <v>33</v>
      </c>
      <c r="AX458" s="14" t="s">
        <v>77</v>
      </c>
      <c r="AY458" s="260" t="s">
        <v>145</v>
      </c>
    </row>
    <row r="459" s="15" customFormat="1">
      <c r="A459" s="15"/>
      <c r="B459" s="261"/>
      <c r="C459" s="262"/>
      <c r="D459" s="241" t="s">
        <v>157</v>
      </c>
      <c r="E459" s="263" t="s">
        <v>1</v>
      </c>
      <c r="F459" s="264" t="s">
        <v>160</v>
      </c>
      <c r="G459" s="262"/>
      <c r="H459" s="265">
        <v>42</v>
      </c>
      <c r="I459" s="266"/>
      <c r="J459" s="262"/>
      <c r="K459" s="262"/>
      <c r="L459" s="267"/>
      <c r="M459" s="268"/>
      <c r="N459" s="269"/>
      <c r="O459" s="269"/>
      <c r="P459" s="269"/>
      <c r="Q459" s="269"/>
      <c r="R459" s="269"/>
      <c r="S459" s="269"/>
      <c r="T459" s="270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1" t="s">
        <v>157</v>
      </c>
      <c r="AU459" s="271" t="s">
        <v>85</v>
      </c>
      <c r="AV459" s="15" t="s">
        <v>152</v>
      </c>
      <c r="AW459" s="15" t="s">
        <v>33</v>
      </c>
      <c r="AX459" s="15" t="s">
        <v>8</v>
      </c>
      <c r="AY459" s="271" t="s">
        <v>145</v>
      </c>
    </row>
    <row r="460" s="2" customFormat="1">
      <c r="A460" s="38"/>
      <c r="B460" s="39"/>
      <c r="C460" s="226" t="s">
        <v>620</v>
      </c>
      <c r="D460" s="226" t="s">
        <v>147</v>
      </c>
      <c r="E460" s="227" t="s">
        <v>621</v>
      </c>
      <c r="F460" s="228" t="s">
        <v>622</v>
      </c>
      <c r="G460" s="229" t="s">
        <v>302</v>
      </c>
      <c r="H460" s="230">
        <v>9.2400000000000002</v>
      </c>
      <c r="I460" s="231"/>
      <c r="J460" s="232">
        <f>ROUND(I460*H460,0)</f>
        <v>0</v>
      </c>
      <c r="K460" s="228" t="s">
        <v>151</v>
      </c>
      <c r="L460" s="44"/>
      <c r="M460" s="233" t="s">
        <v>1</v>
      </c>
      <c r="N460" s="234" t="s">
        <v>42</v>
      </c>
      <c r="O460" s="91"/>
      <c r="P460" s="235">
        <f>O460*H460</f>
        <v>0</v>
      </c>
      <c r="Q460" s="235">
        <v>0.00142</v>
      </c>
      <c r="R460" s="235">
        <f>Q460*H460</f>
        <v>0.0131208</v>
      </c>
      <c r="S460" s="235">
        <v>0</v>
      </c>
      <c r="T460" s="236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7" t="s">
        <v>227</v>
      </c>
      <c r="AT460" s="237" t="s">
        <v>147</v>
      </c>
      <c r="AU460" s="237" t="s">
        <v>85</v>
      </c>
      <c r="AY460" s="17" t="s">
        <v>145</v>
      </c>
      <c r="BE460" s="238">
        <f>IF(N460="základní",J460,0)</f>
        <v>0</v>
      </c>
      <c r="BF460" s="238">
        <f>IF(N460="snížená",J460,0)</f>
        <v>0</v>
      </c>
      <c r="BG460" s="238">
        <f>IF(N460="zákl. přenesená",J460,0)</f>
        <v>0</v>
      </c>
      <c r="BH460" s="238">
        <f>IF(N460="sníž. přenesená",J460,0)</f>
        <v>0</v>
      </c>
      <c r="BI460" s="238">
        <f>IF(N460="nulová",J460,0)</f>
        <v>0</v>
      </c>
      <c r="BJ460" s="17" t="s">
        <v>8</v>
      </c>
      <c r="BK460" s="238">
        <f>ROUND(I460*H460,0)</f>
        <v>0</v>
      </c>
      <c r="BL460" s="17" t="s">
        <v>227</v>
      </c>
      <c r="BM460" s="237" t="s">
        <v>623</v>
      </c>
    </row>
    <row r="461" s="13" customFormat="1">
      <c r="A461" s="13"/>
      <c r="B461" s="239"/>
      <c r="C461" s="240"/>
      <c r="D461" s="241" t="s">
        <v>157</v>
      </c>
      <c r="E461" s="242" t="s">
        <v>1</v>
      </c>
      <c r="F461" s="243" t="s">
        <v>624</v>
      </c>
      <c r="G461" s="240"/>
      <c r="H461" s="242" t="s">
        <v>1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9" t="s">
        <v>157</v>
      </c>
      <c r="AU461" s="249" t="s">
        <v>85</v>
      </c>
      <c r="AV461" s="13" t="s">
        <v>8</v>
      </c>
      <c r="AW461" s="13" t="s">
        <v>33</v>
      </c>
      <c r="AX461" s="13" t="s">
        <v>77</v>
      </c>
      <c r="AY461" s="249" t="s">
        <v>145</v>
      </c>
    </row>
    <row r="462" s="13" customFormat="1">
      <c r="A462" s="13"/>
      <c r="B462" s="239"/>
      <c r="C462" s="240"/>
      <c r="D462" s="241" t="s">
        <v>157</v>
      </c>
      <c r="E462" s="242" t="s">
        <v>1</v>
      </c>
      <c r="F462" s="243" t="s">
        <v>625</v>
      </c>
      <c r="G462" s="240"/>
      <c r="H462" s="242" t="s">
        <v>1</v>
      </c>
      <c r="I462" s="244"/>
      <c r="J462" s="240"/>
      <c r="K462" s="240"/>
      <c r="L462" s="245"/>
      <c r="M462" s="246"/>
      <c r="N462" s="247"/>
      <c r="O462" s="247"/>
      <c r="P462" s="247"/>
      <c r="Q462" s="247"/>
      <c r="R462" s="247"/>
      <c r="S462" s="247"/>
      <c r="T462" s="24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9" t="s">
        <v>157</v>
      </c>
      <c r="AU462" s="249" t="s">
        <v>85</v>
      </c>
      <c r="AV462" s="13" t="s">
        <v>8</v>
      </c>
      <c r="AW462" s="13" t="s">
        <v>33</v>
      </c>
      <c r="AX462" s="13" t="s">
        <v>77</v>
      </c>
      <c r="AY462" s="249" t="s">
        <v>145</v>
      </c>
    </row>
    <row r="463" s="14" customFormat="1">
      <c r="A463" s="14"/>
      <c r="B463" s="250"/>
      <c r="C463" s="251"/>
      <c r="D463" s="241" t="s">
        <v>157</v>
      </c>
      <c r="E463" s="252" t="s">
        <v>1</v>
      </c>
      <c r="F463" s="253" t="s">
        <v>626</v>
      </c>
      <c r="G463" s="251"/>
      <c r="H463" s="254">
        <v>9.2400000000000002</v>
      </c>
      <c r="I463" s="255"/>
      <c r="J463" s="251"/>
      <c r="K463" s="251"/>
      <c r="L463" s="256"/>
      <c r="M463" s="257"/>
      <c r="N463" s="258"/>
      <c r="O463" s="258"/>
      <c r="P463" s="258"/>
      <c r="Q463" s="258"/>
      <c r="R463" s="258"/>
      <c r="S463" s="258"/>
      <c r="T463" s="25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0" t="s">
        <v>157</v>
      </c>
      <c r="AU463" s="260" t="s">
        <v>85</v>
      </c>
      <c r="AV463" s="14" t="s">
        <v>85</v>
      </c>
      <c r="AW463" s="14" t="s">
        <v>33</v>
      </c>
      <c r="AX463" s="14" t="s">
        <v>77</v>
      </c>
      <c r="AY463" s="260" t="s">
        <v>145</v>
      </c>
    </row>
    <row r="464" s="15" customFormat="1">
      <c r="A464" s="15"/>
      <c r="B464" s="261"/>
      <c r="C464" s="262"/>
      <c r="D464" s="241" t="s">
        <v>157</v>
      </c>
      <c r="E464" s="263" t="s">
        <v>1</v>
      </c>
      <c r="F464" s="264" t="s">
        <v>160</v>
      </c>
      <c r="G464" s="262"/>
      <c r="H464" s="265">
        <v>9.2400000000000002</v>
      </c>
      <c r="I464" s="266"/>
      <c r="J464" s="262"/>
      <c r="K464" s="262"/>
      <c r="L464" s="267"/>
      <c r="M464" s="268"/>
      <c r="N464" s="269"/>
      <c r="O464" s="269"/>
      <c r="P464" s="269"/>
      <c r="Q464" s="269"/>
      <c r="R464" s="269"/>
      <c r="S464" s="269"/>
      <c r="T464" s="270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71" t="s">
        <v>157</v>
      </c>
      <c r="AU464" s="271" t="s">
        <v>85</v>
      </c>
      <c r="AV464" s="15" t="s">
        <v>152</v>
      </c>
      <c r="AW464" s="15" t="s">
        <v>33</v>
      </c>
      <c r="AX464" s="15" t="s">
        <v>8</v>
      </c>
      <c r="AY464" s="271" t="s">
        <v>145</v>
      </c>
    </row>
    <row r="465" s="2" customFormat="1">
      <c r="A465" s="38"/>
      <c r="B465" s="39"/>
      <c r="C465" s="226" t="s">
        <v>627</v>
      </c>
      <c r="D465" s="226" t="s">
        <v>147</v>
      </c>
      <c r="E465" s="227" t="s">
        <v>628</v>
      </c>
      <c r="F465" s="228" t="s">
        <v>629</v>
      </c>
      <c r="G465" s="229" t="s">
        <v>302</v>
      </c>
      <c r="H465" s="230">
        <v>19.800000000000001</v>
      </c>
      <c r="I465" s="231"/>
      <c r="J465" s="232">
        <f>ROUND(I465*H465,0)</f>
        <v>0</v>
      </c>
      <c r="K465" s="228" t="s">
        <v>151</v>
      </c>
      <c r="L465" s="44"/>
      <c r="M465" s="233" t="s">
        <v>1</v>
      </c>
      <c r="N465" s="234" t="s">
        <v>42</v>
      </c>
      <c r="O465" s="91"/>
      <c r="P465" s="235">
        <f>O465*H465</f>
        <v>0</v>
      </c>
      <c r="Q465" s="235">
        <v>0.00149</v>
      </c>
      <c r="R465" s="235">
        <f>Q465*H465</f>
        <v>0.029502</v>
      </c>
      <c r="S465" s="235">
        <v>0</v>
      </c>
      <c r="T465" s="236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7" t="s">
        <v>227</v>
      </c>
      <c r="AT465" s="237" t="s">
        <v>147</v>
      </c>
      <c r="AU465" s="237" t="s">
        <v>85</v>
      </c>
      <c r="AY465" s="17" t="s">
        <v>145</v>
      </c>
      <c r="BE465" s="238">
        <f>IF(N465="základní",J465,0)</f>
        <v>0</v>
      </c>
      <c r="BF465" s="238">
        <f>IF(N465="snížená",J465,0)</f>
        <v>0</v>
      </c>
      <c r="BG465" s="238">
        <f>IF(N465="zákl. přenesená",J465,0)</f>
        <v>0</v>
      </c>
      <c r="BH465" s="238">
        <f>IF(N465="sníž. přenesená",J465,0)</f>
        <v>0</v>
      </c>
      <c r="BI465" s="238">
        <f>IF(N465="nulová",J465,0)</f>
        <v>0</v>
      </c>
      <c r="BJ465" s="17" t="s">
        <v>8</v>
      </c>
      <c r="BK465" s="238">
        <f>ROUND(I465*H465,0)</f>
        <v>0</v>
      </c>
      <c r="BL465" s="17" t="s">
        <v>227</v>
      </c>
      <c r="BM465" s="237" t="s">
        <v>630</v>
      </c>
    </row>
    <row r="466" s="13" customFormat="1">
      <c r="A466" s="13"/>
      <c r="B466" s="239"/>
      <c r="C466" s="240"/>
      <c r="D466" s="241" t="s">
        <v>157</v>
      </c>
      <c r="E466" s="242" t="s">
        <v>1</v>
      </c>
      <c r="F466" s="243" t="s">
        <v>624</v>
      </c>
      <c r="G466" s="240"/>
      <c r="H466" s="242" t="s">
        <v>1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9" t="s">
        <v>157</v>
      </c>
      <c r="AU466" s="249" t="s">
        <v>85</v>
      </c>
      <c r="AV466" s="13" t="s">
        <v>8</v>
      </c>
      <c r="AW466" s="13" t="s">
        <v>33</v>
      </c>
      <c r="AX466" s="13" t="s">
        <v>77</v>
      </c>
      <c r="AY466" s="249" t="s">
        <v>145</v>
      </c>
    </row>
    <row r="467" s="13" customFormat="1">
      <c r="A467" s="13"/>
      <c r="B467" s="239"/>
      <c r="C467" s="240"/>
      <c r="D467" s="241" t="s">
        <v>157</v>
      </c>
      <c r="E467" s="242" t="s">
        <v>1</v>
      </c>
      <c r="F467" s="243" t="s">
        <v>631</v>
      </c>
      <c r="G467" s="240"/>
      <c r="H467" s="242" t="s">
        <v>1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157</v>
      </c>
      <c r="AU467" s="249" t="s">
        <v>85</v>
      </c>
      <c r="AV467" s="13" t="s">
        <v>8</v>
      </c>
      <c r="AW467" s="13" t="s">
        <v>33</v>
      </c>
      <c r="AX467" s="13" t="s">
        <v>77</v>
      </c>
      <c r="AY467" s="249" t="s">
        <v>145</v>
      </c>
    </row>
    <row r="468" s="14" customFormat="1">
      <c r="A468" s="14"/>
      <c r="B468" s="250"/>
      <c r="C468" s="251"/>
      <c r="D468" s="241" t="s">
        <v>157</v>
      </c>
      <c r="E468" s="252" t="s">
        <v>1</v>
      </c>
      <c r="F468" s="253" t="s">
        <v>632</v>
      </c>
      <c r="G468" s="251"/>
      <c r="H468" s="254">
        <v>19.800000000000001</v>
      </c>
      <c r="I468" s="255"/>
      <c r="J468" s="251"/>
      <c r="K468" s="251"/>
      <c r="L468" s="256"/>
      <c r="M468" s="257"/>
      <c r="N468" s="258"/>
      <c r="O468" s="258"/>
      <c r="P468" s="258"/>
      <c r="Q468" s="258"/>
      <c r="R468" s="258"/>
      <c r="S468" s="258"/>
      <c r="T468" s="25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0" t="s">
        <v>157</v>
      </c>
      <c r="AU468" s="260" t="s">
        <v>85</v>
      </c>
      <c r="AV468" s="14" t="s">
        <v>85</v>
      </c>
      <c r="AW468" s="14" t="s">
        <v>33</v>
      </c>
      <c r="AX468" s="14" t="s">
        <v>77</v>
      </c>
      <c r="AY468" s="260" t="s">
        <v>145</v>
      </c>
    </row>
    <row r="469" s="15" customFormat="1">
      <c r="A469" s="15"/>
      <c r="B469" s="261"/>
      <c r="C469" s="262"/>
      <c r="D469" s="241" t="s">
        <v>157</v>
      </c>
      <c r="E469" s="263" t="s">
        <v>1</v>
      </c>
      <c r="F469" s="264" t="s">
        <v>160</v>
      </c>
      <c r="G469" s="262"/>
      <c r="H469" s="265">
        <v>19.800000000000001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1" t="s">
        <v>157</v>
      </c>
      <c r="AU469" s="271" t="s">
        <v>85</v>
      </c>
      <c r="AV469" s="15" t="s">
        <v>152</v>
      </c>
      <c r="AW469" s="15" t="s">
        <v>33</v>
      </c>
      <c r="AX469" s="15" t="s">
        <v>8</v>
      </c>
      <c r="AY469" s="271" t="s">
        <v>145</v>
      </c>
    </row>
    <row r="470" s="2" customFormat="1" ht="33" customHeight="1">
      <c r="A470" s="38"/>
      <c r="B470" s="39"/>
      <c r="C470" s="226" t="s">
        <v>633</v>
      </c>
      <c r="D470" s="226" t="s">
        <v>147</v>
      </c>
      <c r="E470" s="227" t="s">
        <v>634</v>
      </c>
      <c r="F470" s="228" t="s">
        <v>635</v>
      </c>
      <c r="G470" s="229" t="s">
        <v>302</v>
      </c>
      <c r="H470" s="230">
        <v>20.68</v>
      </c>
      <c r="I470" s="231"/>
      <c r="J470" s="232">
        <f>ROUND(I470*H470,0)</f>
        <v>0</v>
      </c>
      <c r="K470" s="228" t="s">
        <v>151</v>
      </c>
      <c r="L470" s="44"/>
      <c r="M470" s="233" t="s">
        <v>1</v>
      </c>
      <c r="N470" s="234" t="s">
        <v>42</v>
      </c>
      <c r="O470" s="91"/>
      <c r="P470" s="235">
        <f>O470*H470</f>
        <v>0</v>
      </c>
      <c r="Q470" s="235">
        <v>0.0022799999999999999</v>
      </c>
      <c r="R470" s="235">
        <f>Q470*H470</f>
        <v>0.047150399999999995</v>
      </c>
      <c r="S470" s="235">
        <v>0</v>
      </c>
      <c r="T470" s="236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7" t="s">
        <v>227</v>
      </c>
      <c r="AT470" s="237" t="s">
        <v>147</v>
      </c>
      <c r="AU470" s="237" t="s">
        <v>85</v>
      </c>
      <c r="AY470" s="17" t="s">
        <v>145</v>
      </c>
      <c r="BE470" s="238">
        <f>IF(N470="základní",J470,0)</f>
        <v>0</v>
      </c>
      <c r="BF470" s="238">
        <f>IF(N470="snížená",J470,0)</f>
        <v>0</v>
      </c>
      <c r="BG470" s="238">
        <f>IF(N470="zákl. přenesená",J470,0)</f>
        <v>0</v>
      </c>
      <c r="BH470" s="238">
        <f>IF(N470="sníž. přenesená",J470,0)</f>
        <v>0</v>
      </c>
      <c r="BI470" s="238">
        <f>IF(N470="nulová",J470,0)</f>
        <v>0</v>
      </c>
      <c r="BJ470" s="17" t="s">
        <v>8</v>
      </c>
      <c r="BK470" s="238">
        <f>ROUND(I470*H470,0)</f>
        <v>0</v>
      </c>
      <c r="BL470" s="17" t="s">
        <v>227</v>
      </c>
      <c r="BM470" s="237" t="s">
        <v>636</v>
      </c>
    </row>
    <row r="471" s="13" customFormat="1">
      <c r="A471" s="13"/>
      <c r="B471" s="239"/>
      <c r="C471" s="240"/>
      <c r="D471" s="241" t="s">
        <v>157</v>
      </c>
      <c r="E471" s="242" t="s">
        <v>1</v>
      </c>
      <c r="F471" s="243" t="s">
        <v>624</v>
      </c>
      <c r="G471" s="240"/>
      <c r="H471" s="242" t="s">
        <v>1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157</v>
      </c>
      <c r="AU471" s="249" t="s">
        <v>85</v>
      </c>
      <c r="AV471" s="13" t="s">
        <v>8</v>
      </c>
      <c r="AW471" s="13" t="s">
        <v>33</v>
      </c>
      <c r="AX471" s="13" t="s">
        <v>77</v>
      </c>
      <c r="AY471" s="249" t="s">
        <v>145</v>
      </c>
    </row>
    <row r="472" s="13" customFormat="1">
      <c r="A472" s="13"/>
      <c r="B472" s="239"/>
      <c r="C472" s="240"/>
      <c r="D472" s="241" t="s">
        <v>157</v>
      </c>
      <c r="E472" s="242" t="s">
        <v>1</v>
      </c>
      <c r="F472" s="243" t="s">
        <v>637</v>
      </c>
      <c r="G472" s="240"/>
      <c r="H472" s="242" t="s">
        <v>1</v>
      </c>
      <c r="I472" s="244"/>
      <c r="J472" s="240"/>
      <c r="K472" s="240"/>
      <c r="L472" s="245"/>
      <c r="M472" s="246"/>
      <c r="N472" s="247"/>
      <c r="O472" s="247"/>
      <c r="P472" s="247"/>
      <c r="Q472" s="247"/>
      <c r="R472" s="247"/>
      <c r="S472" s="247"/>
      <c r="T472" s="24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9" t="s">
        <v>157</v>
      </c>
      <c r="AU472" s="249" t="s">
        <v>85</v>
      </c>
      <c r="AV472" s="13" t="s">
        <v>8</v>
      </c>
      <c r="AW472" s="13" t="s">
        <v>33</v>
      </c>
      <c r="AX472" s="13" t="s">
        <v>77</v>
      </c>
      <c r="AY472" s="249" t="s">
        <v>145</v>
      </c>
    </row>
    <row r="473" s="14" customFormat="1">
      <c r="A473" s="14"/>
      <c r="B473" s="250"/>
      <c r="C473" s="251"/>
      <c r="D473" s="241" t="s">
        <v>157</v>
      </c>
      <c r="E473" s="252" t="s">
        <v>1</v>
      </c>
      <c r="F473" s="253" t="s">
        <v>638</v>
      </c>
      <c r="G473" s="251"/>
      <c r="H473" s="254">
        <v>20.68</v>
      </c>
      <c r="I473" s="255"/>
      <c r="J473" s="251"/>
      <c r="K473" s="251"/>
      <c r="L473" s="256"/>
      <c r="M473" s="257"/>
      <c r="N473" s="258"/>
      <c r="O473" s="258"/>
      <c r="P473" s="258"/>
      <c r="Q473" s="258"/>
      <c r="R473" s="258"/>
      <c r="S473" s="258"/>
      <c r="T473" s="25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0" t="s">
        <v>157</v>
      </c>
      <c r="AU473" s="260" t="s">
        <v>85</v>
      </c>
      <c r="AV473" s="14" t="s">
        <v>85</v>
      </c>
      <c r="AW473" s="14" t="s">
        <v>33</v>
      </c>
      <c r="AX473" s="14" t="s">
        <v>77</v>
      </c>
      <c r="AY473" s="260" t="s">
        <v>145</v>
      </c>
    </row>
    <row r="474" s="15" customFormat="1">
      <c r="A474" s="15"/>
      <c r="B474" s="261"/>
      <c r="C474" s="262"/>
      <c r="D474" s="241" t="s">
        <v>157</v>
      </c>
      <c r="E474" s="263" t="s">
        <v>1</v>
      </c>
      <c r="F474" s="264" t="s">
        <v>160</v>
      </c>
      <c r="G474" s="262"/>
      <c r="H474" s="265">
        <v>20.68</v>
      </c>
      <c r="I474" s="266"/>
      <c r="J474" s="262"/>
      <c r="K474" s="262"/>
      <c r="L474" s="267"/>
      <c r="M474" s="268"/>
      <c r="N474" s="269"/>
      <c r="O474" s="269"/>
      <c r="P474" s="269"/>
      <c r="Q474" s="269"/>
      <c r="R474" s="269"/>
      <c r="S474" s="269"/>
      <c r="T474" s="270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71" t="s">
        <v>157</v>
      </c>
      <c r="AU474" s="271" t="s">
        <v>85</v>
      </c>
      <c r="AV474" s="15" t="s">
        <v>152</v>
      </c>
      <c r="AW474" s="15" t="s">
        <v>33</v>
      </c>
      <c r="AX474" s="15" t="s">
        <v>8</v>
      </c>
      <c r="AY474" s="271" t="s">
        <v>145</v>
      </c>
    </row>
    <row r="475" s="2" customFormat="1" ht="33" customHeight="1">
      <c r="A475" s="38"/>
      <c r="B475" s="39"/>
      <c r="C475" s="226" t="s">
        <v>639</v>
      </c>
      <c r="D475" s="226" t="s">
        <v>147</v>
      </c>
      <c r="E475" s="227" t="s">
        <v>640</v>
      </c>
      <c r="F475" s="228" t="s">
        <v>641</v>
      </c>
      <c r="G475" s="229" t="s">
        <v>150</v>
      </c>
      <c r="H475" s="230">
        <v>1.98</v>
      </c>
      <c r="I475" s="231"/>
      <c r="J475" s="232">
        <f>ROUND(I475*H475,0)</f>
        <v>0</v>
      </c>
      <c r="K475" s="228" t="s">
        <v>1</v>
      </c>
      <c r="L475" s="44"/>
      <c r="M475" s="233" t="s">
        <v>1</v>
      </c>
      <c r="N475" s="234" t="s">
        <v>42</v>
      </c>
      <c r="O475" s="91"/>
      <c r="P475" s="235">
        <f>O475*H475</f>
        <v>0</v>
      </c>
      <c r="Q475" s="235">
        <v>0.0050699999999999999</v>
      </c>
      <c r="R475" s="235">
        <f>Q475*H475</f>
        <v>0.0100386</v>
      </c>
      <c r="S475" s="235">
        <v>0</v>
      </c>
      <c r="T475" s="236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37" t="s">
        <v>227</v>
      </c>
      <c r="AT475" s="237" t="s">
        <v>147</v>
      </c>
      <c r="AU475" s="237" t="s">
        <v>85</v>
      </c>
      <c r="AY475" s="17" t="s">
        <v>145</v>
      </c>
      <c r="BE475" s="238">
        <f>IF(N475="základní",J475,0)</f>
        <v>0</v>
      </c>
      <c r="BF475" s="238">
        <f>IF(N475="snížená",J475,0)</f>
        <v>0</v>
      </c>
      <c r="BG475" s="238">
        <f>IF(N475="zákl. přenesená",J475,0)</f>
        <v>0</v>
      </c>
      <c r="BH475" s="238">
        <f>IF(N475="sníž. přenesená",J475,0)</f>
        <v>0</v>
      </c>
      <c r="BI475" s="238">
        <f>IF(N475="nulová",J475,0)</f>
        <v>0</v>
      </c>
      <c r="BJ475" s="17" t="s">
        <v>8</v>
      </c>
      <c r="BK475" s="238">
        <f>ROUND(I475*H475,0)</f>
        <v>0</v>
      </c>
      <c r="BL475" s="17" t="s">
        <v>227</v>
      </c>
      <c r="BM475" s="237" t="s">
        <v>642</v>
      </c>
    </row>
    <row r="476" s="13" customFormat="1">
      <c r="A476" s="13"/>
      <c r="B476" s="239"/>
      <c r="C476" s="240"/>
      <c r="D476" s="241" t="s">
        <v>157</v>
      </c>
      <c r="E476" s="242" t="s">
        <v>1</v>
      </c>
      <c r="F476" s="243" t="s">
        <v>624</v>
      </c>
      <c r="G476" s="240"/>
      <c r="H476" s="242" t="s">
        <v>1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9" t="s">
        <v>157</v>
      </c>
      <c r="AU476" s="249" t="s">
        <v>85</v>
      </c>
      <c r="AV476" s="13" t="s">
        <v>8</v>
      </c>
      <c r="AW476" s="13" t="s">
        <v>33</v>
      </c>
      <c r="AX476" s="13" t="s">
        <v>77</v>
      </c>
      <c r="AY476" s="249" t="s">
        <v>145</v>
      </c>
    </row>
    <row r="477" s="13" customFormat="1">
      <c r="A477" s="13"/>
      <c r="B477" s="239"/>
      <c r="C477" s="240"/>
      <c r="D477" s="241" t="s">
        <v>157</v>
      </c>
      <c r="E477" s="242" t="s">
        <v>1</v>
      </c>
      <c r="F477" s="243" t="s">
        <v>643</v>
      </c>
      <c r="G477" s="240"/>
      <c r="H477" s="242" t="s">
        <v>1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157</v>
      </c>
      <c r="AU477" s="249" t="s">
        <v>85</v>
      </c>
      <c r="AV477" s="13" t="s">
        <v>8</v>
      </c>
      <c r="AW477" s="13" t="s">
        <v>33</v>
      </c>
      <c r="AX477" s="13" t="s">
        <v>77</v>
      </c>
      <c r="AY477" s="249" t="s">
        <v>145</v>
      </c>
    </row>
    <row r="478" s="14" customFormat="1">
      <c r="A478" s="14"/>
      <c r="B478" s="250"/>
      <c r="C478" s="251"/>
      <c r="D478" s="241" t="s">
        <v>157</v>
      </c>
      <c r="E478" s="252" t="s">
        <v>1</v>
      </c>
      <c r="F478" s="253" t="s">
        <v>644</v>
      </c>
      <c r="G478" s="251"/>
      <c r="H478" s="254">
        <v>1.98</v>
      </c>
      <c r="I478" s="255"/>
      <c r="J478" s="251"/>
      <c r="K478" s="251"/>
      <c r="L478" s="256"/>
      <c r="M478" s="257"/>
      <c r="N478" s="258"/>
      <c r="O478" s="258"/>
      <c r="P478" s="258"/>
      <c r="Q478" s="258"/>
      <c r="R478" s="258"/>
      <c r="S478" s="258"/>
      <c r="T478" s="259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0" t="s">
        <v>157</v>
      </c>
      <c r="AU478" s="260" t="s">
        <v>85</v>
      </c>
      <c r="AV478" s="14" t="s">
        <v>85</v>
      </c>
      <c r="AW478" s="14" t="s">
        <v>33</v>
      </c>
      <c r="AX478" s="14" t="s">
        <v>77</v>
      </c>
      <c r="AY478" s="260" t="s">
        <v>145</v>
      </c>
    </row>
    <row r="479" s="15" customFormat="1">
      <c r="A479" s="15"/>
      <c r="B479" s="261"/>
      <c r="C479" s="262"/>
      <c r="D479" s="241" t="s">
        <v>157</v>
      </c>
      <c r="E479" s="263" t="s">
        <v>1</v>
      </c>
      <c r="F479" s="264" t="s">
        <v>160</v>
      </c>
      <c r="G479" s="262"/>
      <c r="H479" s="265">
        <v>1.98</v>
      </c>
      <c r="I479" s="266"/>
      <c r="J479" s="262"/>
      <c r="K479" s="262"/>
      <c r="L479" s="267"/>
      <c r="M479" s="268"/>
      <c r="N479" s="269"/>
      <c r="O479" s="269"/>
      <c r="P479" s="269"/>
      <c r="Q479" s="269"/>
      <c r="R479" s="269"/>
      <c r="S479" s="269"/>
      <c r="T479" s="270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71" t="s">
        <v>157</v>
      </c>
      <c r="AU479" s="271" t="s">
        <v>85</v>
      </c>
      <c r="AV479" s="15" t="s">
        <v>152</v>
      </c>
      <c r="AW479" s="15" t="s">
        <v>33</v>
      </c>
      <c r="AX479" s="15" t="s">
        <v>8</v>
      </c>
      <c r="AY479" s="271" t="s">
        <v>145</v>
      </c>
    </row>
    <row r="480" s="2" customFormat="1" ht="33" customHeight="1">
      <c r="A480" s="38"/>
      <c r="B480" s="39"/>
      <c r="C480" s="226" t="s">
        <v>645</v>
      </c>
      <c r="D480" s="226" t="s">
        <v>147</v>
      </c>
      <c r="E480" s="227" t="s">
        <v>646</v>
      </c>
      <c r="F480" s="228" t="s">
        <v>647</v>
      </c>
      <c r="G480" s="229" t="s">
        <v>402</v>
      </c>
      <c r="H480" s="230">
        <v>4</v>
      </c>
      <c r="I480" s="231"/>
      <c r="J480" s="232">
        <f>ROUND(I480*H480,0)</f>
        <v>0</v>
      </c>
      <c r="K480" s="228" t="s">
        <v>1</v>
      </c>
      <c r="L480" s="44"/>
      <c r="M480" s="233" t="s">
        <v>1</v>
      </c>
      <c r="N480" s="234" t="s">
        <v>42</v>
      </c>
      <c r="O480" s="91"/>
      <c r="P480" s="235">
        <f>O480*H480</f>
        <v>0</v>
      </c>
      <c r="Q480" s="235">
        <v>0</v>
      </c>
      <c r="R480" s="235">
        <f>Q480*H480</f>
        <v>0</v>
      </c>
      <c r="S480" s="235">
        <v>0</v>
      </c>
      <c r="T480" s="236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7" t="s">
        <v>227</v>
      </c>
      <c r="AT480" s="237" t="s">
        <v>147</v>
      </c>
      <c r="AU480" s="237" t="s">
        <v>85</v>
      </c>
      <c r="AY480" s="17" t="s">
        <v>145</v>
      </c>
      <c r="BE480" s="238">
        <f>IF(N480="základní",J480,0)</f>
        <v>0</v>
      </c>
      <c r="BF480" s="238">
        <f>IF(N480="snížená",J480,0)</f>
        <v>0</v>
      </c>
      <c r="BG480" s="238">
        <f>IF(N480="zákl. přenesená",J480,0)</f>
        <v>0</v>
      </c>
      <c r="BH480" s="238">
        <f>IF(N480="sníž. přenesená",J480,0)</f>
        <v>0</v>
      </c>
      <c r="BI480" s="238">
        <f>IF(N480="nulová",J480,0)</f>
        <v>0</v>
      </c>
      <c r="BJ480" s="17" t="s">
        <v>8</v>
      </c>
      <c r="BK480" s="238">
        <f>ROUND(I480*H480,0)</f>
        <v>0</v>
      </c>
      <c r="BL480" s="17" t="s">
        <v>227</v>
      </c>
      <c r="BM480" s="237" t="s">
        <v>648</v>
      </c>
    </row>
    <row r="481" s="14" customFormat="1">
      <c r="A481" s="14"/>
      <c r="B481" s="250"/>
      <c r="C481" s="251"/>
      <c r="D481" s="241" t="s">
        <v>157</v>
      </c>
      <c r="E481" s="252" t="s">
        <v>1</v>
      </c>
      <c r="F481" s="253" t="s">
        <v>649</v>
      </c>
      <c r="G481" s="251"/>
      <c r="H481" s="254">
        <v>4</v>
      </c>
      <c r="I481" s="255"/>
      <c r="J481" s="251"/>
      <c r="K481" s="251"/>
      <c r="L481" s="256"/>
      <c r="M481" s="257"/>
      <c r="N481" s="258"/>
      <c r="O481" s="258"/>
      <c r="P481" s="258"/>
      <c r="Q481" s="258"/>
      <c r="R481" s="258"/>
      <c r="S481" s="258"/>
      <c r="T481" s="25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0" t="s">
        <v>157</v>
      </c>
      <c r="AU481" s="260" t="s">
        <v>85</v>
      </c>
      <c r="AV481" s="14" t="s">
        <v>85</v>
      </c>
      <c r="AW481" s="14" t="s">
        <v>33</v>
      </c>
      <c r="AX481" s="14" t="s">
        <v>77</v>
      </c>
      <c r="AY481" s="260" t="s">
        <v>145</v>
      </c>
    </row>
    <row r="482" s="15" customFormat="1">
      <c r="A482" s="15"/>
      <c r="B482" s="261"/>
      <c r="C482" s="262"/>
      <c r="D482" s="241" t="s">
        <v>157</v>
      </c>
      <c r="E482" s="263" t="s">
        <v>1</v>
      </c>
      <c r="F482" s="264" t="s">
        <v>160</v>
      </c>
      <c r="G482" s="262"/>
      <c r="H482" s="265">
        <v>4</v>
      </c>
      <c r="I482" s="266"/>
      <c r="J482" s="262"/>
      <c r="K482" s="262"/>
      <c r="L482" s="267"/>
      <c r="M482" s="268"/>
      <c r="N482" s="269"/>
      <c r="O482" s="269"/>
      <c r="P482" s="269"/>
      <c r="Q482" s="269"/>
      <c r="R482" s="269"/>
      <c r="S482" s="269"/>
      <c r="T482" s="270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71" t="s">
        <v>157</v>
      </c>
      <c r="AU482" s="271" t="s">
        <v>85</v>
      </c>
      <c r="AV482" s="15" t="s">
        <v>152</v>
      </c>
      <c r="AW482" s="15" t="s">
        <v>33</v>
      </c>
      <c r="AX482" s="15" t="s">
        <v>8</v>
      </c>
      <c r="AY482" s="271" t="s">
        <v>145</v>
      </c>
    </row>
    <row r="483" s="2" customFormat="1">
      <c r="A483" s="38"/>
      <c r="B483" s="39"/>
      <c r="C483" s="226" t="s">
        <v>650</v>
      </c>
      <c r="D483" s="226" t="s">
        <v>147</v>
      </c>
      <c r="E483" s="227" t="s">
        <v>651</v>
      </c>
      <c r="F483" s="228" t="s">
        <v>652</v>
      </c>
      <c r="G483" s="229" t="s">
        <v>150</v>
      </c>
      <c r="H483" s="230">
        <v>51.128</v>
      </c>
      <c r="I483" s="231"/>
      <c r="J483" s="232">
        <f>ROUND(I483*H483,0)</f>
        <v>0</v>
      </c>
      <c r="K483" s="228" t="s">
        <v>151</v>
      </c>
      <c r="L483" s="44"/>
      <c r="M483" s="233" t="s">
        <v>1</v>
      </c>
      <c r="N483" s="234" t="s">
        <v>42</v>
      </c>
      <c r="O483" s="91"/>
      <c r="P483" s="235">
        <f>O483*H483</f>
        <v>0</v>
      </c>
      <c r="Q483" s="235">
        <v>0.0058100000000000001</v>
      </c>
      <c r="R483" s="235">
        <f>Q483*H483</f>
        <v>0.29705367999999999</v>
      </c>
      <c r="S483" s="235">
        <v>0</v>
      </c>
      <c r="T483" s="236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37" t="s">
        <v>227</v>
      </c>
      <c r="AT483" s="237" t="s">
        <v>147</v>
      </c>
      <c r="AU483" s="237" t="s">
        <v>85</v>
      </c>
      <c r="AY483" s="17" t="s">
        <v>145</v>
      </c>
      <c r="BE483" s="238">
        <f>IF(N483="základní",J483,0)</f>
        <v>0</v>
      </c>
      <c r="BF483" s="238">
        <f>IF(N483="snížená",J483,0)</f>
        <v>0</v>
      </c>
      <c r="BG483" s="238">
        <f>IF(N483="zákl. přenesená",J483,0)</f>
        <v>0</v>
      </c>
      <c r="BH483" s="238">
        <f>IF(N483="sníž. přenesená",J483,0)</f>
        <v>0</v>
      </c>
      <c r="BI483" s="238">
        <f>IF(N483="nulová",J483,0)</f>
        <v>0</v>
      </c>
      <c r="BJ483" s="17" t="s">
        <v>8</v>
      </c>
      <c r="BK483" s="238">
        <f>ROUND(I483*H483,0)</f>
        <v>0</v>
      </c>
      <c r="BL483" s="17" t="s">
        <v>227</v>
      </c>
      <c r="BM483" s="237" t="s">
        <v>653</v>
      </c>
    </row>
    <row r="484" s="13" customFormat="1">
      <c r="A484" s="13"/>
      <c r="B484" s="239"/>
      <c r="C484" s="240"/>
      <c r="D484" s="241" t="s">
        <v>157</v>
      </c>
      <c r="E484" s="242" t="s">
        <v>1</v>
      </c>
      <c r="F484" s="243" t="s">
        <v>624</v>
      </c>
      <c r="G484" s="240"/>
      <c r="H484" s="242" t="s">
        <v>1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9" t="s">
        <v>157</v>
      </c>
      <c r="AU484" s="249" t="s">
        <v>85</v>
      </c>
      <c r="AV484" s="13" t="s">
        <v>8</v>
      </c>
      <c r="AW484" s="13" t="s">
        <v>33</v>
      </c>
      <c r="AX484" s="13" t="s">
        <v>77</v>
      </c>
      <c r="AY484" s="249" t="s">
        <v>145</v>
      </c>
    </row>
    <row r="485" s="13" customFormat="1">
      <c r="A485" s="13"/>
      <c r="B485" s="239"/>
      <c r="C485" s="240"/>
      <c r="D485" s="241" t="s">
        <v>157</v>
      </c>
      <c r="E485" s="242" t="s">
        <v>1</v>
      </c>
      <c r="F485" s="243" t="s">
        <v>654</v>
      </c>
      <c r="G485" s="240"/>
      <c r="H485" s="242" t="s">
        <v>1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9" t="s">
        <v>157</v>
      </c>
      <c r="AU485" s="249" t="s">
        <v>85</v>
      </c>
      <c r="AV485" s="13" t="s">
        <v>8</v>
      </c>
      <c r="AW485" s="13" t="s">
        <v>33</v>
      </c>
      <c r="AX485" s="13" t="s">
        <v>77</v>
      </c>
      <c r="AY485" s="249" t="s">
        <v>145</v>
      </c>
    </row>
    <row r="486" s="14" customFormat="1">
      <c r="A486" s="14"/>
      <c r="B486" s="250"/>
      <c r="C486" s="251"/>
      <c r="D486" s="241" t="s">
        <v>157</v>
      </c>
      <c r="E486" s="252" t="s">
        <v>1</v>
      </c>
      <c r="F486" s="253" t="s">
        <v>655</v>
      </c>
      <c r="G486" s="251"/>
      <c r="H486" s="254">
        <v>51.128</v>
      </c>
      <c r="I486" s="255"/>
      <c r="J486" s="251"/>
      <c r="K486" s="251"/>
      <c r="L486" s="256"/>
      <c r="M486" s="257"/>
      <c r="N486" s="258"/>
      <c r="O486" s="258"/>
      <c r="P486" s="258"/>
      <c r="Q486" s="258"/>
      <c r="R486" s="258"/>
      <c r="S486" s="258"/>
      <c r="T486" s="25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0" t="s">
        <v>157</v>
      </c>
      <c r="AU486" s="260" t="s">
        <v>85</v>
      </c>
      <c r="AV486" s="14" t="s">
        <v>85</v>
      </c>
      <c r="AW486" s="14" t="s">
        <v>33</v>
      </c>
      <c r="AX486" s="14" t="s">
        <v>77</v>
      </c>
      <c r="AY486" s="260" t="s">
        <v>145</v>
      </c>
    </row>
    <row r="487" s="15" customFormat="1">
      <c r="A487" s="15"/>
      <c r="B487" s="261"/>
      <c r="C487" s="262"/>
      <c r="D487" s="241" t="s">
        <v>157</v>
      </c>
      <c r="E487" s="263" t="s">
        <v>1</v>
      </c>
      <c r="F487" s="264" t="s">
        <v>160</v>
      </c>
      <c r="G487" s="262"/>
      <c r="H487" s="265">
        <v>51.128</v>
      </c>
      <c r="I487" s="266"/>
      <c r="J487" s="262"/>
      <c r="K487" s="262"/>
      <c r="L487" s="267"/>
      <c r="M487" s="268"/>
      <c r="N487" s="269"/>
      <c r="O487" s="269"/>
      <c r="P487" s="269"/>
      <c r="Q487" s="269"/>
      <c r="R487" s="269"/>
      <c r="S487" s="269"/>
      <c r="T487" s="270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1" t="s">
        <v>157</v>
      </c>
      <c r="AU487" s="271" t="s">
        <v>85</v>
      </c>
      <c r="AV487" s="15" t="s">
        <v>152</v>
      </c>
      <c r="AW487" s="15" t="s">
        <v>33</v>
      </c>
      <c r="AX487" s="15" t="s">
        <v>8</v>
      </c>
      <c r="AY487" s="271" t="s">
        <v>145</v>
      </c>
    </row>
    <row r="488" s="2" customFormat="1">
      <c r="A488" s="38"/>
      <c r="B488" s="39"/>
      <c r="C488" s="226" t="s">
        <v>656</v>
      </c>
      <c r="D488" s="226" t="s">
        <v>147</v>
      </c>
      <c r="E488" s="227" t="s">
        <v>657</v>
      </c>
      <c r="F488" s="228" t="s">
        <v>658</v>
      </c>
      <c r="G488" s="229" t="s">
        <v>302</v>
      </c>
      <c r="H488" s="230">
        <v>4.5</v>
      </c>
      <c r="I488" s="231"/>
      <c r="J488" s="232">
        <f>ROUND(I488*H488,0)</f>
        <v>0</v>
      </c>
      <c r="K488" s="228" t="s">
        <v>1</v>
      </c>
      <c r="L488" s="44"/>
      <c r="M488" s="233" t="s">
        <v>1</v>
      </c>
      <c r="N488" s="234" t="s">
        <v>42</v>
      </c>
      <c r="O488" s="91"/>
      <c r="P488" s="235">
        <f>O488*H488</f>
        <v>0</v>
      </c>
      <c r="Q488" s="235">
        <v>0.0019</v>
      </c>
      <c r="R488" s="235">
        <f>Q488*H488</f>
        <v>0.0085500000000000003</v>
      </c>
      <c r="S488" s="235">
        <v>0</v>
      </c>
      <c r="T488" s="236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7" t="s">
        <v>227</v>
      </c>
      <c r="AT488" s="237" t="s">
        <v>147</v>
      </c>
      <c r="AU488" s="237" t="s">
        <v>85</v>
      </c>
      <c r="AY488" s="17" t="s">
        <v>145</v>
      </c>
      <c r="BE488" s="238">
        <f>IF(N488="základní",J488,0)</f>
        <v>0</v>
      </c>
      <c r="BF488" s="238">
        <f>IF(N488="snížená",J488,0)</f>
        <v>0</v>
      </c>
      <c r="BG488" s="238">
        <f>IF(N488="zákl. přenesená",J488,0)</f>
        <v>0</v>
      </c>
      <c r="BH488" s="238">
        <f>IF(N488="sníž. přenesená",J488,0)</f>
        <v>0</v>
      </c>
      <c r="BI488" s="238">
        <f>IF(N488="nulová",J488,0)</f>
        <v>0</v>
      </c>
      <c r="BJ488" s="17" t="s">
        <v>8</v>
      </c>
      <c r="BK488" s="238">
        <f>ROUND(I488*H488,0)</f>
        <v>0</v>
      </c>
      <c r="BL488" s="17" t="s">
        <v>227</v>
      </c>
      <c r="BM488" s="237" t="s">
        <v>659</v>
      </c>
    </row>
    <row r="489" s="13" customFormat="1">
      <c r="A489" s="13"/>
      <c r="B489" s="239"/>
      <c r="C489" s="240"/>
      <c r="D489" s="241" t="s">
        <v>157</v>
      </c>
      <c r="E489" s="242" t="s">
        <v>1</v>
      </c>
      <c r="F489" s="243" t="s">
        <v>624</v>
      </c>
      <c r="G489" s="240"/>
      <c r="H489" s="242" t="s">
        <v>1</v>
      </c>
      <c r="I489" s="244"/>
      <c r="J489" s="240"/>
      <c r="K489" s="240"/>
      <c r="L489" s="245"/>
      <c r="M489" s="246"/>
      <c r="N489" s="247"/>
      <c r="O489" s="247"/>
      <c r="P489" s="247"/>
      <c r="Q489" s="247"/>
      <c r="R489" s="247"/>
      <c r="S489" s="247"/>
      <c r="T489" s="24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9" t="s">
        <v>157</v>
      </c>
      <c r="AU489" s="249" t="s">
        <v>85</v>
      </c>
      <c r="AV489" s="13" t="s">
        <v>8</v>
      </c>
      <c r="AW489" s="13" t="s">
        <v>33</v>
      </c>
      <c r="AX489" s="13" t="s">
        <v>77</v>
      </c>
      <c r="AY489" s="249" t="s">
        <v>145</v>
      </c>
    </row>
    <row r="490" s="13" customFormat="1">
      <c r="A490" s="13"/>
      <c r="B490" s="239"/>
      <c r="C490" s="240"/>
      <c r="D490" s="241" t="s">
        <v>157</v>
      </c>
      <c r="E490" s="242" t="s">
        <v>1</v>
      </c>
      <c r="F490" s="243" t="s">
        <v>660</v>
      </c>
      <c r="G490" s="240"/>
      <c r="H490" s="242" t="s">
        <v>1</v>
      </c>
      <c r="I490" s="244"/>
      <c r="J490" s="240"/>
      <c r="K490" s="240"/>
      <c r="L490" s="245"/>
      <c r="M490" s="246"/>
      <c r="N490" s="247"/>
      <c r="O490" s="247"/>
      <c r="P490" s="247"/>
      <c r="Q490" s="247"/>
      <c r="R490" s="247"/>
      <c r="S490" s="247"/>
      <c r="T490" s="24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9" t="s">
        <v>157</v>
      </c>
      <c r="AU490" s="249" t="s">
        <v>85</v>
      </c>
      <c r="AV490" s="13" t="s">
        <v>8</v>
      </c>
      <c r="AW490" s="13" t="s">
        <v>33</v>
      </c>
      <c r="AX490" s="13" t="s">
        <v>77</v>
      </c>
      <c r="AY490" s="249" t="s">
        <v>145</v>
      </c>
    </row>
    <row r="491" s="14" customFormat="1">
      <c r="A491" s="14"/>
      <c r="B491" s="250"/>
      <c r="C491" s="251"/>
      <c r="D491" s="241" t="s">
        <v>157</v>
      </c>
      <c r="E491" s="252" t="s">
        <v>1</v>
      </c>
      <c r="F491" s="253" t="s">
        <v>661</v>
      </c>
      <c r="G491" s="251"/>
      <c r="H491" s="254">
        <v>4.5</v>
      </c>
      <c r="I491" s="255"/>
      <c r="J491" s="251"/>
      <c r="K491" s="251"/>
      <c r="L491" s="256"/>
      <c r="M491" s="257"/>
      <c r="N491" s="258"/>
      <c r="O491" s="258"/>
      <c r="P491" s="258"/>
      <c r="Q491" s="258"/>
      <c r="R491" s="258"/>
      <c r="S491" s="258"/>
      <c r="T491" s="25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0" t="s">
        <v>157</v>
      </c>
      <c r="AU491" s="260" t="s">
        <v>85</v>
      </c>
      <c r="AV491" s="14" t="s">
        <v>85</v>
      </c>
      <c r="AW491" s="14" t="s">
        <v>33</v>
      </c>
      <c r="AX491" s="14" t="s">
        <v>77</v>
      </c>
      <c r="AY491" s="260" t="s">
        <v>145</v>
      </c>
    </row>
    <row r="492" s="15" customFormat="1">
      <c r="A492" s="15"/>
      <c r="B492" s="261"/>
      <c r="C492" s="262"/>
      <c r="D492" s="241" t="s">
        <v>157</v>
      </c>
      <c r="E492" s="263" t="s">
        <v>1</v>
      </c>
      <c r="F492" s="264" t="s">
        <v>160</v>
      </c>
      <c r="G492" s="262"/>
      <c r="H492" s="265">
        <v>4.5</v>
      </c>
      <c r="I492" s="266"/>
      <c r="J492" s="262"/>
      <c r="K492" s="262"/>
      <c r="L492" s="267"/>
      <c r="M492" s="268"/>
      <c r="N492" s="269"/>
      <c r="O492" s="269"/>
      <c r="P492" s="269"/>
      <c r="Q492" s="269"/>
      <c r="R492" s="269"/>
      <c r="S492" s="269"/>
      <c r="T492" s="270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71" t="s">
        <v>157</v>
      </c>
      <c r="AU492" s="271" t="s">
        <v>85</v>
      </c>
      <c r="AV492" s="15" t="s">
        <v>152</v>
      </c>
      <c r="AW492" s="15" t="s">
        <v>33</v>
      </c>
      <c r="AX492" s="15" t="s">
        <v>8</v>
      </c>
      <c r="AY492" s="271" t="s">
        <v>145</v>
      </c>
    </row>
    <row r="493" s="2" customFormat="1">
      <c r="A493" s="38"/>
      <c r="B493" s="39"/>
      <c r="C493" s="226" t="s">
        <v>662</v>
      </c>
      <c r="D493" s="226" t="s">
        <v>147</v>
      </c>
      <c r="E493" s="227" t="s">
        <v>663</v>
      </c>
      <c r="F493" s="228" t="s">
        <v>664</v>
      </c>
      <c r="G493" s="229" t="s">
        <v>302</v>
      </c>
      <c r="H493" s="230">
        <v>2.6000000000000001</v>
      </c>
      <c r="I493" s="231"/>
      <c r="J493" s="232">
        <f>ROUND(I493*H493,0)</f>
        <v>0</v>
      </c>
      <c r="K493" s="228" t="s">
        <v>1</v>
      </c>
      <c r="L493" s="44"/>
      <c r="M493" s="233" t="s">
        <v>1</v>
      </c>
      <c r="N493" s="234" t="s">
        <v>42</v>
      </c>
      <c r="O493" s="91"/>
      <c r="P493" s="235">
        <f>O493*H493</f>
        <v>0</v>
      </c>
      <c r="Q493" s="235">
        <v>0.0027799999999999999</v>
      </c>
      <c r="R493" s="235">
        <f>Q493*H493</f>
        <v>0.007228</v>
      </c>
      <c r="S493" s="235">
        <v>0</v>
      </c>
      <c r="T493" s="236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37" t="s">
        <v>227</v>
      </c>
      <c r="AT493" s="237" t="s">
        <v>147</v>
      </c>
      <c r="AU493" s="237" t="s">
        <v>85</v>
      </c>
      <c r="AY493" s="17" t="s">
        <v>145</v>
      </c>
      <c r="BE493" s="238">
        <f>IF(N493="základní",J493,0)</f>
        <v>0</v>
      </c>
      <c r="BF493" s="238">
        <f>IF(N493="snížená",J493,0)</f>
        <v>0</v>
      </c>
      <c r="BG493" s="238">
        <f>IF(N493="zákl. přenesená",J493,0)</f>
        <v>0</v>
      </c>
      <c r="BH493" s="238">
        <f>IF(N493="sníž. přenesená",J493,0)</f>
        <v>0</v>
      </c>
      <c r="BI493" s="238">
        <f>IF(N493="nulová",J493,0)</f>
        <v>0</v>
      </c>
      <c r="BJ493" s="17" t="s">
        <v>8</v>
      </c>
      <c r="BK493" s="238">
        <f>ROUND(I493*H493,0)</f>
        <v>0</v>
      </c>
      <c r="BL493" s="17" t="s">
        <v>227</v>
      </c>
      <c r="BM493" s="237" t="s">
        <v>665</v>
      </c>
    </row>
    <row r="494" s="13" customFormat="1">
      <c r="A494" s="13"/>
      <c r="B494" s="239"/>
      <c r="C494" s="240"/>
      <c r="D494" s="241" t="s">
        <v>157</v>
      </c>
      <c r="E494" s="242" t="s">
        <v>1</v>
      </c>
      <c r="F494" s="243" t="s">
        <v>624</v>
      </c>
      <c r="G494" s="240"/>
      <c r="H494" s="242" t="s">
        <v>1</v>
      </c>
      <c r="I494" s="244"/>
      <c r="J494" s="240"/>
      <c r="K494" s="240"/>
      <c r="L494" s="245"/>
      <c r="M494" s="246"/>
      <c r="N494" s="247"/>
      <c r="O494" s="247"/>
      <c r="P494" s="247"/>
      <c r="Q494" s="247"/>
      <c r="R494" s="247"/>
      <c r="S494" s="247"/>
      <c r="T494" s="24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9" t="s">
        <v>157</v>
      </c>
      <c r="AU494" s="249" t="s">
        <v>85</v>
      </c>
      <c r="AV494" s="13" t="s">
        <v>8</v>
      </c>
      <c r="AW494" s="13" t="s">
        <v>33</v>
      </c>
      <c r="AX494" s="13" t="s">
        <v>77</v>
      </c>
      <c r="AY494" s="249" t="s">
        <v>145</v>
      </c>
    </row>
    <row r="495" s="13" customFormat="1">
      <c r="A495" s="13"/>
      <c r="B495" s="239"/>
      <c r="C495" s="240"/>
      <c r="D495" s="241" t="s">
        <v>157</v>
      </c>
      <c r="E495" s="242" t="s">
        <v>1</v>
      </c>
      <c r="F495" s="243" t="s">
        <v>666</v>
      </c>
      <c r="G495" s="240"/>
      <c r="H495" s="242" t="s">
        <v>1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9" t="s">
        <v>157</v>
      </c>
      <c r="AU495" s="249" t="s">
        <v>85</v>
      </c>
      <c r="AV495" s="13" t="s">
        <v>8</v>
      </c>
      <c r="AW495" s="13" t="s">
        <v>33</v>
      </c>
      <c r="AX495" s="13" t="s">
        <v>77</v>
      </c>
      <c r="AY495" s="249" t="s">
        <v>145</v>
      </c>
    </row>
    <row r="496" s="14" customFormat="1">
      <c r="A496" s="14"/>
      <c r="B496" s="250"/>
      <c r="C496" s="251"/>
      <c r="D496" s="241" t="s">
        <v>157</v>
      </c>
      <c r="E496" s="252" t="s">
        <v>1</v>
      </c>
      <c r="F496" s="253" t="s">
        <v>667</v>
      </c>
      <c r="G496" s="251"/>
      <c r="H496" s="254">
        <v>2.6000000000000001</v>
      </c>
      <c r="I496" s="255"/>
      <c r="J496" s="251"/>
      <c r="K496" s="251"/>
      <c r="L496" s="256"/>
      <c r="M496" s="257"/>
      <c r="N496" s="258"/>
      <c r="O496" s="258"/>
      <c r="P496" s="258"/>
      <c r="Q496" s="258"/>
      <c r="R496" s="258"/>
      <c r="S496" s="258"/>
      <c r="T496" s="25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0" t="s">
        <v>157</v>
      </c>
      <c r="AU496" s="260" t="s">
        <v>85</v>
      </c>
      <c r="AV496" s="14" t="s">
        <v>85</v>
      </c>
      <c r="AW496" s="14" t="s">
        <v>33</v>
      </c>
      <c r="AX496" s="14" t="s">
        <v>77</v>
      </c>
      <c r="AY496" s="260" t="s">
        <v>145</v>
      </c>
    </row>
    <row r="497" s="15" customFormat="1">
      <c r="A497" s="15"/>
      <c r="B497" s="261"/>
      <c r="C497" s="262"/>
      <c r="D497" s="241" t="s">
        <v>157</v>
      </c>
      <c r="E497" s="263" t="s">
        <v>1</v>
      </c>
      <c r="F497" s="264" t="s">
        <v>160</v>
      </c>
      <c r="G497" s="262"/>
      <c r="H497" s="265">
        <v>2.6000000000000001</v>
      </c>
      <c r="I497" s="266"/>
      <c r="J497" s="262"/>
      <c r="K497" s="262"/>
      <c r="L497" s="267"/>
      <c r="M497" s="268"/>
      <c r="N497" s="269"/>
      <c r="O497" s="269"/>
      <c r="P497" s="269"/>
      <c r="Q497" s="269"/>
      <c r="R497" s="269"/>
      <c r="S497" s="269"/>
      <c r="T497" s="27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71" t="s">
        <v>157</v>
      </c>
      <c r="AU497" s="271" t="s">
        <v>85</v>
      </c>
      <c r="AV497" s="15" t="s">
        <v>152</v>
      </c>
      <c r="AW497" s="15" t="s">
        <v>33</v>
      </c>
      <c r="AX497" s="15" t="s">
        <v>8</v>
      </c>
      <c r="AY497" s="271" t="s">
        <v>145</v>
      </c>
    </row>
    <row r="498" s="2" customFormat="1">
      <c r="A498" s="38"/>
      <c r="B498" s="39"/>
      <c r="C498" s="226" t="s">
        <v>668</v>
      </c>
      <c r="D498" s="226" t="s">
        <v>147</v>
      </c>
      <c r="E498" s="227" t="s">
        <v>669</v>
      </c>
      <c r="F498" s="228" t="s">
        <v>670</v>
      </c>
      <c r="G498" s="229" t="s">
        <v>302</v>
      </c>
      <c r="H498" s="230">
        <v>41.359999999999999</v>
      </c>
      <c r="I498" s="231"/>
      <c r="J498" s="232">
        <f>ROUND(I498*H498,0)</f>
        <v>0</v>
      </c>
      <c r="K498" s="228" t="s">
        <v>1</v>
      </c>
      <c r="L498" s="44"/>
      <c r="M498" s="233" t="s">
        <v>1</v>
      </c>
      <c r="N498" s="234" t="s">
        <v>42</v>
      </c>
      <c r="O498" s="91"/>
      <c r="P498" s="235">
        <f>O498*H498</f>
        <v>0</v>
      </c>
      <c r="Q498" s="235">
        <v>0.0037599999999999999</v>
      </c>
      <c r="R498" s="235">
        <f>Q498*H498</f>
        <v>0.1555136</v>
      </c>
      <c r="S498" s="235">
        <v>0</v>
      </c>
      <c r="T498" s="236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37" t="s">
        <v>227</v>
      </c>
      <c r="AT498" s="237" t="s">
        <v>147</v>
      </c>
      <c r="AU498" s="237" t="s">
        <v>85</v>
      </c>
      <c r="AY498" s="17" t="s">
        <v>145</v>
      </c>
      <c r="BE498" s="238">
        <f>IF(N498="základní",J498,0)</f>
        <v>0</v>
      </c>
      <c r="BF498" s="238">
        <f>IF(N498="snížená",J498,0)</f>
        <v>0</v>
      </c>
      <c r="BG498" s="238">
        <f>IF(N498="zákl. přenesená",J498,0)</f>
        <v>0</v>
      </c>
      <c r="BH498" s="238">
        <f>IF(N498="sníž. přenesená",J498,0)</f>
        <v>0</v>
      </c>
      <c r="BI498" s="238">
        <f>IF(N498="nulová",J498,0)</f>
        <v>0</v>
      </c>
      <c r="BJ498" s="17" t="s">
        <v>8</v>
      </c>
      <c r="BK498" s="238">
        <f>ROUND(I498*H498,0)</f>
        <v>0</v>
      </c>
      <c r="BL498" s="17" t="s">
        <v>227</v>
      </c>
      <c r="BM498" s="237" t="s">
        <v>671</v>
      </c>
    </row>
    <row r="499" s="13" customFormat="1">
      <c r="A499" s="13"/>
      <c r="B499" s="239"/>
      <c r="C499" s="240"/>
      <c r="D499" s="241" t="s">
        <v>157</v>
      </c>
      <c r="E499" s="242" t="s">
        <v>1</v>
      </c>
      <c r="F499" s="243" t="s">
        <v>624</v>
      </c>
      <c r="G499" s="240"/>
      <c r="H499" s="242" t="s">
        <v>1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157</v>
      </c>
      <c r="AU499" s="249" t="s">
        <v>85</v>
      </c>
      <c r="AV499" s="13" t="s">
        <v>8</v>
      </c>
      <c r="AW499" s="13" t="s">
        <v>33</v>
      </c>
      <c r="AX499" s="13" t="s">
        <v>77</v>
      </c>
      <c r="AY499" s="249" t="s">
        <v>145</v>
      </c>
    </row>
    <row r="500" s="13" customFormat="1">
      <c r="A500" s="13"/>
      <c r="B500" s="239"/>
      <c r="C500" s="240"/>
      <c r="D500" s="241" t="s">
        <v>157</v>
      </c>
      <c r="E500" s="242" t="s">
        <v>1</v>
      </c>
      <c r="F500" s="243" t="s">
        <v>672</v>
      </c>
      <c r="G500" s="240"/>
      <c r="H500" s="242" t="s">
        <v>1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9" t="s">
        <v>157</v>
      </c>
      <c r="AU500" s="249" t="s">
        <v>85</v>
      </c>
      <c r="AV500" s="13" t="s">
        <v>8</v>
      </c>
      <c r="AW500" s="13" t="s">
        <v>33</v>
      </c>
      <c r="AX500" s="13" t="s">
        <v>77</v>
      </c>
      <c r="AY500" s="249" t="s">
        <v>145</v>
      </c>
    </row>
    <row r="501" s="14" customFormat="1">
      <c r="A501" s="14"/>
      <c r="B501" s="250"/>
      <c r="C501" s="251"/>
      <c r="D501" s="241" t="s">
        <v>157</v>
      </c>
      <c r="E501" s="252" t="s">
        <v>1</v>
      </c>
      <c r="F501" s="253" t="s">
        <v>673</v>
      </c>
      <c r="G501" s="251"/>
      <c r="H501" s="254">
        <v>41.359999999999999</v>
      </c>
      <c r="I501" s="255"/>
      <c r="J501" s="251"/>
      <c r="K501" s="251"/>
      <c r="L501" s="256"/>
      <c r="M501" s="257"/>
      <c r="N501" s="258"/>
      <c r="O501" s="258"/>
      <c r="P501" s="258"/>
      <c r="Q501" s="258"/>
      <c r="R501" s="258"/>
      <c r="S501" s="258"/>
      <c r="T501" s="25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0" t="s">
        <v>157</v>
      </c>
      <c r="AU501" s="260" t="s">
        <v>85</v>
      </c>
      <c r="AV501" s="14" t="s">
        <v>85</v>
      </c>
      <c r="AW501" s="14" t="s">
        <v>33</v>
      </c>
      <c r="AX501" s="14" t="s">
        <v>77</v>
      </c>
      <c r="AY501" s="260" t="s">
        <v>145</v>
      </c>
    </row>
    <row r="502" s="15" customFormat="1">
      <c r="A502" s="15"/>
      <c r="B502" s="261"/>
      <c r="C502" s="262"/>
      <c r="D502" s="241" t="s">
        <v>157</v>
      </c>
      <c r="E502" s="263" t="s">
        <v>1</v>
      </c>
      <c r="F502" s="264" t="s">
        <v>160</v>
      </c>
      <c r="G502" s="262"/>
      <c r="H502" s="265">
        <v>41.359999999999999</v>
      </c>
      <c r="I502" s="266"/>
      <c r="J502" s="262"/>
      <c r="K502" s="262"/>
      <c r="L502" s="267"/>
      <c r="M502" s="268"/>
      <c r="N502" s="269"/>
      <c r="O502" s="269"/>
      <c r="P502" s="269"/>
      <c r="Q502" s="269"/>
      <c r="R502" s="269"/>
      <c r="S502" s="269"/>
      <c r="T502" s="270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71" t="s">
        <v>157</v>
      </c>
      <c r="AU502" s="271" t="s">
        <v>85</v>
      </c>
      <c r="AV502" s="15" t="s">
        <v>152</v>
      </c>
      <c r="AW502" s="15" t="s">
        <v>33</v>
      </c>
      <c r="AX502" s="15" t="s">
        <v>8</v>
      </c>
      <c r="AY502" s="271" t="s">
        <v>145</v>
      </c>
    </row>
    <row r="503" s="2" customFormat="1">
      <c r="A503" s="38"/>
      <c r="B503" s="39"/>
      <c r="C503" s="226" t="s">
        <v>674</v>
      </c>
      <c r="D503" s="226" t="s">
        <v>147</v>
      </c>
      <c r="E503" s="227" t="s">
        <v>675</v>
      </c>
      <c r="F503" s="228" t="s">
        <v>676</v>
      </c>
      <c r="G503" s="229" t="s">
        <v>402</v>
      </c>
      <c r="H503" s="230">
        <v>1</v>
      </c>
      <c r="I503" s="231"/>
      <c r="J503" s="232">
        <f>ROUND(I503*H503,0)</f>
        <v>0</v>
      </c>
      <c r="K503" s="228" t="s">
        <v>151</v>
      </c>
      <c r="L503" s="44"/>
      <c r="M503" s="233" t="s">
        <v>1</v>
      </c>
      <c r="N503" s="234" t="s">
        <v>42</v>
      </c>
      <c r="O503" s="91"/>
      <c r="P503" s="235">
        <f>O503*H503</f>
        <v>0</v>
      </c>
      <c r="Q503" s="235">
        <v>0.0091699999999999993</v>
      </c>
      <c r="R503" s="235">
        <f>Q503*H503</f>
        <v>0.0091699999999999993</v>
      </c>
      <c r="S503" s="235">
        <v>0</v>
      </c>
      <c r="T503" s="236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37" t="s">
        <v>227</v>
      </c>
      <c r="AT503" s="237" t="s">
        <v>147</v>
      </c>
      <c r="AU503" s="237" t="s">
        <v>85</v>
      </c>
      <c r="AY503" s="17" t="s">
        <v>145</v>
      </c>
      <c r="BE503" s="238">
        <f>IF(N503="základní",J503,0)</f>
        <v>0</v>
      </c>
      <c r="BF503" s="238">
        <f>IF(N503="snížená",J503,0)</f>
        <v>0</v>
      </c>
      <c r="BG503" s="238">
        <f>IF(N503="zákl. přenesená",J503,0)</f>
        <v>0</v>
      </c>
      <c r="BH503" s="238">
        <f>IF(N503="sníž. přenesená",J503,0)</f>
        <v>0</v>
      </c>
      <c r="BI503" s="238">
        <f>IF(N503="nulová",J503,0)</f>
        <v>0</v>
      </c>
      <c r="BJ503" s="17" t="s">
        <v>8</v>
      </c>
      <c r="BK503" s="238">
        <f>ROUND(I503*H503,0)</f>
        <v>0</v>
      </c>
      <c r="BL503" s="17" t="s">
        <v>227</v>
      </c>
      <c r="BM503" s="237" t="s">
        <v>677</v>
      </c>
    </row>
    <row r="504" s="13" customFormat="1">
      <c r="A504" s="13"/>
      <c r="B504" s="239"/>
      <c r="C504" s="240"/>
      <c r="D504" s="241" t="s">
        <v>157</v>
      </c>
      <c r="E504" s="242" t="s">
        <v>1</v>
      </c>
      <c r="F504" s="243" t="s">
        <v>624</v>
      </c>
      <c r="G504" s="240"/>
      <c r="H504" s="242" t="s">
        <v>1</v>
      </c>
      <c r="I504" s="244"/>
      <c r="J504" s="240"/>
      <c r="K504" s="240"/>
      <c r="L504" s="245"/>
      <c r="M504" s="246"/>
      <c r="N504" s="247"/>
      <c r="O504" s="247"/>
      <c r="P504" s="247"/>
      <c r="Q504" s="247"/>
      <c r="R504" s="247"/>
      <c r="S504" s="247"/>
      <c r="T504" s="24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9" t="s">
        <v>157</v>
      </c>
      <c r="AU504" s="249" t="s">
        <v>85</v>
      </c>
      <c r="AV504" s="13" t="s">
        <v>8</v>
      </c>
      <c r="AW504" s="13" t="s">
        <v>33</v>
      </c>
      <c r="AX504" s="13" t="s">
        <v>77</v>
      </c>
      <c r="AY504" s="249" t="s">
        <v>145</v>
      </c>
    </row>
    <row r="505" s="14" customFormat="1">
      <c r="A505" s="14"/>
      <c r="B505" s="250"/>
      <c r="C505" s="251"/>
      <c r="D505" s="241" t="s">
        <v>157</v>
      </c>
      <c r="E505" s="252" t="s">
        <v>1</v>
      </c>
      <c r="F505" s="253" t="s">
        <v>678</v>
      </c>
      <c r="G505" s="251"/>
      <c r="H505" s="254">
        <v>1</v>
      </c>
      <c r="I505" s="255"/>
      <c r="J505" s="251"/>
      <c r="K505" s="251"/>
      <c r="L505" s="256"/>
      <c r="M505" s="257"/>
      <c r="N505" s="258"/>
      <c r="O505" s="258"/>
      <c r="P505" s="258"/>
      <c r="Q505" s="258"/>
      <c r="R505" s="258"/>
      <c r="S505" s="258"/>
      <c r="T505" s="259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0" t="s">
        <v>157</v>
      </c>
      <c r="AU505" s="260" t="s">
        <v>85</v>
      </c>
      <c r="AV505" s="14" t="s">
        <v>85</v>
      </c>
      <c r="AW505" s="14" t="s">
        <v>33</v>
      </c>
      <c r="AX505" s="14" t="s">
        <v>77</v>
      </c>
      <c r="AY505" s="260" t="s">
        <v>145</v>
      </c>
    </row>
    <row r="506" s="15" customFormat="1">
      <c r="A506" s="15"/>
      <c r="B506" s="261"/>
      <c r="C506" s="262"/>
      <c r="D506" s="241" t="s">
        <v>157</v>
      </c>
      <c r="E506" s="263" t="s">
        <v>1</v>
      </c>
      <c r="F506" s="264" t="s">
        <v>160</v>
      </c>
      <c r="G506" s="262"/>
      <c r="H506" s="265">
        <v>1</v>
      </c>
      <c r="I506" s="266"/>
      <c r="J506" s="262"/>
      <c r="K506" s="262"/>
      <c r="L506" s="267"/>
      <c r="M506" s="268"/>
      <c r="N506" s="269"/>
      <c r="O506" s="269"/>
      <c r="P506" s="269"/>
      <c r="Q506" s="269"/>
      <c r="R506" s="269"/>
      <c r="S506" s="269"/>
      <c r="T506" s="270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1" t="s">
        <v>157</v>
      </c>
      <c r="AU506" s="271" t="s">
        <v>85</v>
      </c>
      <c r="AV506" s="15" t="s">
        <v>152</v>
      </c>
      <c r="AW506" s="15" t="s">
        <v>33</v>
      </c>
      <c r="AX506" s="15" t="s">
        <v>8</v>
      </c>
      <c r="AY506" s="271" t="s">
        <v>145</v>
      </c>
    </row>
    <row r="507" s="2" customFormat="1">
      <c r="A507" s="38"/>
      <c r="B507" s="39"/>
      <c r="C507" s="226" t="s">
        <v>679</v>
      </c>
      <c r="D507" s="226" t="s">
        <v>147</v>
      </c>
      <c r="E507" s="227" t="s">
        <v>680</v>
      </c>
      <c r="F507" s="228" t="s">
        <v>681</v>
      </c>
      <c r="G507" s="229" t="s">
        <v>402</v>
      </c>
      <c r="H507" s="230">
        <v>1</v>
      </c>
      <c r="I507" s="231"/>
      <c r="J507" s="232">
        <f>ROUND(I507*H507,0)</f>
        <v>0</v>
      </c>
      <c r="K507" s="228" t="s">
        <v>1</v>
      </c>
      <c r="L507" s="44"/>
      <c r="M507" s="233" t="s">
        <v>1</v>
      </c>
      <c r="N507" s="234" t="s">
        <v>42</v>
      </c>
      <c r="O507" s="91"/>
      <c r="P507" s="235">
        <f>O507*H507</f>
        <v>0</v>
      </c>
      <c r="Q507" s="235">
        <v>0.0091699999999999993</v>
      </c>
      <c r="R507" s="235">
        <f>Q507*H507</f>
        <v>0.0091699999999999993</v>
      </c>
      <c r="S507" s="235">
        <v>0</v>
      </c>
      <c r="T507" s="236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37" t="s">
        <v>227</v>
      </c>
      <c r="AT507" s="237" t="s">
        <v>147</v>
      </c>
      <c r="AU507" s="237" t="s">
        <v>85</v>
      </c>
      <c r="AY507" s="17" t="s">
        <v>145</v>
      </c>
      <c r="BE507" s="238">
        <f>IF(N507="základní",J507,0)</f>
        <v>0</v>
      </c>
      <c r="BF507" s="238">
        <f>IF(N507="snížená",J507,0)</f>
        <v>0</v>
      </c>
      <c r="BG507" s="238">
        <f>IF(N507="zákl. přenesená",J507,0)</f>
        <v>0</v>
      </c>
      <c r="BH507" s="238">
        <f>IF(N507="sníž. přenesená",J507,0)</f>
        <v>0</v>
      </c>
      <c r="BI507" s="238">
        <f>IF(N507="nulová",J507,0)</f>
        <v>0</v>
      </c>
      <c r="BJ507" s="17" t="s">
        <v>8</v>
      </c>
      <c r="BK507" s="238">
        <f>ROUND(I507*H507,0)</f>
        <v>0</v>
      </c>
      <c r="BL507" s="17" t="s">
        <v>227</v>
      </c>
      <c r="BM507" s="237" t="s">
        <v>682</v>
      </c>
    </row>
    <row r="508" s="13" customFormat="1">
      <c r="A508" s="13"/>
      <c r="B508" s="239"/>
      <c r="C508" s="240"/>
      <c r="D508" s="241" t="s">
        <v>157</v>
      </c>
      <c r="E508" s="242" t="s">
        <v>1</v>
      </c>
      <c r="F508" s="243" t="s">
        <v>624</v>
      </c>
      <c r="G508" s="240"/>
      <c r="H508" s="242" t="s">
        <v>1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157</v>
      </c>
      <c r="AU508" s="249" t="s">
        <v>85</v>
      </c>
      <c r="AV508" s="13" t="s">
        <v>8</v>
      </c>
      <c r="AW508" s="13" t="s">
        <v>33</v>
      </c>
      <c r="AX508" s="13" t="s">
        <v>77</v>
      </c>
      <c r="AY508" s="249" t="s">
        <v>145</v>
      </c>
    </row>
    <row r="509" s="14" customFormat="1">
      <c r="A509" s="14"/>
      <c r="B509" s="250"/>
      <c r="C509" s="251"/>
      <c r="D509" s="241" t="s">
        <v>157</v>
      </c>
      <c r="E509" s="252" t="s">
        <v>1</v>
      </c>
      <c r="F509" s="253" t="s">
        <v>683</v>
      </c>
      <c r="G509" s="251"/>
      <c r="H509" s="254">
        <v>1</v>
      </c>
      <c r="I509" s="255"/>
      <c r="J509" s="251"/>
      <c r="K509" s="251"/>
      <c r="L509" s="256"/>
      <c r="M509" s="257"/>
      <c r="N509" s="258"/>
      <c r="O509" s="258"/>
      <c r="P509" s="258"/>
      <c r="Q509" s="258"/>
      <c r="R509" s="258"/>
      <c r="S509" s="258"/>
      <c r="T509" s="259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0" t="s">
        <v>157</v>
      </c>
      <c r="AU509" s="260" t="s">
        <v>85</v>
      </c>
      <c r="AV509" s="14" t="s">
        <v>85</v>
      </c>
      <c r="AW509" s="14" t="s">
        <v>33</v>
      </c>
      <c r="AX509" s="14" t="s">
        <v>77</v>
      </c>
      <c r="AY509" s="260" t="s">
        <v>145</v>
      </c>
    </row>
    <row r="510" s="15" customFormat="1">
      <c r="A510" s="15"/>
      <c r="B510" s="261"/>
      <c r="C510" s="262"/>
      <c r="D510" s="241" t="s">
        <v>157</v>
      </c>
      <c r="E510" s="263" t="s">
        <v>1</v>
      </c>
      <c r="F510" s="264" t="s">
        <v>160</v>
      </c>
      <c r="G510" s="262"/>
      <c r="H510" s="265">
        <v>1</v>
      </c>
      <c r="I510" s="266"/>
      <c r="J510" s="262"/>
      <c r="K510" s="262"/>
      <c r="L510" s="267"/>
      <c r="M510" s="268"/>
      <c r="N510" s="269"/>
      <c r="O510" s="269"/>
      <c r="P510" s="269"/>
      <c r="Q510" s="269"/>
      <c r="R510" s="269"/>
      <c r="S510" s="269"/>
      <c r="T510" s="270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71" t="s">
        <v>157</v>
      </c>
      <c r="AU510" s="271" t="s">
        <v>85</v>
      </c>
      <c r="AV510" s="15" t="s">
        <v>152</v>
      </c>
      <c r="AW510" s="15" t="s">
        <v>33</v>
      </c>
      <c r="AX510" s="15" t="s">
        <v>8</v>
      </c>
      <c r="AY510" s="271" t="s">
        <v>145</v>
      </c>
    </row>
    <row r="511" s="2" customFormat="1">
      <c r="A511" s="38"/>
      <c r="B511" s="39"/>
      <c r="C511" s="226" t="s">
        <v>684</v>
      </c>
      <c r="D511" s="226" t="s">
        <v>147</v>
      </c>
      <c r="E511" s="227" t="s">
        <v>685</v>
      </c>
      <c r="F511" s="228" t="s">
        <v>686</v>
      </c>
      <c r="G511" s="229" t="s">
        <v>302</v>
      </c>
      <c r="H511" s="230">
        <v>32.340000000000003</v>
      </c>
      <c r="I511" s="231"/>
      <c r="J511" s="232">
        <f>ROUND(I511*H511,0)</f>
        <v>0</v>
      </c>
      <c r="K511" s="228" t="s">
        <v>151</v>
      </c>
      <c r="L511" s="44"/>
      <c r="M511" s="233" t="s">
        <v>1</v>
      </c>
      <c r="N511" s="234" t="s">
        <v>42</v>
      </c>
      <c r="O511" s="91"/>
      <c r="P511" s="235">
        <f>O511*H511</f>
        <v>0</v>
      </c>
      <c r="Q511" s="235">
        <v>0.0028600000000000001</v>
      </c>
      <c r="R511" s="235">
        <f>Q511*H511</f>
        <v>0.092492400000000016</v>
      </c>
      <c r="S511" s="235">
        <v>0</v>
      </c>
      <c r="T511" s="236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37" t="s">
        <v>227</v>
      </c>
      <c r="AT511" s="237" t="s">
        <v>147</v>
      </c>
      <c r="AU511" s="237" t="s">
        <v>85</v>
      </c>
      <c r="AY511" s="17" t="s">
        <v>145</v>
      </c>
      <c r="BE511" s="238">
        <f>IF(N511="základní",J511,0)</f>
        <v>0</v>
      </c>
      <c r="BF511" s="238">
        <f>IF(N511="snížená",J511,0)</f>
        <v>0</v>
      </c>
      <c r="BG511" s="238">
        <f>IF(N511="zákl. přenesená",J511,0)</f>
        <v>0</v>
      </c>
      <c r="BH511" s="238">
        <f>IF(N511="sníž. přenesená",J511,0)</f>
        <v>0</v>
      </c>
      <c r="BI511" s="238">
        <f>IF(N511="nulová",J511,0)</f>
        <v>0</v>
      </c>
      <c r="BJ511" s="17" t="s">
        <v>8</v>
      </c>
      <c r="BK511" s="238">
        <f>ROUND(I511*H511,0)</f>
        <v>0</v>
      </c>
      <c r="BL511" s="17" t="s">
        <v>227</v>
      </c>
      <c r="BM511" s="237" t="s">
        <v>687</v>
      </c>
    </row>
    <row r="512" s="13" customFormat="1">
      <c r="A512" s="13"/>
      <c r="B512" s="239"/>
      <c r="C512" s="240"/>
      <c r="D512" s="241" t="s">
        <v>157</v>
      </c>
      <c r="E512" s="242" t="s">
        <v>1</v>
      </c>
      <c r="F512" s="243" t="s">
        <v>624</v>
      </c>
      <c r="G512" s="240"/>
      <c r="H512" s="242" t="s">
        <v>1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9" t="s">
        <v>157</v>
      </c>
      <c r="AU512" s="249" t="s">
        <v>85</v>
      </c>
      <c r="AV512" s="13" t="s">
        <v>8</v>
      </c>
      <c r="AW512" s="13" t="s">
        <v>33</v>
      </c>
      <c r="AX512" s="13" t="s">
        <v>77</v>
      </c>
      <c r="AY512" s="249" t="s">
        <v>145</v>
      </c>
    </row>
    <row r="513" s="13" customFormat="1">
      <c r="A513" s="13"/>
      <c r="B513" s="239"/>
      <c r="C513" s="240"/>
      <c r="D513" s="241" t="s">
        <v>157</v>
      </c>
      <c r="E513" s="242" t="s">
        <v>1</v>
      </c>
      <c r="F513" s="243" t="s">
        <v>688</v>
      </c>
      <c r="G513" s="240"/>
      <c r="H513" s="242" t="s">
        <v>1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9" t="s">
        <v>157</v>
      </c>
      <c r="AU513" s="249" t="s">
        <v>85</v>
      </c>
      <c r="AV513" s="13" t="s">
        <v>8</v>
      </c>
      <c r="AW513" s="13" t="s">
        <v>33</v>
      </c>
      <c r="AX513" s="13" t="s">
        <v>77</v>
      </c>
      <c r="AY513" s="249" t="s">
        <v>145</v>
      </c>
    </row>
    <row r="514" s="14" customFormat="1">
      <c r="A514" s="14"/>
      <c r="B514" s="250"/>
      <c r="C514" s="251"/>
      <c r="D514" s="241" t="s">
        <v>157</v>
      </c>
      <c r="E514" s="252" t="s">
        <v>1</v>
      </c>
      <c r="F514" s="253" t="s">
        <v>689</v>
      </c>
      <c r="G514" s="251"/>
      <c r="H514" s="254">
        <v>32.340000000000003</v>
      </c>
      <c r="I514" s="255"/>
      <c r="J514" s="251"/>
      <c r="K514" s="251"/>
      <c r="L514" s="256"/>
      <c r="M514" s="257"/>
      <c r="N514" s="258"/>
      <c r="O514" s="258"/>
      <c r="P514" s="258"/>
      <c r="Q514" s="258"/>
      <c r="R514" s="258"/>
      <c r="S514" s="258"/>
      <c r="T514" s="25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0" t="s">
        <v>157</v>
      </c>
      <c r="AU514" s="260" t="s">
        <v>85</v>
      </c>
      <c r="AV514" s="14" t="s">
        <v>85</v>
      </c>
      <c r="AW514" s="14" t="s">
        <v>33</v>
      </c>
      <c r="AX514" s="14" t="s">
        <v>77</v>
      </c>
      <c r="AY514" s="260" t="s">
        <v>145</v>
      </c>
    </row>
    <row r="515" s="15" customFormat="1">
      <c r="A515" s="15"/>
      <c r="B515" s="261"/>
      <c r="C515" s="262"/>
      <c r="D515" s="241" t="s">
        <v>157</v>
      </c>
      <c r="E515" s="263" t="s">
        <v>1</v>
      </c>
      <c r="F515" s="264" t="s">
        <v>160</v>
      </c>
      <c r="G515" s="262"/>
      <c r="H515" s="265">
        <v>32.340000000000003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1" t="s">
        <v>157</v>
      </c>
      <c r="AU515" s="271" t="s">
        <v>85</v>
      </c>
      <c r="AV515" s="15" t="s">
        <v>152</v>
      </c>
      <c r="AW515" s="15" t="s">
        <v>33</v>
      </c>
      <c r="AX515" s="15" t="s">
        <v>8</v>
      </c>
      <c r="AY515" s="271" t="s">
        <v>145</v>
      </c>
    </row>
    <row r="516" s="2" customFormat="1" ht="21.75" customHeight="1">
      <c r="A516" s="38"/>
      <c r="B516" s="39"/>
      <c r="C516" s="226" t="s">
        <v>690</v>
      </c>
      <c r="D516" s="226" t="s">
        <v>147</v>
      </c>
      <c r="E516" s="227" t="s">
        <v>691</v>
      </c>
      <c r="F516" s="228" t="s">
        <v>692</v>
      </c>
      <c r="G516" s="229" t="s">
        <v>302</v>
      </c>
      <c r="H516" s="230">
        <v>19.800000000000001</v>
      </c>
      <c r="I516" s="231"/>
      <c r="J516" s="232">
        <f>ROUND(I516*H516,0)</f>
        <v>0</v>
      </c>
      <c r="K516" s="228" t="s">
        <v>151</v>
      </c>
      <c r="L516" s="44"/>
      <c r="M516" s="233" t="s">
        <v>1</v>
      </c>
      <c r="N516" s="234" t="s">
        <v>42</v>
      </c>
      <c r="O516" s="91"/>
      <c r="P516" s="235">
        <f>O516*H516</f>
        <v>0</v>
      </c>
      <c r="Q516" s="235">
        <v>0.0030799999999999998</v>
      </c>
      <c r="R516" s="235">
        <f>Q516*H516</f>
        <v>0.060983999999999997</v>
      </c>
      <c r="S516" s="235">
        <v>0</v>
      </c>
      <c r="T516" s="236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37" t="s">
        <v>227</v>
      </c>
      <c r="AT516" s="237" t="s">
        <v>147</v>
      </c>
      <c r="AU516" s="237" t="s">
        <v>85</v>
      </c>
      <c r="AY516" s="17" t="s">
        <v>145</v>
      </c>
      <c r="BE516" s="238">
        <f>IF(N516="základní",J516,0)</f>
        <v>0</v>
      </c>
      <c r="BF516" s="238">
        <f>IF(N516="snížená",J516,0)</f>
        <v>0</v>
      </c>
      <c r="BG516" s="238">
        <f>IF(N516="zákl. přenesená",J516,0)</f>
        <v>0</v>
      </c>
      <c r="BH516" s="238">
        <f>IF(N516="sníž. přenesená",J516,0)</f>
        <v>0</v>
      </c>
      <c r="BI516" s="238">
        <f>IF(N516="nulová",J516,0)</f>
        <v>0</v>
      </c>
      <c r="BJ516" s="17" t="s">
        <v>8</v>
      </c>
      <c r="BK516" s="238">
        <f>ROUND(I516*H516,0)</f>
        <v>0</v>
      </c>
      <c r="BL516" s="17" t="s">
        <v>227</v>
      </c>
      <c r="BM516" s="237" t="s">
        <v>693</v>
      </c>
    </row>
    <row r="517" s="13" customFormat="1">
      <c r="A517" s="13"/>
      <c r="B517" s="239"/>
      <c r="C517" s="240"/>
      <c r="D517" s="241" t="s">
        <v>157</v>
      </c>
      <c r="E517" s="242" t="s">
        <v>1</v>
      </c>
      <c r="F517" s="243" t="s">
        <v>624</v>
      </c>
      <c r="G517" s="240"/>
      <c r="H517" s="242" t="s">
        <v>1</v>
      </c>
      <c r="I517" s="244"/>
      <c r="J517" s="240"/>
      <c r="K517" s="240"/>
      <c r="L517" s="245"/>
      <c r="M517" s="246"/>
      <c r="N517" s="247"/>
      <c r="O517" s="247"/>
      <c r="P517" s="247"/>
      <c r="Q517" s="247"/>
      <c r="R517" s="247"/>
      <c r="S517" s="247"/>
      <c r="T517" s="24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9" t="s">
        <v>157</v>
      </c>
      <c r="AU517" s="249" t="s">
        <v>85</v>
      </c>
      <c r="AV517" s="13" t="s">
        <v>8</v>
      </c>
      <c r="AW517" s="13" t="s">
        <v>33</v>
      </c>
      <c r="AX517" s="13" t="s">
        <v>77</v>
      </c>
      <c r="AY517" s="249" t="s">
        <v>145</v>
      </c>
    </row>
    <row r="518" s="13" customFormat="1">
      <c r="A518" s="13"/>
      <c r="B518" s="239"/>
      <c r="C518" s="240"/>
      <c r="D518" s="241" t="s">
        <v>157</v>
      </c>
      <c r="E518" s="242" t="s">
        <v>1</v>
      </c>
      <c r="F518" s="243" t="s">
        <v>694</v>
      </c>
      <c r="G518" s="240"/>
      <c r="H518" s="242" t="s">
        <v>1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9" t="s">
        <v>157</v>
      </c>
      <c r="AU518" s="249" t="s">
        <v>85</v>
      </c>
      <c r="AV518" s="13" t="s">
        <v>8</v>
      </c>
      <c r="AW518" s="13" t="s">
        <v>33</v>
      </c>
      <c r="AX518" s="13" t="s">
        <v>77</v>
      </c>
      <c r="AY518" s="249" t="s">
        <v>145</v>
      </c>
    </row>
    <row r="519" s="14" customFormat="1">
      <c r="A519" s="14"/>
      <c r="B519" s="250"/>
      <c r="C519" s="251"/>
      <c r="D519" s="241" t="s">
        <v>157</v>
      </c>
      <c r="E519" s="252" t="s">
        <v>1</v>
      </c>
      <c r="F519" s="253" t="s">
        <v>632</v>
      </c>
      <c r="G519" s="251"/>
      <c r="H519" s="254">
        <v>19.800000000000001</v>
      </c>
      <c r="I519" s="255"/>
      <c r="J519" s="251"/>
      <c r="K519" s="251"/>
      <c r="L519" s="256"/>
      <c r="M519" s="257"/>
      <c r="N519" s="258"/>
      <c r="O519" s="258"/>
      <c r="P519" s="258"/>
      <c r="Q519" s="258"/>
      <c r="R519" s="258"/>
      <c r="S519" s="258"/>
      <c r="T519" s="259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0" t="s">
        <v>157</v>
      </c>
      <c r="AU519" s="260" t="s">
        <v>85</v>
      </c>
      <c r="AV519" s="14" t="s">
        <v>85</v>
      </c>
      <c r="AW519" s="14" t="s">
        <v>33</v>
      </c>
      <c r="AX519" s="14" t="s">
        <v>77</v>
      </c>
      <c r="AY519" s="260" t="s">
        <v>145</v>
      </c>
    </row>
    <row r="520" s="15" customFormat="1">
      <c r="A520" s="15"/>
      <c r="B520" s="261"/>
      <c r="C520" s="262"/>
      <c r="D520" s="241" t="s">
        <v>157</v>
      </c>
      <c r="E520" s="263" t="s">
        <v>1</v>
      </c>
      <c r="F520" s="264" t="s">
        <v>160</v>
      </c>
      <c r="G520" s="262"/>
      <c r="H520" s="265">
        <v>19.800000000000001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71" t="s">
        <v>157</v>
      </c>
      <c r="AU520" s="271" t="s">
        <v>85</v>
      </c>
      <c r="AV520" s="15" t="s">
        <v>152</v>
      </c>
      <c r="AW520" s="15" t="s">
        <v>33</v>
      </c>
      <c r="AX520" s="15" t="s">
        <v>8</v>
      </c>
      <c r="AY520" s="271" t="s">
        <v>145</v>
      </c>
    </row>
    <row r="521" s="2" customFormat="1">
      <c r="A521" s="38"/>
      <c r="B521" s="39"/>
      <c r="C521" s="226" t="s">
        <v>695</v>
      </c>
      <c r="D521" s="226" t="s">
        <v>147</v>
      </c>
      <c r="E521" s="227" t="s">
        <v>696</v>
      </c>
      <c r="F521" s="228" t="s">
        <v>697</v>
      </c>
      <c r="G521" s="229" t="s">
        <v>302</v>
      </c>
      <c r="H521" s="230">
        <v>73.040000000000006</v>
      </c>
      <c r="I521" s="231"/>
      <c r="J521" s="232">
        <f>ROUND(I521*H521,0)</f>
        <v>0</v>
      </c>
      <c r="K521" s="228" t="s">
        <v>151</v>
      </c>
      <c r="L521" s="44"/>
      <c r="M521" s="233" t="s">
        <v>1</v>
      </c>
      <c r="N521" s="234" t="s">
        <v>42</v>
      </c>
      <c r="O521" s="91"/>
      <c r="P521" s="235">
        <f>O521*H521</f>
        <v>0</v>
      </c>
      <c r="Q521" s="235">
        <v>0.0059199999999999999</v>
      </c>
      <c r="R521" s="235">
        <f>Q521*H521</f>
        <v>0.43239680000000003</v>
      </c>
      <c r="S521" s="235">
        <v>0</v>
      </c>
      <c r="T521" s="236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37" t="s">
        <v>227</v>
      </c>
      <c r="AT521" s="237" t="s">
        <v>147</v>
      </c>
      <c r="AU521" s="237" t="s">
        <v>85</v>
      </c>
      <c r="AY521" s="17" t="s">
        <v>145</v>
      </c>
      <c r="BE521" s="238">
        <f>IF(N521="základní",J521,0)</f>
        <v>0</v>
      </c>
      <c r="BF521" s="238">
        <f>IF(N521="snížená",J521,0)</f>
        <v>0</v>
      </c>
      <c r="BG521" s="238">
        <f>IF(N521="zákl. přenesená",J521,0)</f>
        <v>0</v>
      </c>
      <c r="BH521" s="238">
        <f>IF(N521="sníž. přenesená",J521,0)</f>
        <v>0</v>
      </c>
      <c r="BI521" s="238">
        <f>IF(N521="nulová",J521,0)</f>
        <v>0</v>
      </c>
      <c r="BJ521" s="17" t="s">
        <v>8</v>
      </c>
      <c r="BK521" s="238">
        <f>ROUND(I521*H521,0)</f>
        <v>0</v>
      </c>
      <c r="BL521" s="17" t="s">
        <v>227</v>
      </c>
      <c r="BM521" s="237" t="s">
        <v>698</v>
      </c>
    </row>
    <row r="522" s="13" customFormat="1">
      <c r="A522" s="13"/>
      <c r="B522" s="239"/>
      <c r="C522" s="240"/>
      <c r="D522" s="241" t="s">
        <v>157</v>
      </c>
      <c r="E522" s="242" t="s">
        <v>1</v>
      </c>
      <c r="F522" s="243" t="s">
        <v>624</v>
      </c>
      <c r="G522" s="240"/>
      <c r="H522" s="242" t="s">
        <v>1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9" t="s">
        <v>157</v>
      </c>
      <c r="AU522" s="249" t="s">
        <v>85</v>
      </c>
      <c r="AV522" s="13" t="s">
        <v>8</v>
      </c>
      <c r="AW522" s="13" t="s">
        <v>33</v>
      </c>
      <c r="AX522" s="13" t="s">
        <v>77</v>
      </c>
      <c r="AY522" s="249" t="s">
        <v>145</v>
      </c>
    </row>
    <row r="523" s="13" customFormat="1">
      <c r="A523" s="13"/>
      <c r="B523" s="239"/>
      <c r="C523" s="240"/>
      <c r="D523" s="241" t="s">
        <v>157</v>
      </c>
      <c r="E523" s="242" t="s">
        <v>1</v>
      </c>
      <c r="F523" s="243" t="s">
        <v>699</v>
      </c>
      <c r="G523" s="240"/>
      <c r="H523" s="242" t="s">
        <v>1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9" t="s">
        <v>157</v>
      </c>
      <c r="AU523" s="249" t="s">
        <v>85</v>
      </c>
      <c r="AV523" s="13" t="s">
        <v>8</v>
      </c>
      <c r="AW523" s="13" t="s">
        <v>33</v>
      </c>
      <c r="AX523" s="13" t="s">
        <v>77</v>
      </c>
      <c r="AY523" s="249" t="s">
        <v>145</v>
      </c>
    </row>
    <row r="524" s="14" customFormat="1">
      <c r="A524" s="14"/>
      <c r="B524" s="250"/>
      <c r="C524" s="251"/>
      <c r="D524" s="241" t="s">
        <v>157</v>
      </c>
      <c r="E524" s="252" t="s">
        <v>1</v>
      </c>
      <c r="F524" s="253" t="s">
        <v>700</v>
      </c>
      <c r="G524" s="251"/>
      <c r="H524" s="254">
        <v>73.040000000000006</v>
      </c>
      <c r="I524" s="255"/>
      <c r="J524" s="251"/>
      <c r="K524" s="251"/>
      <c r="L524" s="256"/>
      <c r="M524" s="257"/>
      <c r="N524" s="258"/>
      <c r="O524" s="258"/>
      <c r="P524" s="258"/>
      <c r="Q524" s="258"/>
      <c r="R524" s="258"/>
      <c r="S524" s="258"/>
      <c r="T524" s="25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0" t="s">
        <v>157</v>
      </c>
      <c r="AU524" s="260" t="s">
        <v>85</v>
      </c>
      <c r="AV524" s="14" t="s">
        <v>85</v>
      </c>
      <c r="AW524" s="14" t="s">
        <v>33</v>
      </c>
      <c r="AX524" s="14" t="s">
        <v>77</v>
      </c>
      <c r="AY524" s="260" t="s">
        <v>145</v>
      </c>
    </row>
    <row r="525" s="15" customFormat="1">
      <c r="A525" s="15"/>
      <c r="B525" s="261"/>
      <c r="C525" s="262"/>
      <c r="D525" s="241" t="s">
        <v>157</v>
      </c>
      <c r="E525" s="263" t="s">
        <v>1</v>
      </c>
      <c r="F525" s="264" t="s">
        <v>160</v>
      </c>
      <c r="G525" s="262"/>
      <c r="H525" s="265">
        <v>73.040000000000006</v>
      </c>
      <c r="I525" s="266"/>
      <c r="J525" s="262"/>
      <c r="K525" s="262"/>
      <c r="L525" s="267"/>
      <c r="M525" s="268"/>
      <c r="N525" s="269"/>
      <c r="O525" s="269"/>
      <c r="P525" s="269"/>
      <c r="Q525" s="269"/>
      <c r="R525" s="269"/>
      <c r="S525" s="269"/>
      <c r="T525" s="270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71" t="s">
        <v>157</v>
      </c>
      <c r="AU525" s="271" t="s">
        <v>85</v>
      </c>
      <c r="AV525" s="15" t="s">
        <v>152</v>
      </c>
      <c r="AW525" s="15" t="s">
        <v>33</v>
      </c>
      <c r="AX525" s="15" t="s">
        <v>8</v>
      </c>
      <c r="AY525" s="271" t="s">
        <v>145</v>
      </c>
    </row>
    <row r="526" s="2" customFormat="1">
      <c r="A526" s="38"/>
      <c r="B526" s="39"/>
      <c r="C526" s="226" t="s">
        <v>701</v>
      </c>
      <c r="D526" s="226" t="s">
        <v>147</v>
      </c>
      <c r="E526" s="227" t="s">
        <v>702</v>
      </c>
      <c r="F526" s="228" t="s">
        <v>703</v>
      </c>
      <c r="G526" s="229" t="s">
        <v>302</v>
      </c>
      <c r="H526" s="230">
        <v>24.640000000000001</v>
      </c>
      <c r="I526" s="231"/>
      <c r="J526" s="232">
        <f>ROUND(I526*H526,0)</f>
        <v>0</v>
      </c>
      <c r="K526" s="228" t="s">
        <v>151</v>
      </c>
      <c r="L526" s="44"/>
      <c r="M526" s="233" t="s">
        <v>1</v>
      </c>
      <c r="N526" s="234" t="s">
        <v>42</v>
      </c>
      <c r="O526" s="91"/>
      <c r="P526" s="235">
        <f>O526*H526</f>
        <v>0</v>
      </c>
      <c r="Q526" s="235">
        <v>0.0030699999999999998</v>
      </c>
      <c r="R526" s="235">
        <f>Q526*H526</f>
        <v>0.075644799999999998</v>
      </c>
      <c r="S526" s="235">
        <v>0</v>
      </c>
      <c r="T526" s="236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37" t="s">
        <v>227</v>
      </c>
      <c r="AT526" s="237" t="s">
        <v>147</v>
      </c>
      <c r="AU526" s="237" t="s">
        <v>85</v>
      </c>
      <c r="AY526" s="17" t="s">
        <v>145</v>
      </c>
      <c r="BE526" s="238">
        <f>IF(N526="základní",J526,0)</f>
        <v>0</v>
      </c>
      <c r="BF526" s="238">
        <f>IF(N526="snížená",J526,0)</f>
        <v>0</v>
      </c>
      <c r="BG526" s="238">
        <f>IF(N526="zákl. přenesená",J526,0)</f>
        <v>0</v>
      </c>
      <c r="BH526" s="238">
        <f>IF(N526="sníž. přenesená",J526,0)</f>
        <v>0</v>
      </c>
      <c r="BI526" s="238">
        <f>IF(N526="nulová",J526,0)</f>
        <v>0</v>
      </c>
      <c r="BJ526" s="17" t="s">
        <v>8</v>
      </c>
      <c r="BK526" s="238">
        <f>ROUND(I526*H526,0)</f>
        <v>0</v>
      </c>
      <c r="BL526" s="17" t="s">
        <v>227</v>
      </c>
      <c r="BM526" s="237" t="s">
        <v>704</v>
      </c>
    </row>
    <row r="527" s="13" customFormat="1">
      <c r="A527" s="13"/>
      <c r="B527" s="239"/>
      <c r="C527" s="240"/>
      <c r="D527" s="241" t="s">
        <v>157</v>
      </c>
      <c r="E527" s="242" t="s">
        <v>1</v>
      </c>
      <c r="F527" s="243" t="s">
        <v>624</v>
      </c>
      <c r="G527" s="240"/>
      <c r="H527" s="242" t="s">
        <v>1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9" t="s">
        <v>157</v>
      </c>
      <c r="AU527" s="249" t="s">
        <v>85</v>
      </c>
      <c r="AV527" s="13" t="s">
        <v>8</v>
      </c>
      <c r="AW527" s="13" t="s">
        <v>33</v>
      </c>
      <c r="AX527" s="13" t="s">
        <v>77</v>
      </c>
      <c r="AY527" s="249" t="s">
        <v>145</v>
      </c>
    </row>
    <row r="528" s="13" customFormat="1">
      <c r="A528" s="13"/>
      <c r="B528" s="239"/>
      <c r="C528" s="240"/>
      <c r="D528" s="241" t="s">
        <v>157</v>
      </c>
      <c r="E528" s="242" t="s">
        <v>1</v>
      </c>
      <c r="F528" s="243" t="s">
        <v>705</v>
      </c>
      <c r="G528" s="240"/>
      <c r="H528" s="242" t="s">
        <v>1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9" t="s">
        <v>157</v>
      </c>
      <c r="AU528" s="249" t="s">
        <v>85</v>
      </c>
      <c r="AV528" s="13" t="s">
        <v>8</v>
      </c>
      <c r="AW528" s="13" t="s">
        <v>33</v>
      </c>
      <c r="AX528" s="13" t="s">
        <v>77</v>
      </c>
      <c r="AY528" s="249" t="s">
        <v>145</v>
      </c>
    </row>
    <row r="529" s="14" customFormat="1">
      <c r="A529" s="14"/>
      <c r="B529" s="250"/>
      <c r="C529" s="251"/>
      <c r="D529" s="241" t="s">
        <v>157</v>
      </c>
      <c r="E529" s="252" t="s">
        <v>1</v>
      </c>
      <c r="F529" s="253" t="s">
        <v>706</v>
      </c>
      <c r="G529" s="251"/>
      <c r="H529" s="254">
        <v>24.640000000000001</v>
      </c>
      <c r="I529" s="255"/>
      <c r="J529" s="251"/>
      <c r="K529" s="251"/>
      <c r="L529" s="256"/>
      <c r="M529" s="257"/>
      <c r="N529" s="258"/>
      <c r="O529" s="258"/>
      <c r="P529" s="258"/>
      <c r="Q529" s="258"/>
      <c r="R529" s="258"/>
      <c r="S529" s="258"/>
      <c r="T529" s="25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0" t="s">
        <v>157</v>
      </c>
      <c r="AU529" s="260" t="s">
        <v>85</v>
      </c>
      <c r="AV529" s="14" t="s">
        <v>85</v>
      </c>
      <c r="AW529" s="14" t="s">
        <v>33</v>
      </c>
      <c r="AX529" s="14" t="s">
        <v>77</v>
      </c>
      <c r="AY529" s="260" t="s">
        <v>145</v>
      </c>
    </row>
    <row r="530" s="15" customFormat="1">
      <c r="A530" s="15"/>
      <c r="B530" s="261"/>
      <c r="C530" s="262"/>
      <c r="D530" s="241" t="s">
        <v>157</v>
      </c>
      <c r="E530" s="263" t="s">
        <v>1</v>
      </c>
      <c r="F530" s="264" t="s">
        <v>160</v>
      </c>
      <c r="G530" s="262"/>
      <c r="H530" s="265">
        <v>24.640000000000001</v>
      </c>
      <c r="I530" s="266"/>
      <c r="J530" s="262"/>
      <c r="K530" s="262"/>
      <c r="L530" s="267"/>
      <c r="M530" s="268"/>
      <c r="N530" s="269"/>
      <c r="O530" s="269"/>
      <c r="P530" s="269"/>
      <c r="Q530" s="269"/>
      <c r="R530" s="269"/>
      <c r="S530" s="269"/>
      <c r="T530" s="270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71" t="s">
        <v>157</v>
      </c>
      <c r="AU530" s="271" t="s">
        <v>85</v>
      </c>
      <c r="AV530" s="15" t="s">
        <v>152</v>
      </c>
      <c r="AW530" s="15" t="s">
        <v>33</v>
      </c>
      <c r="AX530" s="15" t="s">
        <v>8</v>
      </c>
      <c r="AY530" s="271" t="s">
        <v>145</v>
      </c>
    </row>
    <row r="531" s="2" customFormat="1">
      <c r="A531" s="38"/>
      <c r="B531" s="39"/>
      <c r="C531" s="226" t="s">
        <v>707</v>
      </c>
      <c r="D531" s="226" t="s">
        <v>147</v>
      </c>
      <c r="E531" s="227" t="s">
        <v>708</v>
      </c>
      <c r="F531" s="228" t="s">
        <v>709</v>
      </c>
      <c r="G531" s="229" t="s">
        <v>479</v>
      </c>
      <c r="H531" s="282"/>
      <c r="I531" s="231"/>
      <c r="J531" s="232">
        <f>ROUND(I531*H531,0)</f>
        <v>0</v>
      </c>
      <c r="K531" s="228" t="s">
        <v>151</v>
      </c>
      <c r="L531" s="44"/>
      <c r="M531" s="233" t="s">
        <v>1</v>
      </c>
      <c r="N531" s="234" t="s">
        <v>42</v>
      </c>
      <c r="O531" s="91"/>
      <c r="P531" s="235">
        <f>O531*H531</f>
        <v>0</v>
      </c>
      <c r="Q531" s="235">
        <v>0</v>
      </c>
      <c r="R531" s="235">
        <f>Q531*H531</f>
        <v>0</v>
      </c>
      <c r="S531" s="235">
        <v>0</v>
      </c>
      <c r="T531" s="236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37" t="s">
        <v>227</v>
      </c>
      <c r="AT531" s="237" t="s">
        <v>147</v>
      </c>
      <c r="AU531" s="237" t="s">
        <v>85</v>
      </c>
      <c r="AY531" s="17" t="s">
        <v>145</v>
      </c>
      <c r="BE531" s="238">
        <f>IF(N531="základní",J531,0)</f>
        <v>0</v>
      </c>
      <c r="BF531" s="238">
        <f>IF(N531="snížená",J531,0)</f>
        <v>0</v>
      </c>
      <c r="BG531" s="238">
        <f>IF(N531="zákl. přenesená",J531,0)</f>
        <v>0</v>
      </c>
      <c r="BH531" s="238">
        <f>IF(N531="sníž. přenesená",J531,0)</f>
        <v>0</v>
      </c>
      <c r="BI531" s="238">
        <f>IF(N531="nulová",J531,0)</f>
        <v>0</v>
      </c>
      <c r="BJ531" s="17" t="s">
        <v>8</v>
      </c>
      <c r="BK531" s="238">
        <f>ROUND(I531*H531,0)</f>
        <v>0</v>
      </c>
      <c r="BL531" s="17" t="s">
        <v>227</v>
      </c>
      <c r="BM531" s="237" t="s">
        <v>710</v>
      </c>
    </row>
    <row r="532" s="12" customFormat="1" ht="22.8" customHeight="1">
      <c r="A532" s="12"/>
      <c r="B532" s="210"/>
      <c r="C532" s="211"/>
      <c r="D532" s="212" t="s">
        <v>76</v>
      </c>
      <c r="E532" s="224" t="s">
        <v>711</v>
      </c>
      <c r="F532" s="224" t="s">
        <v>712</v>
      </c>
      <c r="G532" s="211"/>
      <c r="H532" s="211"/>
      <c r="I532" s="214"/>
      <c r="J532" s="225">
        <f>BK532</f>
        <v>0</v>
      </c>
      <c r="K532" s="211"/>
      <c r="L532" s="216"/>
      <c r="M532" s="217"/>
      <c r="N532" s="218"/>
      <c r="O532" s="218"/>
      <c r="P532" s="219">
        <f>SUM(P533:P645)</f>
        <v>0</v>
      </c>
      <c r="Q532" s="218"/>
      <c r="R532" s="219">
        <f>SUM(R533:R645)</f>
        <v>6.4066545800000014</v>
      </c>
      <c r="S532" s="218"/>
      <c r="T532" s="220">
        <f>SUM(T533:T645)</f>
        <v>8.1238060500000007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21" t="s">
        <v>85</v>
      </c>
      <c r="AT532" s="222" t="s">
        <v>76</v>
      </c>
      <c r="AU532" s="222" t="s">
        <v>8</v>
      </c>
      <c r="AY532" s="221" t="s">
        <v>145</v>
      </c>
      <c r="BK532" s="223">
        <f>SUM(BK533:BK645)</f>
        <v>0</v>
      </c>
    </row>
    <row r="533" s="2" customFormat="1" ht="21.75" customHeight="1">
      <c r="A533" s="38"/>
      <c r="B533" s="39"/>
      <c r="C533" s="226" t="s">
        <v>713</v>
      </c>
      <c r="D533" s="226" t="s">
        <v>147</v>
      </c>
      <c r="E533" s="227" t="s">
        <v>714</v>
      </c>
      <c r="F533" s="228" t="s">
        <v>715</v>
      </c>
      <c r="G533" s="229" t="s">
        <v>402</v>
      </c>
      <c r="H533" s="230">
        <v>3</v>
      </c>
      <c r="I533" s="231"/>
      <c r="J533" s="232">
        <f>ROUND(I533*H533,0)</f>
        <v>0</v>
      </c>
      <c r="K533" s="228" t="s">
        <v>151</v>
      </c>
      <c r="L533" s="44"/>
      <c r="M533" s="233" t="s">
        <v>1</v>
      </c>
      <c r="N533" s="234" t="s">
        <v>42</v>
      </c>
      <c r="O533" s="91"/>
      <c r="P533" s="235">
        <f>O533*H533</f>
        <v>0</v>
      </c>
      <c r="Q533" s="235">
        <v>0</v>
      </c>
      <c r="R533" s="235">
        <f>Q533*H533</f>
        <v>0</v>
      </c>
      <c r="S533" s="235">
        <v>0</v>
      </c>
      <c r="T533" s="236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37" t="s">
        <v>227</v>
      </c>
      <c r="AT533" s="237" t="s">
        <v>147</v>
      </c>
      <c r="AU533" s="237" t="s">
        <v>85</v>
      </c>
      <c r="AY533" s="17" t="s">
        <v>145</v>
      </c>
      <c r="BE533" s="238">
        <f>IF(N533="základní",J533,0)</f>
        <v>0</v>
      </c>
      <c r="BF533" s="238">
        <f>IF(N533="snížená",J533,0)</f>
        <v>0</v>
      </c>
      <c r="BG533" s="238">
        <f>IF(N533="zákl. přenesená",J533,0)</f>
        <v>0</v>
      </c>
      <c r="BH533" s="238">
        <f>IF(N533="sníž. přenesená",J533,0)</f>
        <v>0</v>
      </c>
      <c r="BI533" s="238">
        <f>IF(N533="nulová",J533,0)</f>
        <v>0</v>
      </c>
      <c r="BJ533" s="17" t="s">
        <v>8</v>
      </c>
      <c r="BK533" s="238">
        <f>ROUND(I533*H533,0)</f>
        <v>0</v>
      </c>
      <c r="BL533" s="17" t="s">
        <v>227</v>
      </c>
      <c r="BM533" s="237" t="s">
        <v>716</v>
      </c>
    </row>
    <row r="534" s="2" customFormat="1" ht="16.5" customHeight="1">
      <c r="A534" s="38"/>
      <c r="B534" s="39"/>
      <c r="C534" s="272" t="s">
        <v>717</v>
      </c>
      <c r="D534" s="272" t="s">
        <v>195</v>
      </c>
      <c r="E534" s="273" t="s">
        <v>718</v>
      </c>
      <c r="F534" s="274" t="s">
        <v>719</v>
      </c>
      <c r="G534" s="275" t="s">
        <v>720</v>
      </c>
      <c r="H534" s="276">
        <v>3</v>
      </c>
      <c r="I534" s="277"/>
      <c r="J534" s="278">
        <f>ROUND(I534*H534,0)</f>
        <v>0</v>
      </c>
      <c r="K534" s="274" t="s">
        <v>151</v>
      </c>
      <c r="L534" s="279"/>
      <c r="M534" s="280" t="s">
        <v>1</v>
      </c>
      <c r="N534" s="281" t="s">
        <v>42</v>
      </c>
      <c r="O534" s="91"/>
      <c r="P534" s="235">
        <f>O534*H534</f>
        <v>0</v>
      </c>
      <c r="Q534" s="235">
        <v>0.00059999999999999995</v>
      </c>
      <c r="R534" s="235">
        <f>Q534*H534</f>
        <v>0.0018</v>
      </c>
      <c r="S534" s="235">
        <v>0</v>
      </c>
      <c r="T534" s="236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37" t="s">
        <v>325</v>
      </c>
      <c r="AT534" s="237" t="s">
        <v>195</v>
      </c>
      <c r="AU534" s="237" t="s">
        <v>85</v>
      </c>
      <c r="AY534" s="17" t="s">
        <v>145</v>
      </c>
      <c r="BE534" s="238">
        <f>IF(N534="základní",J534,0)</f>
        <v>0</v>
      </c>
      <c r="BF534" s="238">
        <f>IF(N534="snížená",J534,0)</f>
        <v>0</v>
      </c>
      <c r="BG534" s="238">
        <f>IF(N534="zákl. přenesená",J534,0)</f>
        <v>0</v>
      </c>
      <c r="BH534" s="238">
        <f>IF(N534="sníž. přenesená",J534,0)</f>
        <v>0</v>
      </c>
      <c r="BI534" s="238">
        <f>IF(N534="nulová",J534,0)</f>
        <v>0</v>
      </c>
      <c r="BJ534" s="17" t="s">
        <v>8</v>
      </c>
      <c r="BK534" s="238">
        <f>ROUND(I534*H534,0)</f>
        <v>0</v>
      </c>
      <c r="BL534" s="17" t="s">
        <v>227</v>
      </c>
      <c r="BM534" s="237" t="s">
        <v>721</v>
      </c>
    </row>
    <row r="535" s="13" customFormat="1">
      <c r="A535" s="13"/>
      <c r="B535" s="239"/>
      <c r="C535" s="240"/>
      <c r="D535" s="241" t="s">
        <v>157</v>
      </c>
      <c r="E535" s="242" t="s">
        <v>1</v>
      </c>
      <c r="F535" s="243" t="s">
        <v>722</v>
      </c>
      <c r="G535" s="240"/>
      <c r="H535" s="242" t="s">
        <v>1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9" t="s">
        <v>157</v>
      </c>
      <c r="AU535" s="249" t="s">
        <v>85</v>
      </c>
      <c r="AV535" s="13" t="s">
        <v>8</v>
      </c>
      <c r="AW535" s="13" t="s">
        <v>33</v>
      </c>
      <c r="AX535" s="13" t="s">
        <v>77</v>
      </c>
      <c r="AY535" s="249" t="s">
        <v>145</v>
      </c>
    </row>
    <row r="536" s="13" customFormat="1">
      <c r="A536" s="13"/>
      <c r="B536" s="239"/>
      <c r="C536" s="240"/>
      <c r="D536" s="241" t="s">
        <v>157</v>
      </c>
      <c r="E536" s="242" t="s">
        <v>1</v>
      </c>
      <c r="F536" s="243" t="s">
        <v>723</v>
      </c>
      <c r="G536" s="240"/>
      <c r="H536" s="242" t="s">
        <v>1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9" t="s">
        <v>157</v>
      </c>
      <c r="AU536" s="249" t="s">
        <v>85</v>
      </c>
      <c r="AV536" s="13" t="s">
        <v>8</v>
      </c>
      <c r="AW536" s="13" t="s">
        <v>33</v>
      </c>
      <c r="AX536" s="13" t="s">
        <v>77</v>
      </c>
      <c r="AY536" s="249" t="s">
        <v>145</v>
      </c>
    </row>
    <row r="537" s="14" customFormat="1">
      <c r="A537" s="14"/>
      <c r="B537" s="250"/>
      <c r="C537" s="251"/>
      <c r="D537" s="241" t="s">
        <v>157</v>
      </c>
      <c r="E537" s="252" t="s">
        <v>1</v>
      </c>
      <c r="F537" s="253" t="s">
        <v>92</v>
      </c>
      <c r="G537" s="251"/>
      <c r="H537" s="254">
        <v>3</v>
      </c>
      <c r="I537" s="255"/>
      <c r="J537" s="251"/>
      <c r="K537" s="251"/>
      <c r="L537" s="256"/>
      <c r="M537" s="257"/>
      <c r="N537" s="258"/>
      <c r="O537" s="258"/>
      <c r="P537" s="258"/>
      <c r="Q537" s="258"/>
      <c r="R537" s="258"/>
      <c r="S537" s="258"/>
      <c r="T537" s="259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0" t="s">
        <v>157</v>
      </c>
      <c r="AU537" s="260" t="s">
        <v>85</v>
      </c>
      <c r="AV537" s="14" t="s">
        <v>85</v>
      </c>
      <c r="AW537" s="14" t="s">
        <v>33</v>
      </c>
      <c r="AX537" s="14" t="s">
        <v>77</v>
      </c>
      <c r="AY537" s="260" t="s">
        <v>145</v>
      </c>
    </row>
    <row r="538" s="15" customFormat="1">
      <c r="A538" s="15"/>
      <c r="B538" s="261"/>
      <c r="C538" s="262"/>
      <c r="D538" s="241" t="s">
        <v>157</v>
      </c>
      <c r="E538" s="263" t="s">
        <v>1</v>
      </c>
      <c r="F538" s="264" t="s">
        <v>160</v>
      </c>
      <c r="G538" s="262"/>
      <c r="H538" s="265">
        <v>3</v>
      </c>
      <c r="I538" s="266"/>
      <c r="J538" s="262"/>
      <c r="K538" s="262"/>
      <c r="L538" s="267"/>
      <c r="M538" s="268"/>
      <c r="N538" s="269"/>
      <c r="O538" s="269"/>
      <c r="P538" s="269"/>
      <c r="Q538" s="269"/>
      <c r="R538" s="269"/>
      <c r="S538" s="269"/>
      <c r="T538" s="270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1" t="s">
        <v>157</v>
      </c>
      <c r="AU538" s="271" t="s">
        <v>85</v>
      </c>
      <c r="AV538" s="15" t="s">
        <v>152</v>
      </c>
      <c r="AW538" s="15" t="s">
        <v>33</v>
      </c>
      <c r="AX538" s="15" t="s">
        <v>8</v>
      </c>
      <c r="AY538" s="271" t="s">
        <v>145</v>
      </c>
    </row>
    <row r="539" s="2" customFormat="1">
      <c r="A539" s="38"/>
      <c r="B539" s="39"/>
      <c r="C539" s="226" t="s">
        <v>724</v>
      </c>
      <c r="D539" s="226" t="s">
        <v>147</v>
      </c>
      <c r="E539" s="227" t="s">
        <v>725</v>
      </c>
      <c r="F539" s="228" t="s">
        <v>726</v>
      </c>
      <c r="G539" s="229" t="s">
        <v>402</v>
      </c>
      <c r="H539" s="230">
        <v>1</v>
      </c>
      <c r="I539" s="231"/>
      <c r="J539" s="232">
        <f>ROUND(I539*H539,0)</f>
        <v>0</v>
      </c>
      <c r="K539" s="228" t="s">
        <v>151</v>
      </c>
      <c r="L539" s="44"/>
      <c r="M539" s="233" t="s">
        <v>1</v>
      </c>
      <c r="N539" s="234" t="s">
        <v>42</v>
      </c>
      <c r="O539" s="91"/>
      <c r="P539" s="235">
        <f>O539*H539</f>
        <v>0</v>
      </c>
      <c r="Q539" s="235">
        <v>0</v>
      </c>
      <c r="R539" s="235">
        <f>Q539*H539</f>
        <v>0</v>
      </c>
      <c r="S539" s="235">
        <v>0</v>
      </c>
      <c r="T539" s="236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37" t="s">
        <v>227</v>
      </c>
      <c r="AT539" s="237" t="s">
        <v>147</v>
      </c>
      <c r="AU539" s="237" t="s">
        <v>85</v>
      </c>
      <c r="AY539" s="17" t="s">
        <v>145</v>
      </c>
      <c r="BE539" s="238">
        <f>IF(N539="základní",J539,0)</f>
        <v>0</v>
      </c>
      <c r="BF539" s="238">
        <f>IF(N539="snížená",J539,0)</f>
        <v>0</v>
      </c>
      <c r="BG539" s="238">
        <f>IF(N539="zákl. přenesená",J539,0)</f>
        <v>0</v>
      </c>
      <c r="BH539" s="238">
        <f>IF(N539="sníž. přenesená",J539,0)</f>
        <v>0</v>
      </c>
      <c r="BI539" s="238">
        <f>IF(N539="nulová",J539,0)</f>
        <v>0</v>
      </c>
      <c r="BJ539" s="17" t="s">
        <v>8</v>
      </c>
      <c r="BK539" s="238">
        <f>ROUND(I539*H539,0)</f>
        <v>0</v>
      </c>
      <c r="BL539" s="17" t="s">
        <v>227</v>
      </c>
      <c r="BM539" s="237" t="s">
        <v>727</v>
      </c>
    </row>
    <row r="540" s="13" customFormat="1">
      <c r="A540" s="13"/>
      <c r="B540" s="239"/>
      <c r="C540" s="240"/>
      <c r="D540" s="241" t="s">
        <v>157</v>
      </c>
      <c r="E540" s="242" t="s">
        <v>1</v>
      </c>
      <c r="F540" s="243" t="s">
        <v>624</v>
      </c>
      <c r="G540" s="240"/>
      <c r="H540" s="242" t="s">
        <v>1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9" t="s">
        <v>157</v>
      </c>
      <c r="AU540" s="249" t="s">
        <v>85</v>
      </c>
      <c r="AV540" s="13" t="s">
        <v>8</v>
      </c>
      <c r="AW540" s="13" t="s">
        <v>33</v>
      </c>
      <c r="AX540" s="13" t="s">
        <v>77</v>
      </c>
      <c r="AY540" s="249" t="s">
        <v>145</v>
      </c>
    </row>
    <row r="541" s="14" customFormat="1">
      <c r="A541" s="14"/>
      <c r="B541" s="250"/>
      <c r="C541" s="251"/>
      <c r="D541" s="241" t="s">
        <v>157</v>
      </c>
      <c r="E541" s="252" t="s">
        <v>1</v>
      </c>
      <c r="F541" s="253" t="s">
        <v>728</v>
      </c>
      <c r="G541" s="251"/>
      <c r="H541" s="254">
        <v>1</v>
      </c>
      <c r="I541" s="255"/>
      <c r="J541" s="251"/>
      <c r="K541" s="251"/>
      <c r="L541" s="256"/>
      <c r="M541" s="257"/>
      <c r="N541" s="258"/>
      <c r="O541" s="258"/>
      <c r="P541" s="258"/>
      <c r="Q541" s="258"/>
      <c r="R541" s="258"/>
      <c r="S541" s="258"/>
      <c r="T541" s="25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0" t="s">
        <v>157</v>
      </c>
      <c r="AU541" s="260" t="s">
        <v>85</v>
      </c>
      <c r="AV541" s="14" t="s">
        <v>85</v>
      </c>
      <c r="AW541" s="14" t="s">
        <v>33</v>
      </c>
      <c r="AX541" s="14" t="s">
        <v>77</v>
      </c>
      <c r="AY541" s="260" t="s">
        <v>145</v>
      </c>
    </row>
    <row r="542" s="15" customFormat="1">
      <c r="A542" s="15"/>
      <c r="B542" s="261"/>
      <c r="C542" s="262"/>
      <c r="D542" s="241" t="s">
        <v>157</v>
      </c>
      <c r="E542" s="263" t="s">
        <v>1</v>
      </c>
      <c r="F542" s="264" t="s">
        <v>160</v>
      </c>
      <c r="G542" s="262"/>
      <c r="H542" s="265">
        <v>1</v>
      </c>
      <c r="I542" s="266"/>
      <c r="J542" s="262"/>
      <c r="K542" s="262"/>
      <c r="L542" s="267"/>
      <c r="M542" s="268"/>
      <c r="N542" s="269"/>
      <c r="O542" s="269"/>
      <c r="P542" s="269"/>
      <c r="Q542" s="269"/>
      <c r="R542" s="269"/>
      <c r="S542" s="269"/>
      <c r="T542" s="270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71" t="s">
        <v>157</v>
      </c>
      <c r="AU542" s="271" t="s">
        <v>85</v>
      </c>
      <c r="AV542" s="15" t="s">
        <v>152</v>
      </c>
      <c r="AW542" s="15" t="s">
        <v>33</v>
      </c>
      <c r="AX542" s="15" t="s">
        <v>8</v>
      </c>
      <c r="AY542" s="271" t="s">
        <v>145</v>
      </c>
    </row>
    <row r="543" s="2" customFormat="1" ht="21.75" customHeight="1">
      <c r="A543" s="38"/>
      <c r="B543" s="39"/>
      <c r="C543" s="272" t="s">
        <v>729</v>
      </c>
      <c r="D543" s="272" t="s">
        <v>195</v>
      </c>
      <c r="E543" s="273" t="s">
        <v>730</v>
      </c>
      <c r="F543" s="274" t="s">
        <v>731</v>
      </c>
      <c r="G543" s="275" t="s">
        <v>402</v>
      </c>
      <c r="H543" s="276">
        <v>1</v>
      </c>
      <c r="I543" s="277"/>
      <c r="J543" s="278">
        <f>ROUND(I543*H543,0)</f>
        <v>0</v>
      </c>
      <c r="K543" s="274" t="s">
        <v>1</v>
      </c>
      <c r="L543" s="279"/>
      <c r="M543" s="280" t="s">
        <v>1</v>
      </c>
      <c r="N543" s="281" t="s">
        <v>42</v>
      </c>
      <c r="O543" s="91"/>
      <c r="P543" s="235">
        <f>O543*H543</f>
        <v>0</v>
      </c>
      <c r="Q543" s="235">
        <v>0.0061999999999999998</v>
      </c>
      <c r="R543" s="235">
        <f>Q543*H543</f>
        <v>0.0061999999999999998</v>
      </c>
      <c r="S543" s="235">
        <v>0</v>
      </c>
      <c r="T543" s="236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37" t="s">
        <v>325</v>
      </c>
      <c r="AT543" s="237" t="s">
        <v>195</v>
      </c>
      <c r="AU543" s="237" t="s">
        <v>85</v>
      </c>
      <c r="AY543" s="17" t="s">
        <v>145</v>
      </c>
      <c r="BE543" s="238">
        <f>IF(N543="základní",J543,0)</f>
        <v>0</v>
      </c>
      <c r="BF543" s="238">
        <f>IF(N543="snížená",J543,0)</f>
        <v>0</v>
      </c>
      <c r="BG543" s="238">
        <f>IF(N543="zákl. přenesená",J543,0)</f>
        <v>0</v>
      </c>
      <c r="BH543" s="238">
        <f>IF(N543="sníž. přenesená",J543,0)</f>
        <v>0</v>
      </c>
      <c r="BI543" s="238">
        <f>IF(N543="nulová",J543,0)</f>
        <v>0</v>
      </c>
      <c r="BJ543" s="17" t="s">
        <v>8</v>
      </c>
      <c r="BK543" s="238">
        <f>ROUND(I543*H543,0)</f>
        <v>0</v>
      </c>
      <c r="BL543" s="17" t="s">
        <v>227</v>
      </c>
      <c r="BM543" s="237" t="s">
        <v>732</v>
      </c>
    </row>
    <row r="544" s="13" customFormat="1">
      <c r="A544" s="13"/>
      <c r="B544" s="239"/>
      <c r="C544" s="240"/>
      <c r="D544" s="241" t="s">
        <v>157</v>
      </c>
      <c r="E544" s="242" t="s">
        <v>1</v>
      </c>
      <c r="F544" s="243" t="s">
        <v>624</v>
      </c>
      <c r="G544" s="240"/>
      <c r="H544" s="242" t="s">
        <v>1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9" t="s">
        <v>157</v>
      </c>
      <c r="AU544" s="249" t="s">
        <v>85</v>
      </c>
      <c r="AV544" s="13" t="s">
        <v>8</v>
      </c>
      <c r="AW544" s="13" t="s">
        <v>33</v>
      </c>
      <c r="AX544" s="13" t="s">
        <v>77</v>
      </c>
      <c r="AY544" s="249" t="s">
        <v>145</v>
      </c>
    </row>
    <row r="545" s="14" customFormat="1">
      <c r="A545" s="14"/>
      <c r="B545" s="250"/>
      <c r="C545" s="251"/>
      <c r="D545" s="241" t="s">
        <v>157</v>
      </c>
      <c r="E545" s="252" t="s">
        <v>1</v>
      </c>
      <c r="F545" s="253" t="s">
        <v>728</v>
      </c>
      <c r="G545" s="251"/>
      <c r="H545" s="254">
        <v>1</v>
      </c>
      <c r="I545" s="255"/>
      <c r="J545" s="251"/>
      <c r="K545" s="251"/>
      <c r="L545" s="256"/>
      <c r="M545" s="257"/>
      <c r="N545" s="258"/>
      <c r="O545" s="258"/>
      <c r="P545" s="258"/>
      <c r="Q545" s="258"/>
      <c r="R545" s="258"/>
      <c r="S545" s="258"/>
      <c r="T545" s="25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0" t="s">
        <v>157</v>
      </c>
      <c r="AU545" s="260" t="s">
        <v>85</v>
      </c>
      <c r="AV545" s="14" t="s">
        <v>85</v>
      </c>
      <c r="AW545" s="14" t="s">
        <v>33</v>
      </c>
      <c r="AX545" s="14" t="s">
        <v>77</v>
      </c>
      <c r="AY545" s="260" t="s">
        <v>145</v>
      </c>
    </row>
    <row r="546" s="15" customFormat="1">
      <c r="A546" s="15"/>
      <c r="B546" s="261"/>
      <c r="C546" s="262"/>
      <c r="D546" s="241" t="s">
        <v>157</v>
      </c>
      <c r="E546" s="263" t="s">
        <v>1</v>
      </c>
      <c r="F546" s="264" t="s">
        <v>160</v>
      </c>
      <c r="G546" s="262"/>
      <c r="H546" s="265">
        <v>1</v>
      </c>
      <c r="I546" s="266"/>
      <c r="J546" s="262"/>
      <c r="K546" s="262"/>
      <c r="L546" s="267"/>
      <c r="M546" s="268"/>
      <c r="N546" s="269"/>
      <c r="O546" s="269"/>
      <c r="P546" s="269"/>
      <c r="Q546" s="269"/>
      <c r="R546" s="269"/>
      <c r="S546" s="269"/>
      <c r="T546" s="270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71" t="s">
        <v>157</v>
      </c>
      <c r="AU546" s="271" t="s">
        <v>85</v>
      </c>
      <c r="AV546" s="15" t="s">
        <v>152</v>
      </c>
      <c r="AW546" s="15" t="s">
        <v>33</v>
      </c>
      <c r="AX546" s="15" t="s">
        <v>8</v>
      </c>
      <c r="AY546" s="271" t="s">
        <v>145</v>
      </c>
    </row>
    <row r="547" s="2" customFormat="1">
      <c r="A547" s="38"/>
      <c r="B547" s="39"/>
      <c r="C547" s="226" t="s">
        <v>733</v>
      </c>
      <c r="D547" s="226" t="s">
        <v>147</v>
      </c>
      <c r="E547" s="227" t="s">
        <v>734</v>
      </c>
      <c r="F547" s="228" t="s">
        <v>735</v>
      </c>
      <c r="G547" s="229" t="s">
        <v>302</v>
      </c>
      <c r="H547" s="230">
        <v>44.835000000000001</v>
      </c>
      <c r="I547" s="231"/>
      <c r="J547" s="232">
        <f>ROUND(I547*H547,0)</f>
        <v>0</v>
      </c>
      <c r="K547" s="228" t="s">
        <v>151</v>
      </c>
      <c r="L547" s="44"/>
      <c r="M547" s="233" t="s">
        <v>1</v>
      </c>
      <c r="N547" s="234" t="s">
        <v>42</v>
      </c>
      <c r="O547" s="91"/>
      <c r="P547" s="235">
        <f>O547*H547</f>
        <v>0</v>
      </c>
      <c r="Q547" s="235">
        <v>0.00174</v>
      </c>
      <c r="R547" s="235">
        <f>Q547*H547</f>
        <v>0.078012899999999996</v>
      </c>
      <c r="S547" s="235">
        <v>0</v>
      </c>
      <c r="T547" s="236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37" t="s">
        <v>227</v>
      </c>
      <c r="AT547" s="237" t="s">
        <v>147</v>
      </c>
      <c r="AU547" s="237" t="s">
        <v>85</v>
      </c>
      <c r="AY547" s="17" t="s">
        <v>145</v>
      </c>
      <c r="BE547" s="238">
        <f>IF(N547="základní",J547,0)</f>
        <v>0</v>
      </c>
      <c r="BF547" s="238">
        <f>IF(N547="snížená",J547,0)</f>
        <v>0</v>
      </c>
      <c r="BG547" s="238">
        <f>IF(N547="zákl. přenesená",J547,0)</f>
        <v>0</v>
      </c>
      <c r="BH547" s="238">
        <f>IF(N547="sníž. přenesená",J547,0)</f>
        <v>0</v>
      </c>
      <c r="BI547" s="238">
        <f>IF(N547="nulová",J547,0)</f>
        <v>0</v>
      </c>
      <c r="BJ547" s="17" t="s">
        <v>8</v>
      </c>
      <c r="BK547" s="238">
        <f>ROUND(I547*H547,0)</f>
        <v>0</v>
      </c>
      <c r="BL547" s="17" t="s">
        <v>227</v>
      </c>
      <c r="BM547" s="237" t="s">
        <v>736</v>
      </c>
    </row>
    <row r="548" s="14" customFormat="1">
      <c r="A548" s="14"/>
      <c r="B548" s="250"/>
      <c r="C548" s="251"/>
      <c r="D548" s="241" t="s">
        <v>157</v>
      </c>
      <c r="E548" s="252" t="s">
        <v>1</v>
      </c>
      <c r="F548" s="253" t="s">
        <v>737</v>
      </c>
      <c r="G548" s="251"/>
      <c r="H548" s="254">
        <v>44.835000000000001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0" t="s">
        <v>157</v>
      </c>
      <c r="AU548" s="260" t="s">
        <v>85</v>
      </c>
      <c r="AV548" s="14" t="s">
        <v>85</v>
      </c>
      <c r="AW548" s="14" t="s">
        <v>33</v>
      </c>
      <c r="AX548" s="14" t="s">
        <v>77</v>
      </c>
      <c r="AY548" s="260" t="s">
        <v>145</v>
      </c>
    </row>
    <row r="549" s="15" customFormat="1">
      <c r="A549" s="15"/>
      <c r="B549" s="261"/>
      <c r="C549" s="262"/>
      <c r="D549" s="241" t="s">
        <v>157</v>
      </c>
      <c r="E549" s="263" t="s">
        <v>1</v>
      </c>
      <c r="F549" s="264" t="s">
        <v>160</v>
      </c>
      <c r="G549" s="262"/>
      <c r="H549" s="265">
        <v>44.835000000000001</v>
      </c>
      <c r="I549" s="266"/>
      <c r="J549" s="262"/>
      <c r="K549" s="262"/>
      <c r="L549" s="267"/>
      <c r="M549" s="268"/>
      <c r="N549" s="269"/>
      <c r="O549" s="269"/>
      <c r="P549" s="269"/>
      <c r="Q549" s="269"/>
      <c r="R549" s="269"/>
      <c r="S549" s="269"/>
      <c r="T549" s="270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1" t="s">
        <v>157</v>
      </c>
      <c r="AU549" s="271" t="s">
        <v>85</v>
      </c>
      <c r="AV549" s="15" t="s">
        <v>152</v>
      </c>
      <c r="AW549" s="15" t="s">
        <v>33</v>
      </c>
      <c r="AX549" s="15" t="s">
        <v>8</v>
      </c>
      <c r="AY549" s="271" t="s">
        <v>145</v>
      </c>
    </row>
    <row r="550" s="2" customFormat="1" ht="16.5" customHeight="1">
      <c r="A550" s="38"/>
      <c r="B550" s="39"/>
      <c r="C550" s="272" t="s">
        <v>738</v>
      </c>
      <c r="D550" s="272" t="s">
        <v>195</v>
      </c>
      <c r="E550" s="273" t="s">
        <v>739</v>
      </c>
      <c r="F550" s="274" t="s">
        <v>740</v>
      </c>
      <c r="G550" s="275" t="s">
        <v>402</v>
      </c>
      <c r="H550" s="276">
        <v>112</v>
      </c>
      <c r="I550" s="277"/>
      <c r="J550" s="278">
        <f>ROUND(I550*H550,0)</f>
        <v>0</v>
      </c>
      <c r="K550" s="274" t="s">
        <v>151</v>
      </c>
      <c r="L550" s="279"/>
      <c r="M550" s="280" t="s">
        <v>1</v>
      </c>
      <c r="N550" s="281" t="s">
        <v>42</v>
      </c>
      <c r="O550" s="91"/>
      <c r="P550" s="235">
        <f>O550*H550</f>
        <v>0</v>
      </c>
      <c r="Q550" s="235">
        <v>0.0013500000000000001</v>
      </c>
      <c r="R550" s="235">
        <f>Q550*H550</f>
        <v>0.1512</v>
      </c>
      <c r="S550" s="235">
        <v>0</v>
      </c>
      <c r="T550" s="236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37" t="s">
        <v>325</v>
      </c>
      <c r="AT550" s="237" t="s">
        <v>195</v>
      </c>
      <c r="AU550" s="237" t="s">
        <v>85</v>
      </c>
      <c r="AY550" s="17" t="s">
        <v>145</v>
      </c>
      <c r="BE550" s="238">
        <f>IF(N550="základní",J550,0)</f>
        <v>0</v>
      </c>
      <c r="BF550" s="238">
        <f>IF(N550="snížená",J550,0)</f>
        <v>0</v>
      </c>
      <c r="BG550" s="238">
        <f>IF(N550="zákl. přenesená",J550,0)</f>
        <v>0</v>
      </c>
      <c r="BH550" s="238">
        <f>IF(N550="sníž. přenesená",J550,0)</f>
        <v>0</v>
      </c>
      <c r="BI550" s="238">
        <f>IF(N550="nulová",J550,0)</f>
        <v>0</v>
      </c>
      <c r="BJ550" s="17" t="s">
        <v>8</v>
      </c>
      <c r="BK550" s="238">
        <f>ROUND(I550*H550,0)</f>
        <v>0</v>
      </c>
      <c r="BL550" s="17" t="s">
        <v>227</v>
      </c>
      <c r="BM550" s="237" t="s">
        <v>741</v>
      </c>
    </row>
    <row r="551" s="13" customFormat="1">
      <c r="A551" s="13"/>
      <c r="B551" s="239"/>
      <c r="C551" s="240"/>
      <c r="D551" s="241" t="s">
        <v>157</v>
      </c>
      <c r="E551" s="242" t="s">
        <v>1</v>
      </c>
      <c r="F551" s="243" t="s">
        <v>624</v>
      </c>
      <c r="G551" s="240"/>
      <c r="H551" s="242" t="s">
        <v>1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9" t="s">
        <v>157</v>
      </c>
      <c r="AU551" s="249" t="s">
        <v>85</v>
      </c>
      <c r="AV551" s="13" t="s">
        <v>8</v>
      </c>
      <c r="AW551" s="13" t="s">
        <v>33</v>
      </c>
      <c r="AX551" s="13" t="s">
        <v>77</v>
      </c>
      <c r="AY551" s="249" t="s">
        <v>145</v>
      </c>
    </row>
    <row r="552" s="14" customFormat="1">
      <c r="A552" s="14"/>
      <c r="B552" s="250"/>
      <c r="C552" s="251"/>
      <c r="D552" s="241" t="s">
        <v>157</v>
      </c>
      <c r="E552" s="252" t="s">
        <v>1</v>
      </c>
      <c r="F552" s="253" t="s">
        <v>742</v>
      </c>
      <c r="G552" s="251"/>
      <c r="H552" s="254">
        <v>112</v>
      </c>
      <c r="I552" s="255"/>
      <c r="J552" s="251"/>
      <c r="K552" s="251"/>
      <c r="L552" s="256"/>
      <c r="M552" s="257"/>
      <c r="N552" s="258"/>
      <c r="O552" s="258"/>
      <c r="P552" s="258"/>
      <c r="Q552" s="258"/>
      <c r="R552" s="258"/>
      <c r="S552" s="258"/>
      <c r="T552" s="25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0" t="s">
        <v>157</v>
      </c>
      <c r="AU552" s="260" t="s">
        <v>85</v>
      </c>
      <c r="AV552" s="14" t="s">
        <v>85</v>
      </c>
      <c r="AW552" s="14" t="s">
        <v>33</v>
      </c>
      <c r="AX552" s="14" t="s">
        <v>77</v>
      </c>
      <c r="AY552" s="260" t="s">
        <v>145</v>
      </c>
    </row>
    <row r="553" s="15" customFormat="1">
      <c r="A553" s="15"/>
      <c r="B553" s="261"/>
      <c r="C553" s="262"/>
      <c r="D553" s="241" t="s">
        <v>157</v>
      </c>
      <c r="E553" s="263" t="s">
        <v>1</v>
      </c>
      <c r="F553" s="264" t="s">
        <v>160</v>
      </c>
      <c r="G553" s="262"/>
      <c r="H553" s="265">
        <v>112</v>
      </c>
      <c r="I553" s="266"/>
      <c r="J553" s="262"/>
      <c r="K553" s="262"/>
      <c r="L553" s="267"/>
      <c r="M553" s="268"/>
      <c r="N553" s="269"/>
      <c r="O553" s="269"/>
      <c r="P553" s="269"/>
      <c r="Q553" s="269"/>
      <c r="R553" s="269"/>
      <c r="S553" s="269"/>
      <c r="T553" s="270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71" t="s">
        <v>157</v>
      </c>
      <c r="AU553" s="271" t="s">
        <v>85</v>
      </c>
      <c r="AV553" s="15" t="s">
        <v>152</v>
      </c>
      <c r="AW553" s="15" t="s">
        <v>33</v>
      </c>
      <c r="AX553" s="15" t="s">
        <v>8</v>
      </c>
      <c r="AY553" s="271" t="s">
        <v>145</v>
      </c>
    </row>
    <row r="554" s="2" customFormat="1">
      <c r="A554" s="38"/>
      <c r="B554" s="39"/>
      <c r="C554" s="272" t="s">
        <v>743</v>
      </c>
      <c r="D554" s="272" t="s">
        <v>195</v>
      </c>
      <c r="E554" s="273" t="s">
        <v>744</v>
      </c>
      <c r="F554" s="274" t="s">
        <v>745</v>
      </c>
      <c r="G554" s="275" t="s">
        <v>402</v>
      </c>
      <c r="H554" s="276">
        <v>2</v>
      </c>
      <c r="I554" s="277"/>
      <c r="J554" s="278">
        <f>ROUND(I554*H554,0)</f>
        <v>0</v>
      </c>
      <c r="K554" s="274" t="s">
        <v>151</v>
      </c>
      <c r="L554" s="279"/>
      <c r="M554" s="280" t="s">
        <v>1</v>
      </c>
      <c r="N554" s="281" t="s">
        <v>42</v>
      </c>
      <c r="O554" s="91"/>
      <c r="P554" s="235">
        <f>O554*H554</f>
        <v>0</v>
      </c>
      <c r="Q554" s="235">
        <v>0.00040000000000000002</v>
      </c>
      <c r="R554" s="235">
        <f>Q554*H554</f>
        <v>0.00080000000000000004</v>
      </c>
      <c r="S554" s="235">
        <v>0</v>
      </c>
      <c r="T554" s="236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37" t="s">
        <v>325</v>
      </c>
      <c r="AT554" s="237" t="s">
        <v>195</v>
      </c>
      <c r="AU554" s="237" t="s">
        <v>85</v>
      </c>
      <c r="AY554" s="17" t="s">
        <v>145</v>
      </c>
      <c r="BE554" s="238">
        <f>IF(N554="základní",J554,0)</f>
        <v>0</v>
      </c>
      <c r="BF554" s="238">
        <f>IF(N554="snížená",J554,0)</f>
        <v>0</v>
      </c>
      <c r="BG554" s="238">
        <f>IF(N554="zákl. přenesená",J554,0)</f>
        <v>0</v>
      </c>
      <c r="BH554" s="238">
        <f>IF(N554="sníž. přenesená",J554,0)</f>
        <v>0</v>
      </c>
      <c r="BI554" s="238">
        <f>IF(N554="nulová",J554,0)</f>
        <v>0</v>
      </c>
      <c r="BJ554" s="17" t="s">
        <v>8</v>
      </c>
      <c r="BK554" s="238">
        <f>ROUND(I554*H554,0)</f>
        <v>0</v>
      </c>
      <c r="BL554" s="17" t="s">
        <v>227</v>
      </c>
      <c r="BM554" s="237" t="s">
        <v>746</v>
      </c>
    </row>
    <row r="555" s="13" customFormat="1">
      <c r="A555" s="13"/>
      <c r="B555" s="239"/>
      <c r="C555" s="240"/>
      <c r="D555" s="241" t="s">
        <v>157</v>
      </c>
      <c r="E555" s="242" t="s">
        <v>1</v>
      </c>
      <c r="F555" s="243" t="s">
        <v>624</v>
      </c>
      <c r="G555" s="240"/>
      <c r="H555" s="242" t="s">
        <v>1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9" t="s">
        <v>157</v>
      </c>
      <c r="AU555" s="249" t="s">
        <v>85</v>
      </c>
      <c r="AV555" s="13" t="s">
        <v>8</v>
      </c>
      <c r="AW555" s="13" t="s">
        <v>33</v>
      </c>
      <c r="AX555" s="13" t="s">
        <v>77</v>
      </c>
      <c r="AY555" s="249" t="s">
        <v>145</v>
      </c>
    </row>
    <row r="556" s="14" customFormat="1">
      <c r="A556" s="14"/>
      <c r="B556" s="250"/>
      <c r="C556" s="251"/>
      <c r="D556" s="241" t="s">
        <v>157</v>
      </c>
      <c r="E556" s="252" t="s">
        <v>1</v>
      </c>
      <c r="F556" s="253" t="s">
        <v>747</v>
      </c>
      <c r="G556" s="251"/>
      <c r="H556" s="254">
        <v>2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0" t="s">
        <v>157</v>
      </c>
      <c r="AU556" s="260" t="s">
        <v>85</v>
      </c>
      <c r="AV556" s="14" t="s">
        <v>85</v>
      </c>
      <c r="AW556" s="14" t="s">
        <v>33</v>
      </c>
      <c r="AX556" s="14" t="s">
        <v>77</v>
      </c>
      <c r="AY556" s="260" t="s">
        <v>145</v>
      </c>
    </row>
    <row r="557" s="15" customFormat="1">
      <c r="A557" s="15"/>
      <c r="B557" s="261"/>
      <c r="C557" s="262"/>
      <c r="D557" s="241" t="s">
        <v>157</v>
      </c>
      <c r="E557" s="263" t="s">
        <v>1</v>
      </c>
      <c r="F557" s="264" t="s">
        <v>160</v>
      </c>
      <c r="G557" s="262"/>
      <c r="H557" s="265">
        <v>2</v>
      </c>
      <c r="I557" s="266"/>
      <c r="J557" s="262"/>
      <c r="K557" s="262"/>
      <c r="L557" s="267"/>
      <c r="M557" s="268"/>
      <c r="N557" s="269"/>
      <c r="O557" s="269"/>
      <c r="P557" s="269"/>
      <c r="Q557" s="269"/>
      <c r="R557" s="269"/>
      <c r="S557" s="269"/>
      <c r="T557" s="270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71" t="s">
        <v>157</v>
      </c>
      <c r="AU557" s="271" t="s">
        <v>85</v>
      </c>
      <c r="AV557" s="15" t="s">
        <v>152</v>
      </c>
      <c r="AW557" s="15" t="s">
        <v>33</v>
      </c>
      <c r="AX557" s="15" t="s">
        <v>8</v>
      </c>
      <c r="AY557" s="271" t="s">
        <v>145</v>
      </c>
    </row>
    <row r="558" s="2" customFormat="1">
      <c r="A558" s="38"/>
      <c r="B558" s="39"/>
      <c r="C558" s="272" t="s">
        <v>748</v>
      </c>
      <c r="D558" s="272" t="s">
        <v>195</v>
      </c>
      <c r="E558" s="273" t="s">
        <v>749</v>
      </c>
      <c r="F558" s="274" t="s">
        <v>750</v>
      </c>
      <c r="G558" s="275" t="s">
        <v>402</v>
      </c>
      <c r="H558" s="276">
        <v>2</v>
      </c>
      <c r="I558" s="277"/>
      <c r="J558" s="278">
        <f>ROUND(I558*H558,0)</f>
        <v>0</v>
      </c>
      <c r="K558" s="274" t="s">
        <v>1</v>
      </c>
      <c r="L558" s="279"/>
      <c r="M558" s="280" t="s">
        <v>1</v>
      </c>
      <c r="N558" s="281" t="s">
        <v>42</v>
      </c>
      <c r="O558" s="91"/>
      <c r="P558" s="235">
        <f>O558*H558</f>
        <v>0</v>
      </c>
      <c r="Q558" s="235">
        <v>0.00040000000000000002</v>
      </c>
      <c r="R558" s="235">
        <f>Q558*H558</f>
        <v>0.00080000000000000004</v>
      </c>
      <c r="S558" s="235">
        <v>0</v>
      </c>
      <c r="T558" s="236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37" t="s">
        <v>325</v>
      </c>
      <c r="AT558" s="237" t="s">
        <v>195</v>
      </c>
      <c r="AU558" s="237" t="s">
        <v>85</v>
      </c>
      <c r="AY558" s="17" t="s">
        <v>145</v>
      </c>
      <c r="BE558" s="238">
        <f>IF(N558="základní",J558,0)</f>
        <v>0</v>
      </c>
      <c r="BF558" s="238">
        <f>IF(N558="snížená",J558,0)</f>
        <v>0</v>
      </c>
      <c r="BG558" s="238">
        <f>IF(N558="zákl. přenesená",J558,0)</f>
        <v>0</v>
      </c>
      <c r="BH558" s="238">
        <f>IF(N558="sníž. přenesená",J558,0)</f>
        <v>0</v>
      </c>
      <c r="BI558" s="238">
        <f>IF(N558="nulová",J558,0)</f>
        <v>0</v>
      </c>
      <c r="BJ558" s="17" t="s">
        <v>8</v>
      </c>
      <c r="BK558" s="238">
        <f>ROUND(I558*H558,0)</f>
        <v>0</v>
      </c>
      <c r="BL558" s="17" t="s">
        <v>227</v>
      </c>
      <c r="BM558" s="237" t="s">
        <v>751</v>
      </c>
    </row>
    <row r="559" s="13" customFormat="1">
      <c r="A559" s="13"/>
      <c r="B559" s="239"/>
      <c r="C559" s="240"/>
      <c r="D559" s="241" t="s">
        <v>157</v>
      </c>
      <c r="E559" s="242" t="s">
        <v>1</v>
      </c>
      <c r="F559" s="243" t="s">
        <v>624</v>
      </c>
      <c r="G559" s="240"/>
      <c r="H559" s="242" t="s">
        <v>1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9" t="s">
        <v>157</v>
      </c>
      <c r="AU559" s="249" t="s">
        <v>85</v>
      </c>
      <c r="AV559" s="13" t="s">
        <v>8</v>
      </c>
      <c r="AW559" s="13" t="s">
        <v>33</v>
      </c>
      <c r="AX559" s="13" t="s">
        <v>77</v>
      </c>
      <c r="AY559" s="249" t="s">
        <v>145</v>
      </c>
    </row>
    <row r="560" s="14" customFormat="1">
      <c r="A560" s="14"/>
      <c r="B560" s="250"/>
      <c r="C560" s="251"/>
      <c r="D560" s="241" t="s">
        <v>157</v>
      </c>
      <c r="E560" s="252" t="s">
        <v>1</v>
      </c>
      <c r="F560" s="253" t="s">
        <v>752</v>
      </c>
      <c r="G560" s="251"/>
      <c r="H560" s="254">
        <v>2</v>
      </c>
      <c r="I560" s="255"/>
      <c r="J560" s="251"/>
      <c r="K560" s="251"/>
      <c r="L560" s="256"/>
      <c r="M560" s="257"/>
      <c r="N560" s="258"/>
      <c r="O560" s="258"/>
      <c r="P560" s="258"/>
      <c r="Q560" s="258"/>
      <c r="R560" s="258"/>
      <c r="S560" s="258"/>
      <c r="T560" s="259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0" t="s">
        <v>157</v>
      </c>
      <c r="AU560" s="260" t="s">
        <v>85</v>
      </c>
      <c r="AV560" s="14" t="s">
        <v>85</v>
      </c>
      <c r="AW560" s="14" t="s">
        <v>33</v>
      </c>
      <c r="AX560" s="14" t="s">
        <v>77</v>
      </c>
      <c r="AY560" s="260" t="s">
        <v>145</v>
      </c>
    </row>
    <row r="561" s="15" customFormat="1">
      <c r="A561" s="15"/>
      <c r="B561" s="261"/>
      <c r="C561" s="262"/>
      <c r="D561" s="241" t="s">
        <v>157</v>
      </c>
      <c r="E561" s="263" t="s">
        <v>1</v>
      </c>
      <c r="F561" s="264" t="s">
        <v>160</v>
      </c>
      <c r="G561" s="262"/>
      <c r="H561" s="265">
        <v>2</v>
      </c>
      <c r="I561" s="266"/>
      <c r="J561" s="262"/>
      <c r="K561" s="262"/>
      <c r="L561" s="267"/>
      <c r="M561" s="268"/>
      <c r="N561" s="269"/>
      <c r="O561" s="269"/>
      <c r="P561" s="269"/>
      <c r="Q561" s="269"/>
      <c r="R561" s="269"/>
      <c r="S561" s="269"/>
      <c r="T561" s="270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1" t="s">
        <v>157</v>
      </c>
      <c r="AU561" s="271" t="s">
        <v>85</v>
      </c>
      <c r="AV561" s="15" t="s">
        <v>152</v>
      </c>
      <c r="AW561" s="15" t="s">
        <v>33</v>
      </c>
      <c r="AX561" s="15" t="s">
        <v>8</v>
      </c>
      <c r="AY561" s="271" t="s">
        <v>145</v>
      </c>
    </row>
    <row r="562" s="2" customFormat="1">
      <c r="A562" s="38"/>
      <c r="B562" s="39"/>
      <c r="C562" s="226" t="s">
        <v>753</v>
      </c>
      <c r="D562" s="226" t="s">
        <v>147</v>
      </c>
      <c r="E562" s="227" t="s">
        <v>754</v>
      </c>
      <c r="F562" s="228" t="s">
        <v>755</v>
      </c>
      <c r="G562" s="229" t="s">
        <v>150</v>
      </c>
      <c r="H562" s="230">
        <v>442</v>
      </c>
      <c r="I562" s="231"/>
      <c r="J562" s="232">
        <f>ROUND(I562*H562,0)</f>
        <v>0</v>
      </c>
      <c r="K562" s="228" t="s">
        <v>151</v>
      </c>
      <c r="L562" s="44"/>
      <c r="M562" s="233" t="s">
        <v>1</v>
      </c>
      <c r="N562" s="234" t="s">
        <v>42</v>
      </c>
      <c r="O562" s="91"/>
      <c r="P562" s="235">
        <f>O562*H562</f>
        <v>0</v>
      </c>
      <c r="Q562" s="235">
        <v>0</v>
      </c>
      <c r="R562" s="235">
        <f>Q562*H562</f>
        <v>0</v>
      </c>
      <c r="S562" s="235">
        <v>0.017780000000000001</v>
      </c>
      <c r="T562" s="236">
        <f>S562*H562</f>
        <v>7.8587600000000002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37" t="s">
        <v>227</v>
      </c>
      <c r="AT562" s="237" t="s">
        <v>147</v>
      </c>
      <c r="AU562" s="237" t="s">
        <v>85</v>
      </c>
      <c r="AY562" s="17" t="s">
        <v>145</v>
      </c>
      <c r="BE562" s="238">
        <f>IF(N562="základní",J562,0)</f>
        <v>0</v>
      </c>
      <c r="BF562" s="238">
        <f>IF(N562="snížená",J562,0)</f>
        <v>0</v>
      </c>
      <c r="BG562" s="238">
        <f>IF(N562="zákl. přenesená",J562,0)</f>
        <v>0</v>
      </c>
      <c r="BH562" s="238">
        <f>IF(N562="sníž. přenesená",J562,0)</f>
        <v>0</v>
      </c>
      <c r="BI562" s="238">
        <f>IF(N562="nulová",J562,0)</f>
        <v>0</v>
      </c>
      <c r="BJ562" s="17" t="s">
        <v>8</v>
      </c>
      <c r="BK562" s="238">
        <f>ROUND(I562*H562,0)</f>
        <v>0</v>
      </c>
      <c r="BL562" s="17" t="s">
        <v>227</v>
      </c>
      <c r="BM562" s="237" t="s">
        <v>756</v>
      </c>
    </row>
    <row r="563" s="13" customFormat="1">
      <c r="A563" s="13"/>
      <c r="B563" s="239"/>
      <c r="C563" s="240"/>
      <c r="D563" s="241" t="s">
        <v>157</v>
      </c>
      <c r="E563" s="242" t="s">
        <v>1</v>
      </c>
      <c r="F563" s="243" t="s">
        <v>757</v>
      </c>
      <c r="G563" s="240"/>
      <c r="H563" s="242" t="s">
        <v>1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9" t="s">
        <v>157</v>
      </c>
      <c r="AU563" s="249" t="s">
        <v>85</v>
      </c>
      <c r="AV563" s="13" t="s">
        <v>8</v>
      </c>
      <c r="AW563" s="13" t="s">
        <v>33</v>
      </c>
      <c r="AX563" s="13" t="s">
        <v>77</v>
      </c>
      <c r="AY563" s="249" t="s">
        <v>145</v>
      </c>
    </row>
    <row r="564" s="14" customFormat="1">
      <c r="A564" s="14"/>
      <c r="B564" s="250"/>
      <c r="C564" s="251"/>
      <c r="D564" s="241" t="s">
        <v>157</v>
      </c>
      <c r="E564" s="252" t="s">
        <v>1</v>
      </c>
      <c r="F564" s="253" t="s">
        <v>758</v>
      </c>
      <c r="G564" s="251"/>
      <c r="H564" s="254">
        <v>402</v>
      </c>
      <c r="I564" s="255"/>
      <c r="J564" s="251"/>
      <c r="K564" s="251"/>
      <c r="L564" s="256"/>
      <c r="M564" s="257"/>
      <c r="N564" s="258"/>
      <c r="O564" s="258"/>
      <c r="P564" s="258"/>
      <c r="Q564" s="258"/>
      <c r="R564" s="258"/>
      <c r="S564" s="258"/>
      <c r="T564" s="259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0" t="s">
        <v>157</v>
      </c>
      <c r="AU564" s="260" t="s">
        <v>85</v>
      </c>
      <c r="AV564" s="14" t="s">
        <v>85</v>
      </c>
      <c r="AW564" s="14" t="s">
        <v>33</v>
      </c>
      <c r="AX564" s="14" t="s">
        <v>77</v>
      </c>
      <c r="AY564" s="260" t="s">
        <v>145</v>
      </c>
    </row>
    <row r="565" s="14" customFormat="1">
      <c r="A565" s="14"/>
      <c r="B565" s="250"/>
      <c r="C565" s="251"/>
      <c r="D565" s="241" t="s">
        <v>157</v>
      </c>
      <c r="E565" s="252" t="s">
        <v>1</v>
      </c>
      <c r="F565" s="253" t="s">
        <v>759</v>
      </c>
      <c r="G565" s="251"/>
      <c r="H565" s="254">
        <v>40</v>
      </c>
      <c r="I565" s="255"/>
      <c r="J565" s="251"/>
      <c r="K565" s="251"/>
      <c r="L565" s="256"/>
      <c r="M565" s="257"/>
      <c r="N565" s="258"/>
      <c r="O565" s="258"/>
      <c r="P565" s="258"/>
      <c r="Q565" s="258"/>
      <c r="R565" s="258"/>
      <c r="S565" s="258"/>
      <c r="T565" s="25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0" t="s">
        <v>157</v>
      </c>
      <c r="AU565" s="260" t="s">
        <v>85</v>
      </c>
      <c r="AV565" s="14" t="s">
        <v>85</v>
      </c>
      <c r="AW565" s="14" t="s">
        <v>33</v>
      </c>
      <c r="AX565" s="14" t="s">
        <v>77</v>
      </c>
      <c r="AY565" s="260" t="s">
        <v>145</v>
      </c>
    </row>
    <row r="566" s="15" customFormat="1">
      <c r="A566" s="15"/>
      <c r="B566" s="261"/>
      <c r="C566" s="262"/>
      <c r="D566" s="241" t="s">
        <v>157</v>
      </c>
      <c r="E566" s="263" t="s">
        <v>1</v>
      </c>
      <c r="F566" s="264" t="s">
        <v>160</v>
      </c>
      <c r="G566" s="262"/>
      <c r="H566" s="265">
        <v>442</v>
      </c>
      <c r="I566" s="266"/>
      <c r="J566" s="262"/>
      <c r="K566" s="262"/>
      <c r="L566" s="267"/>
      <c r="M566" s="268"/>
      <c r="N566" s="269"/>
      <c r="O566" s="269"/>
      <c r="P566" s="269"/>
      <c r="Q566" s="269"/>
      <c r="R566" s="269"/>
      <c r="S566" s="269"/>
      <c r="T566" s="270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1" t="s">
        <v>157</v>
      </c>
      <c r="AU566" s="271" t="s">
        <v>85</v>
      </c>
      <c r="AV566" s="15" t="s">
        <v>152</v>
      </c>
      <c r="AW566" s="15" t="s">
        <v>33</v>
      </c>
      <c r="AX566" s="15" t="s">
        <v>8</v>
      </c>
      <c r="AY566" s="271" t="s">
        <v>145</v>
      </c>
    </row>
    <row r="567" s="2" customFormat="1">
      <c r="A567" s="38"/>
      <c r="B567" s="39"/>
      <c r="C567" s="226" t="s">
        <v>760</v>
      </c>
      <c r="D567" s="226" t="s">
        <v>147</v>
      </c>
      <c r="E567" s="227" t="s">
        <v>761</v>
      </c>
      <c r="F567" s="228" t="s">
        <v>762</v>
      </c>
      <c r="G567" s="229" t="s">
        <v>302</v>
      </c>
      <c r="H567" s="230">
        <v>44.835000000000001</v>
      </c>
      <c r="I567" s="231"/>
      <c r="J567" s="232">
        <f>ROUND(I567*H567,0)</f>
        <v>0</v>
      </c>
      <c r="K567" s="228" t="s">
        <v>151</v>
      </c>
      <c r="L567" s="44"/>
      <c r="M567" s="233" t="s">
        <v>1</v>
      </c>
      <c r="N567" s="234" t="s">
        <v>42</v>
      </c>
      <c r="O567" s="91"/>
      <c r="P567" s="235">
        <f>O567*H567</f>
        <v>0</v>
      </c>
      <c r="Q567" s="235">
        <v>0</v>
      </c>
      <c r="R567" s="235">
        <f>Q567*H567</f>
        <v>0</v>
      </c>
      <c r="S567" s="235">
        <v>0.0046299999999999996</v>
      </c>
      <c r="T567" s="236">
        <f>S567*H567</f>
        <v>0.20758604999999999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37" t="s">
        <v>227</v>
      </c>
      <c r="AT567" s="237" t="s">
        <v>147</v>
      </c>
      <c r="AU567" s="237" t="s">
        <v>85</v>
      </c>
      <c r="AY567" s="17" t="s">
        <v>145</v>
      </c>
      <c r="BE567" s="238">
        <f>IF(N567="základní",J567,0)</f>
        <v>0</v>
      </c>
      <c r="BF567" s="238">
        <f>IF(N567="snížená",J567,0)</f>
        <v>0</v>
      </c>
      <c r="BG567" s="238">
        <f>IF(N567="zákl. přenesená",J567,0)</f>
        <v>0</v>
      </c>
      <c r="BH567" s="238">
        <f>IF(N567="sníž. přenesená",J567,0)</f>
        <v>0</v>
      </c>
      <c r="BI567" s="238">
        <f>IF(N567="nulová",J567,0)</f>
        <v>0</v>
      </c>
      <c r="BJ567" s="17" t="s">
        <v>8</v>
      </c>
      <c r="BK567" s="238">
        <f>ROUND(I567*H567,0)</f>
        <v>0</v>
      </c>
      <c r="BL567" s="17" t="s">
        <v>227</v>
      </c>
      <c r="BM567" s="237" t="s">
        <v>763</v>
      </c>
    </row>
    <row r="568" s="2" customFormat="1">
      <c r="A568" s="38"/>
      <c r="B568" s="39"/>
      <c r="C568" s="226" t="s">
        <v>764</v>
      </c>
      <c r="D568" s="226" t="s">
        <v>147</v>
      </c>
      <c r="E568" s="227" t="s">
        <v>765</v>
      </c>
      <c r="F568" s="228" t="s">
        <v>766</v>
      </c>
      <c r="G568" s="229" t="s">
        <v>150</v>
      </c>
      <c r="H568" s="230">
        <v>442</v>
      </c>
      <c r="I568" s="231"/>
      <c r="J568" s="232">
        <f>ROUND(I568*H568,0)</f>
        <v>0</v>
      </c>
      <c r="K568" s="228" t="s">
        <v>151</v>
      </c>
      <c r="L568" s="44"/>
      <c r="M568" s="233" t="s">
        <v>1</v>
      </c>
      <c r="N568" s="234" t="s">
        <v>42</v>
      </c>
      <c r="O568" s="91"/>
      <c r="P568" s="235">
        <f>O568*H568</f>
        <v>0</v>
      </c>
      <c r="Q568" s="235">
        <v>0</v>
      </c>
      <c r="R568" s="235">
        <f>Q568*H568</f>
        <v>0</v>
      </c>
      <c r="S568" s="235">
        <v>0</v>
      </c>
      <c r="T568" s="236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37" t="s">
        <v>227</v>
      </c>
      <c r="AT568" s="237" t="s">
        <v>147</v>
      </c>
      <c r="AU568" s="237" t="s">
        <v>85</v>
      </c>
      <c r="AY568" s="17" t="s">
        <v>145</v>
      </c>
      <c r="BE568" s="238">
        <f>IF(N568="základní",J568,0)</f>
        <v>0</v>
      </c>
      <c r="BF568" s="238">
        <f>IF(N568="snížená",J568,0)</f>
        <v>0</v>
      </c>
      <c r="BG568" s="238">
        <f>IF(N568="zákl. přenesená",J568,0)</f>
        <v>0</v>
      </c>
      <c r="BH568" s="238">
        <f>IF(N568="sníž. přenesená",J568,0)</f>
        <v>0</v>
      </c>
      <c r="BI568" s="238">
        <f>IF(N568="nulová",J568,0)</f>
        <v>0</v>
      </c>
      <c r="BJ568" s="17" t="s">
        <v>8</v>
      </c>
      <c r="BK568" s="238">
        <f>ROUND(I568*H568,0)</f>
        <v>0</v>
      </c>
      <c r="BL568" s="17" t="s">
        <v>227</v>
      </c>
      <c r="BM568" s="237" t="s">
        <v>767</v>
      </c>
    </row>
    <row r="569" s="2" customFormat="1" ht="33" customHeight="1">
      <c r="A569" s="38"/>
      <c r="B569" s="39"/>
      <c r="C569" s="226" t="s">
        <v>768</v>
      </c>
      <c r="D569" s="226" t="s">
        <v>147</v>
      </c>
      <c r="E569" s="227" t="s">
        <v>769</v>
      </c>
      <c r="F569" s="228" t="s">
        <v>770</v>
      </c>
      <c r="G569" s="229" t="s">
        <v>302</v>
      </c>
      <c r="H569" s="230">
        <v>44.835000000000001</v>
      </c>
      <c r="I569" s="231"/>
      <c r="J569" s="232">
        <f>ROUND(I569*H569,0)</f>
        <v>0</v>
      </c>
      <c r="K569" s="228" t="s">
        <v>151</v>
      </c>
      <c r="L569" s="44"/>
      <c r="M569" s="233" t="s">
        <v>1</v>
      </c>
      <c r="N569" s="234" t="s">
        <v>42</v>
      </c>
      <c r="O569" s="91"/>
      <c r="P569" s="235">
        <f>O569*H569</f>
        <v>0</v>
      </c>
      <c r="Q569" s="235">
        <v>0</v>
      </c>
      <c r="R569" s="235">
        <f>Q569*H569</f>
        <v>0</v>
      </c>
      <c r="S569" s="235">
        <v>0</v>
      </c>
      <c r="T569" s="236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37" t="s">
        <v>227</v>
      </c>
      <c r="AT569" s="237" t="s">
        <v>147</v>
      </c>
      <c r="AU569" s="237" t="s">
        <v>85</v>
      </c>
      <c r="AY569" s="17" t="s">
        <v>145</v>
      </c>
      <c r="BE569" s="238">
        <f>IF(N569="základní",J569,0)</f>
        <v>0</v>
      </c>
      <c r="BF569" s="238">
        <f>IF(N569="snížená",J569,0)</f>
        <v>0</v>
      </c>
      <c r="BG569" s="238">
        <f>IF(N569="zákl. přenesená",J569,0)</f>
        <v>0</v>
      </c>
      <c r="BH569" s="238">
        <f>IF(N569="sníž. přenesená",J569,0)</f>
        <v>0</v>
      </c>
      <c r="BI569" s="238">
        <f>IF(N569="nulová",J569,0)</f>
        <v>0</v>
      </c>
      <c r="BJ569" s="17" t="s">
        <v>8</v>
      </c>
      <c r="BK569" s="238">
        <f>ROUND(I569*H569,0)</f>
        <v>0</v>
      </c>
      <c r="BL569" s="17" t="s">
        <v>227</v>
      </c>
      <c r="BM569" s="237" t="s">
        <v>771</v>
      </c>
    </row>
    <row r="570" s="2" customFormat="1">
      <c r="A570" s="38"/>
      <c r="B570" s="39"/>
      <c r="C570" s="226" t="s">
        <v>772</v>
      </c>
      <c r="D570" s="226" t="s">
        <v>147</v>
      </c>
      <c r="E570" s="227" t="s">
        <v>773</v>
      </c>
      <c r="F570" s="228" t="s">
        <v>774</v>
      </c>
      <c r="G570" s="229" t="s">
        <v>150</v>
      </c>
      <c r="H570" s="230">
        <v>422.10000000000002</v>
      </c>
      <c r="I570" s="231"/>
      <c r="J570" s="232">
        <f>ROUND(I570*H570,0)</f>
        <v>0</v>
      </c>
      <c r="K570" s="228" t="s">
        <v>151</v>
      </c>
      <c r="L570" s="44"/>
      <c r="M570" s="233" t="s">
        <v>1</v>
      </c>
      <c r="N570" s="234" t="s">
        <v>42</v>
      </c>
      <c r="O570" s="91"/>
      <c r="P570" s="235">
        <f>O570*H570</f>
        <v>0</v>
      </c>
      <c r="Q570" s="235">
        <v>0.0135</v>
      </c>
      <c r="R570" s="235">
        <f>Q570*H570</f>
        <v>5.6983500000000005</v>
      </c>
      <c r="S570" s="235">
        <v>0</v>
      </c>
      <c r="T570" s="236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37" t="s">
        <v>227</v>
      </c>
      <c r="AT570" s="237" t="s">
        <v>147</v>
      </c>
      <c r="AU570" s="237" t="s">
        <v>85</v>
      </c>
      <c r="AY570" s="17" t="s">
        <v>145</v>
      </c>
      <c r="BE570" s="238">
        <f>IF(N570="základní",J570,0)</f>
        <v>0</v>
      </c>
      <c r="BF570" s="238">
        <f>IF(N570="snížená",J570,0)</f>
        <v>0</v>
      </c>
      <c r="BG570" s="238">
        <f>IF(N570="zákl. přenesená",J570,0)</f>
        <v>0</v>
      </c>
      <c r="BH570" s="238">
        <f>IF(N570="sníž. přenesená",J570,0)</f>
        <v>0</v>
      </c>
      <c r="BI570" s="238">
        <f>IF(N570="nulová",J570,0)</f>
        <v>0</v>
      </c>
      <c r="BJ570" s="17" t="s">
        <v>8</v>
      </c>
      <c r="BK570" s="238">
        <f>ROUND(I570*H570,0)</f>
        <v>0</v>
      </c>
      <c r="BL570" s="17" t="s">
        <v>227</v>
      </c>
      <c r="BM570" s="237" t="s">
        <v>775</v>
      </c>
    </row>
    <row r="571" s="13" customFormat="1">
      <c r="A571" s="13"/>
      <c r="B571" s="239"/>
      <c r="C571" s="240"/>
      <c r="D571" s="241" t="s">
        <v>157</v>
      </c>
      <c r="E571" s="242" t="s">
        <v>1</v>
      </c>
      <c r="F571" s="243" t="s">
        <v>757</v>
      </c>
      <c r="G571" s="240"/>
      <c r="H571" s="242" t="s">
        <v>1</v>
      </c>
      <c r="I571" s="244"/>
      <c r="J571" s="240"/>
      <c r="K571" s="240"/>
      <c r="L571" s="245"/>
      <c r="M571" s="246"/>
      <c r="N571" s="247"/>
      <c r="O571" s="247"/>
      <c r="P571" s="247"/>
      <c r="Q571" s="247"/>
      <c r="R571" s="247"/>
      <c r="S571" s="247"/>
      <c r="T571" s="24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9" t="s">
        <v>157</v>
      </c>
      <c r="AU571" s="249" t="s">
        <v>85</v>
      </c>
      <c r="AV571" s="13" t="s">
        <v>8</v>
      </c>
      <c r="AW571" s="13" t="s">
        <v>33</v>
      </c>
      <c r="AX571" s="13" t="s">
        <v>77</v>
      </c>
      <c r="AY571" s="249" t="s">
        <v>145</v>
      </c>
    </row>
    <row r="572" s="14" customFormat="1">
      <c r="A572" s="14"/>
      <c r="B572" s="250"/>
      <c r="C572" s="251"/>
      <c r="D572" s="241" t="s">
        <v>157</v>
      </c>
      <c r="E572" s="252" t="s">
        <v>1</v>
      </c>
      <c r="F572" s="253" t="s">
        <v>776</v>
      </c>
      <c r="G572" s="251"/>
      <c r="H572" s="254">
        <v>422.10000000000002</v>
      </c>
      <c r="I572" s="255"/>
      <c r="J572" s="251"/>
      <c r="K572" s="251"/>
      <c r="L572" s="256"/>
      <c r="M572" s="257"/>
      <c r="N572" s="258"/>
      <c r="O572" s="258"/>
      <c r="P572" s="258"/>
      <c r="Q572" s="258"/>
      <c r="R572" s="258"/>
      <c r="S572" s="258"/>
      <c r="T572" s="259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0" t="s">
        <v>157</v>
      </c>
      <c r="AU572" s="260" t="s">
        <v>85</v>
      </c>
      <c r="AV572" s="14" t="s">
        <v>85</v>
      </c>
      <c r="AW572" s="14" t="s">
        <v>33</v>
      </c>
      <c r="AX572" s="14" t="s">
        <v>77</v>
      </c>
      <c r="AY572" s="260" t="s">
        <v>145</v>
      </c>
    </row>
    <row r="573" s="15" customFormat="1">
      <c r="A573" s="15"/>
      <c r="B573" s="261"/>
      <c r="C573" s="262"/>
      <c r="D573" s="241" t="s">
        <v>157</v>
      </c>
      <c r="E573" s="263" t="s">
        <v>1</v>
      </c>
      <c r="F573" s="264" t="s">
        <v>160</v>
      </c>
      <c r="G573" s="262"/>
      <c r="H573" s="265">
        <v>422.10000000000002</v>
      </c>
      <c r="I573" s="266"/>
      <c r="J573" s="262"/>
      <c r="K573" s="262"/>
      <c r="L573" s="267"/>
      <c r="M573" s="268"/>
      <c r="N573" s="269"/>
      <c r="O573" s="269"/>
      <c r="P573" s="269"/>
      <c r="Q573" s="269"/>
      <c r="R573" s="269"/>
      <c r="S573" s="269"/>
      <c r="T573" s="270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71" t="s">
        <v>157</v>
      </c>
      <c r="AU573" s="271" t="s">
        <v>85</v>
      </c>
      <c r="AV573" s="15" t="s">
        <v>152</v>
      </c>
      <c r="AW573" s="15" t="s">
        <v>33</v>
      </c>
      <c r="AX573" s="15" t="s">
        <v>8</v>
      </c>
      <c r="AY573" s="271" t="s">
        <v>145</v>
      </c>
    </row>
    <row r="574" s="2" customFormat="1">
      <c r="A574" s="38"/>
      <c r="B574" s="39"/>
      <c r="C574" s="226" t="s">
        <v>777</v>
      </c>
      <c r="D574" s="226" t="s">
        <v>147</v>
      </c>
      <c r="E574" s="227" t="s">
        <v>778</v>
      </c>
      <c r="F574" s="228" t="s">
        <v>779</v>
      </c>
      <c r="G574" s="229" t="s">
        <v>302</v>
      </c>
      <c r="H574" s="230">
        <v>84.400000000000006</v>
      </c>
      <c r="I574" s="231"/>
      <c r="J574" s="232">
        <f>ROUND(I574*H574,0)</f>
        <v>0</v>
      </c>
      <c r="K574" s="228" t="s">
        <v>151</v>
      </c>
      <c r="L574" s="44"/>
      <c r="M574" s="233" t="s">
        <v>1</v>
      </c>
      <c r="N574" s="234" t="s">
        <v>42</v>
      </c>
      <c r="O574" s="91"/>
      <c r="P574" s="235">
        <f>O574*H574</f>
        <v>0</v>
      </c>
      <c r="Q574" s="235">
        <v>0.0040099999999999997</v>
      </c>
      <c r="R574" s="235">
        <f>Q574*H574</f>
        <v>0.33844400000000002</v>
      </c>
      <c r="S574" s="235">
        <v>0</v>
      </c>
      <c r="T574" s="236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37" t="s">
        <v>227</v>
      </c>
      <c r="AT574" s="237" t="s">
        <v>147</v>
      </c>
      <c r="AU574" s="237" t="s">
        <v>85</v>
      </c>
      <c r="AY574" s="17" t="s">
        <v>145</v>
      </c>
      <c r="BE574" s="238">
        <f>IF(N574="základní",J574,0)</f>
        <v>0</v>
      </c>
      <c r="BF574" s="238">
        <f>IF(N574="snížená",J574,0)</f>
        <v>0</v>
      </c>
      <c r="BG574" s="238">
        <f>IF(N574="zákl. přenesená",J574,0)</f>
        <v>0</v>
      </c>
      <c r="BH574" s="238">
        <f>IF(N574="sníž. přenesená",J574,0)</f>
        <v>0</v>
      </c>
      <c r="BI574" s="238">
        <f>IF(N574="nulová",J574,0)</f>
        <v>0</v>
      </c>
      <c r="BJ574" s="17" t="s">
        <v>8</v>
      </c>
      <c r="BK574" s="238">
        <f>ROUND(I574*H574,0)</f>
        <v>0</v>
      </c>
      <c r="BL574" s="17" t="s">
        <v>227</v>
      </c>
      <c r="BM574" s="237" t="s">
        <v>780</v>
      </c>
    </row>
    <row r="575" s="13" customFormat="1">
      <c r="A575" s="13"/>
      <c r="B575" s="239"/>
      <c r="C575" s="240"/>
      <c r="D575" s="241" t="s">
        <v>157</v>
      </c>
      <c r="E575" s="242" t="s">
        <v>1</v>
      </c>
      <c r="F575" s="243" t="s">
        <v>624</v>
      </c>
      <c r="G575" s="240"/>
      <c r="H575" s="242" t="s">
        <v>1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9" t="s">
        <v>157</v>
      </c>
      <c r="AU575" s="249" t="s">
        <v>85</v>
      </c>
      <c r="AV575" s="13" t="s">
        <v>8</v>
      </c>
      <c r="AW575" s="13" t="s">
        <v>33</v>
      </c>
      <c r="AX575" s="13" t="s">
        <v>77</v>
      </c>
      <c r="AY575" s="249" t="s">
        <v>145</v>
      </c>
    </row>
    <row r="576" s="13" customFormat="1">
      <c r="A576" s="13"/>
      <c r="B576" s="239"/>
      <c r="C576" s="240"/>
      <c r="D576" s="241" t="s">
        <v>157</v>
      </c>
      <c r="E576" s="242" t="s">
        <v>1</v>
      </c>
      <c r="F576" s="243" t="s">
        <v>781</v>
      </c>
      <c r="G576" s="240"/>
      <c r="H576" s="242" t="s">
        <v>1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9" t="s">
        <v>157</v>
      </c>
      <c r="AU576" s="249" t="s">
        <v>85</v>
      </c>
      <c r="AV576" s="13" t="s">
        <v>8</v>
      </c>
      <c r="AW576" s="13" t="s">
        <v>33</v>
      </c>
      <c r="AX576" s="13" t="s">
        <v>77</v>
      </c>
      <c r="AY576" s="249" t="s">
        <v>145</v>
      </c>
    </row>
    <row r="577" s="14" customFormat="1">
      <c r="A577" s="14"/>
      <c r="B577" s="250"/>
      <c r="C577" s="251"/>
      <c r="D577" s="241" t="s">
        <v>157</v>
      </c>
      <c r="E577" s="252" t="s">
        <v>1</v>
      </c>
      <c r="F577" s="253" t="s">
        <v>782</v>
      </c>
      <c r="G577" s="251"/>
      <c r="H577" s="254">
        <v>84.400000000000006</v>
      </c>
      <c r="I577" s="255"/>
      <c r="J577" s="251"/>
      <c r="K577" s="251"/>
      <c r="L577" s="256"/>
      <c r="M577" s="257"/>
      <c r="N577" s="258"/>
      <c r="O577" s="258"/>
      <c r="P577" s="258"/>
      <c r="Q577" s="258"/>
      <c r="R577" s="258"/>
      <c r="S577" s="258"/>
      <c r="T577" s="25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0" t="s">
        <v>157</v>
      </c>
      <c r="AU577" s="260" t="s">
        <v>85</v>
      </c>
      <c r="AV577" s="14" t="s">
        <v>85</v>
      </c>
      <c r="AW577" s="14" t="s">
        <v>33</v>
      </c>
      <c r="AX577" s="14" t="s">
        <v>77</v>
      </c>
      <c r="AY577" s="260" t="s">
        <v>145</v>
      </c>
    </row>
    <row r="578" s="15" customFormat="1">
      <c r="A578" s="15"/>
      <c r="B578" s="261"/>
      <c r="C578" s="262"/>
      <c r="D578" s="241" t="s">
        <v>157</v>
      </c>
      <c r="E578" s="263" t="s">
        <v>1</v>
      </c>
      <c r="F578" s="264" t="s">
        <v>160</v>
      </c>
      <c r="G578" s="262"/>
      <c r="H578" s="265">
        <v>84.400000000000006</v>
      </c>
      <c r="I578" s="266"/>
      <c r="J578" s="262"/>
      <c r="K578" s="262"/>
      <c r="L578" s="267"/>
      <c r="M578" s="268"/>
      <c r="N578" s="269"/>
      <c r="O578" s="269"/>
      <c r="P578" s="269"/>
      <c r="Q578" s="269"/>
      <c r="R578" s="269"/>
      <c r="S578" s="269"/>
      <c r="T578" s="270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71" t="s">
        <v>157</v>
      </c>
      <c r="AU578" s="271" t="s">
        <v>85</v>
      </c>
      <c r="AV578" s="15" t="s">
        <v>152</v>
      </c>
      <c r="AW578" s="15" t="s">
        <v>33</v>
      </c>
      <c r="AX578" s="15" t="s">
        <v>8</v>
      </c>
      <c r="AY578" s="271" t="s">
        <v>145</v>
      </c>
    </row>
    <row r="579" s="2" customFormat="1">
      <c r="A579" s="38"/>
      <c r="B579" s="39"/>
      <c r="C579" s="226" t="s">
        <v>783</v>
      </c>
      <c r="D579" s="226" t="s">
        <v>147</v>
      </c>
      <c r="E579" s="227" t="s">
        <v>784</v>
      </c>
      <c r="F579" s="228" t="s">
        <v>785</v>
      </c>
      <c r="G579" s="229" t="s">
        <v>402</v>
      </c>
      <c r="H579" s="230">
        <v>6</v>
      </c>
      <c r="I579" s="231"/>
      <c r="J579" s="232">
        <f>ROUND(I579*H579,0)</f>
        <v>0</v>
      </c>
      <c r="K579" s="228" t="s">
        <v>151</v>
      </c>
      <c r="L579" s="44"/>
      <c r="M579" s="233" t="s">
        <v>1</v>
      </c>
      <c r="N579" s="234" t="s">
        <v>42</v>
      </c>
      <c r="O579" s="91"/>
      <c r="P579" s="235">
        <f>O579*H579</f>
        <v>0</v>
      </c>
      <c r="Q579" s="235">
        <v>1.0000000000000001E-05</v>
      </c>
      <c r="R579" s="235">
        <f>Q579*H579</f>
        <v>6.0000000000000008E-05</v>
      </c>
      <c r="S579" s="235">
        <v>0</v>
      </c>
      <c r="T579" s="236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37" t="s">
        <v>152</v>
      </c>
      <c r="AT579" s="237" t="s">
        <v>147</v>
      </c>
      <c r="AU579" s="237" t="s">
        <v>85</v>
      </c>
      <c r="AY579" s="17" t="s">
        <v>145</v>
      </c>
      <c r="BE579" s="238">
        <f>IF(N579="základní",J579,0)</f>
        <v>0</v>
      </c>
      <c r="BF579" s="238">
        <f>IF(N579="snížená",J579,0)</f>
        <v>0</v>
      </c>
      <c r="BG579" s="238">
        <f>IF(N579="zákl. přenesená",J579,0)</f>
        <v>0</v>
      </c>
      <c r="BH579" s="238">
        <f>IF(N579="sníž. přenesená",J579,0)</f>
        <v>0</v>
      </c>
      <c r="BI579" s="238">
        <f>IF(N579="nulová",J579,0)</f>
        <v>0</v>
      </c>
      <c r="BJ579" s="17" t="s">
        <v>8</v>
      </c>
      <c r="BK579" s="238">
        <f>ROUND(I579*H579,0)</f>
        <v>0</v>
      </c>
      <c r="BL579" s="17" t="s">
        <v>152</v>
      </c>
      <c r="BM579" s="237" t="s">
        <v>786</v>
      </c>
    </row>
    <row r="580" s="13" customFormat="1">
      <c r="A580" s="13"/>
      <c r="B580" s="239"/>
      <c r="C580" s="240"/>
      <c r="D580" s="241" t="s">
        <v>157</v>
      </c>
      <c r="E580" s="242" t="s">
        <v>1</v>
      </c>
      <c r="F580" s="243" t="s">
        <v>624</v>
      </c>
      <c r="G580" s="240"/>
      <c r="H580" s="242" t="s">
        <v>1</v>
      </c>
      <c r="I580" s="244"/>
      <c r="J580" s="240"/>
      <c r="K580" s="240"/>
      <c r="L580" s="245"/>
      <c r="M580" s="246"/>
      <c r="N580" s="247"/>
      <c r="O580" s="247"/>
      <c r="P580" s="247"/>
      <c r="Q580" s="247"/>
      <c r="R580" s="247"/>
      <c r="S580" s="247"/>
      <c r="T580" s="24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9" t="s">
        <v>157</v>
      </c>
      <c r="AU580" s="249" t="s">
        <v>85</v>
      </c>
      <c r="AV580" s="13" t="s">
        <v>8</v>
      </c>
      <c r="AW580" s="13" t="s">
        <v>33</v>
      </c>
      <c r="AX580" s="13" t="s">
        <v>77</v>
      </c>
      <c r="AY580" s="249" t="s">
        <v>145</v>
      </c>
    </row>
    <row r="581" s="13" customFormat="1">
      <c r="A581" s="13"/>
      <c r="B581" s="239"/>
      <c r="C581" s="240"/>
      <c r="D581" s="241" t="s">
        <v>157</v>
      </c>
      <c r="E581" s="242" t="s">
        <v>1</v>
      </c>
      <c r="F581" s="243" t="s">
        <v>787</v>
      </c>
      <c r="G581" s="240"/>
      <c r="H581" s="242" t="s">
        <v>1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9" t="s">
        <v>157</v>
      </c>
      <c r="AU581" s="249" t="s">
        <v>85</v>
      </c>
      <c r="AV581" s="13" t="s">
        <v>8</v>
      </c>
      <c r="AW581" s="13" t="s">
        <v>33</v>
      </c>
      <c r="AX581" s="13" t="s">
        <v>77</v>
      </c>
      <c r="AY581" s="249" t="s">
        <v>145</v>
      </c>
    </row>
    <row r="582" s="14" customFormat="1">
      <c r="A582" s="14"/>
      <c r="B582" s="250"/>
      <c r="C582" s="251"/>
      <c r="D582" s="241" t="s">
        <v>157</v>
      </c>
      <c r="E582" s="252" t="s">
        <v>1</v>
      </c>
      <c r="F582" s="253" t="s">
        <v>85</v>
      </c>
      <c r="G582" s="251"/>
      <c r="H582" s="254">
        <v>2</v>
      </c>
      <c r="I582" s="255"/>
      <c r="J582" s="251"/>
      <c r="K582" s="251"/>
      <c r="L582" s="256"/>
      <c r="M582" s="257"/>
      <c r="N582" s="258"/>
      <c r="O582" s="258"/>
      <c r="P582" s="258"/>
      <c r="Q582" s="258"/>
      <c r="R582" s="258"/>
      <c r="S582" s="258"/>
      <c r="T582" s="259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0" t="s">
        <v>157</v>
      </c>
      <c r="AU582" s="260" t="s">
        <v>85</v>
      </c>
      <c r="AV582" s="14" t="s">
        <v>85</v>
      </c>
      <c r="AW582" s="14" t="s">
        <v>33</v>
      </c>
      <c r="AX582" s="14" t="s">
        <v>77</v>
      </c>
      <c r="AY582" s="260" t="s">
        <v>145</v>
      </c>
    </row>
    <row r="583" s="13" customFormat="1">
      <c r="A583" s="13"/>
      <c r="B583" s="239"/>
      <c r="C583" s="240"/>
      <c r="D583" s="241" t="s">
        <v>157</v>
      </c>
      <c r="E583" s="242" t="s">
        <v>1</v>
      </c>
      <c r="F583" s="243" t="s">
        <v>624</v>
      </c>
      <c r="G583" s="240"/>
      <c r="H583" s="242" t="s">
        <v>1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9" t="s">
        <v>157</v>
      </c>
      <c r="AU583" s="249" t="s">
        <v>85</v>
      </c>
      <c r="AV583" s="13" t="s">
        <v>8</v>
      </c>
      <c r="AW583" s="13" t="s">
        <v>33</v>
      </c>
      <c r="AX583" s="13" t="s">
        <v>77</v>
      </c>
      <c r="AY583" s="249" t="s">
        <v>145</v>
      </c>
    </row>
    <row r="584" s="13" customFormat="1">
      <c r="A584" s="13"/>
      <c r="B584" s="239"/>
      <c r="C584" s="240"/>
      <c r="D584" s="241" t="s">
        <v>157</v>
      </c>
      <c r="E584" s="242" t="s">
        <v>1</v>
      </c>
      <c r="F584" s="243" t="s">
        <v>788</v>
      </c>
      <c r="G584" s="240"/>
      <c r="H584" s="242" t="s">
        <v>1</v>
      </c>
      <c r="I584" s="244"/>
      <c r="J584" s="240"/>
      <c r="K584" s="240"/>
      <c r="L584" s="245"/>
      <c r="M584" s="246"/>
      <c r="N584" s="247"/>
      <c r="O584" s="247"/>
      <c r="P584" s="247"/>
      <c r="Q584" s="247"/>
      <c r="R584" s="247"/>
      <c r="S584" s="247"/>
      <c r="T584" s="24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9" t="s">
        <v>157</v>
      </c>
      <c r="AU584" s="249" t="s">
        <v>85</v>
      </c>
      <c r="AV584" s="13" t="s">
        <v>8</v>
      </c>
      <c r="AW584" s="13" t="s">
        <v>33</v>
      </c>
      <c r="AX584" s="13" t="s">
        <v>77</v>
      </c>
      <c r="AY584" s="249" t="s">
        <v>145</v>
      </c>
    </row>
    <row r="585" s="14" customFormat="1">
      <c r="A585" s="14"/>
      <c r="B585" s="250"/>
      <c r="C585" s="251"/>
      <c r="D585" s="241" t="s">
        <v>157</v>
      </c>
      <c r="E585" s="252" t="s">
        <v>1</v>
      </c>
      <c r="F585" s="253" t="s">
        <v>152</v>
      </c>
      <c r="G585" s="251"/>
      <c r="H585" s="254">
        <v>4</v>
      </c>
      <c r="I585" s="255"/>
      <c r="J585" s="251"/>
      <c r="K585" s="251"/>
      <c r="L585" s="256"/>
      <c r="M585" s="257"/>
      <c r="N585" s="258"/>
      <c r="O585" s="258"/>
      <c r="P585" s="258"/>
      <c r="Q585" s="258"/>
      <c r="R585" s="258"/>
      <c r="S585" s="258"/>
      <c r="T585" s="259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0" t="s">
        <v>157</v>
      </c>
      <c r="AU585" s="260" t="s">
        <v>85</v>
      </c>
      <c r="AV585" s="14" t="s">
        <v>85</v>
      </c>
      <c r="AW585" s="14" t="s">
        <v>33</v>
      </c>
      <c r="AX585" s="14" t="s">
        <v>77</v>
      </c>
      <c r="AY585" s="260" t="s">
        <v>145</v>
      </c>
    </row>
    <row r="586" s="15" customFormat="1">
      <c r="A586" s="15"/>
      <c r="B586" s="261"/>
      <c r="C586" s="262"/>
      <c r="D586" s="241" t="s">
        <v>157</v>
      </c>
      <c r="E586" s="263" t="s">
        <v>1</v>
      </c>
      <c r="F586" s="264" t="s">
        <v>160</v>
      </c>
      <c r="G586" s="262"/>
      <c r="H586" s="265">
        <v>6</v>
      </c>
      <c r="I586" s="266"/>
      <c r="J586" s="262"/>
      <c r="K586" s="262"/>
      <c r="L586" s="267"/>
      <c r="M586" s="268"/>
      <c r="N586" s="269"/>
      <c r="O586" s="269"/>
      <c r="P586" s="269"/>
      <c r="Q586" s="269"/>
      <c r="R586" s="269"/>
      <c r="S586" s="269"/>
      <c r="T586" s="270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71" t="s">
        <v>157</v>
      </c>
      <c r="AU586" s="271" t="s">
        <v>85</v>
      </c>
      <c r="AV586" s="15" t="s">
        <v>152</v>
      </c>
      <c r="AW586" s="15" t="s">
        <v>33</v>
      </c>
      <c r="AX586" s="15" t="s">
        <v>8</v>
      </c>
      <c r="AY586" s="271" t="s">
        <v>145</v>
      </c>
    </row>
    <row r="587" s="2" customFormat="1">
      <c r="A587" s="38"/>
      <c r="B587" s="39"/>
      <c r="C587" s="272" t="s">
        <v>789</v>
      </c>
      <c r="D587" s="272" t="s">
        <v>195</v>
      </c>
      <c r="E587" s="273" t="s">
        <v>790</v>
      </c>
      <c r="F587" s="274" t="s">
        <v>791</v>
      </c>
      <c r="G587" s="275" t="s">
        <v>402</v>
      </c>
      <c r="H587" s="276">
        <v>2</v>
      </c>
      <c r="I587" s="277"/>
      <c r="J587" s="278">
        <f>ROUND(I587*H587,0)</f>
        <v>0</v>
      </c>
      <c r="K587" s="274" t="s">
        <v>1</v>
      </c>
      <c r="L587" s="279"/>
      <c r="M587" s="280" t="s">
        <v>1</v>
      </c>
      <c r="N587" s="281" t="s">
        <v>42</v>
      </c>
      <c r="O587" s="91"/>
      <c r="P587" s="235">
        <f>O587*H587</f>
        <v>0</v>
      </c>
      <c r="Q587" s="235">
        <v>0.0011999999999999999</v>
      </c>
      <c r="R587" s="235">
        <f>Q587*H587</f>
        <v>0.0023999999999999998</v>
      </c>
      <c r="S587" s="235">
        <v>0</v>
      </c>
      <c r="T587" s="236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37" t="s">
        <v>184</v>
      </c>
      <c r="AT587" s="237" t="s">
        <v>195</v>
      </c>
      <c r="AU587" s="237" t="s">
        <v>85</v>
      </c>
      <c r="AY587" s="17" t="s">
        <v>145</v>
      </c>
      <c r="BE587" s="238">
        <f>IF(N587="základní",J587,0)</f>
        <v>0</v>
      </c>
      <c r="BF587" s="238">
        <f>IF(N587="snížená",J587,0)</f>
        <v>0</v>
      </c>
      <c r="BG587" s="238">
        <f>IF(N587="zákl. přenesená",J587,0)</f>
        <v>0</v>
      </c>
      <c r="BH587" s="238">
        <f>IF(N587="sníž. přenesená",J587,0)</f>
        <v>0</v>
      </c>
      <c r="BI587" s="238">
        <f>IF(N587="nulová",J587,0)</f>
        <v>0</v>
      </c>
      <c r="BJ587" s="17" t="s">
        <v>8</v>
      </c>
      <c r="BK587" s="238">
        <f>ROUND(I587*H587,0)</f>
        <v>0</v>
      </c>
      <c r="BL587" s="17" t="s">
        <v>152</v>
      </c>
      <c r="BM587" s="237" t="s">
        <v>792</v>
      </c>
    </row>
    <row r="588" s="13" customFormat="1">
      <c r="A588" s="13"/>
      <c r="B588" s="239"/>
      <c r="C588" s="240"/>
      <c r="D588" s="241" t="s">
        <v>157</v>
      </c>
      <c r="E588" s="242" t="s">
        <v>1</v>
      </c>
      <c r="F588" s="243" t="s">
        <v>793</v>
      </c>
      <c r="G588" s="240"/>
      <c r="H588" s="242" t="s">
        <v>1</v>
      </c>
      <c r="I588" s="244"/>
      <c r="J588" s="240"/>
      <c r="K588" s="240"/>
      <c r="L588" s="245"/>
      <c r="M588" s="246"/>
      <c r="N588" s="247"/>
      <c r="O588" s="247"/>
      <c r="P588" s="247"/>
      <c r="Q588" s="247"/>
      <c r="R588" s="247"/>
      <c r="S588" s="247"/>
      <c r="T588" s="24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9" t="s">
        <v>157</v>
      </c>
      <c r="AU588" s="249" t="s">
        <v>85</v>
      </c>
      <c r="AV588" s="13" t="s">
        <v>8</v>
      </c>
      <c r="AW588" s="13" t="s">
        <v>33</v>
      </c>
      <c r="AX588" s="13" t="s">
        <v>77</v>
      </c>
      <c r="AY588" s="249" t="s">
        <v>145</v>
      </c>
    </row>
    <row r="589" s="14" customFormat="1">
      <c r="A589" s="14"/>
      <c r="B589" s="250"/>
      <c r="C589" s="251"/>
      <c r="D589" s="241" t="s">
        <v>157</v>
      </c>
      <c r="E589" s="252" t="s">
        <v>1</v>
      </c>
      <c r="F589" s="253" t="s">
        <v>794</v>
      </c>
      <c r="G589" s="251"/>
      <c r="H589" s="254">
        <v>2</v>
      </c>
      <c r="I589" s="255"/>
      <c r="J589" s="251"/>
      <c r="K589" s="251"/>
      <c r="L589" s="256"/>
      <c r="M589" s="257"/>
      <c r="N589" s="258"/>
      <c r="O589" s="258"/>
      <c r="P589" s="258"/>
      <c r="Q589" s="258"/>
      <c r="R589" s="258"/>
      <c r="S589" s="258"/>
      <c r="T589" s="25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0" t="s">
        <v>157</v>
      </c>
      <c r="AU589" s="260" t="s">
        <v>85</v>
      </c>
      <c r="AV589" s="14" t="s">
        <v>85</v>
      </c>
      <c r="AW589" s="14" t="s">
        <v>33</v>
      </c>
      <c r="AX589" s="14" t="s">
        <v>77</v>
      </c>
      <c r="AY589" s="260" t="s">
        <v>145</v>
      </c>
    </row>
    <row r="590" s="15" customFormat="1">
      <c r="A590" s="15"/>
      <c r="B590" s="261"/>
      <c r="C590" s="262"/>
      <c r="D590" s="241" t="s">
        <v>157</v>
      </c>
      <c r="E590" s="263" t="s">
        <v>1</v>
      </c>
      <c r="F590" s="264" t="s">
        <v>160</v>
      </c>
      <c r="G590" s="262"/>
      <c r="H590" s="265">
        <v>2</v>
      </c>
      <c r="I590" s="266"/>
      <c r="J590" s="262"/>
      <c r="K590" s="262"/>
      <c r="L590" s="267"/>
      <c r="M590" s="268"/>
      <c r="N590" s="269"/>
      <c r="O590" s="269"/>
      <c r="P590" s="269"/>
      <c r="Q590" s="269"/>
      <c r="R590" s="269"/>
      <c r="S590" s="269"/>
      <c r="T590" s="270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71" t="s">
        <v>157</v>
      </c>
      <c r="AU590" s="271" t="s">
        <v>85</v>
      </c>
      <c r="AV590" s="15" t="s">
        <v>152</v>
      </c>
      <c r="AW590" s="15" t="s">
        <v>33</v>
      </c>
      <c r="AX590" s="15" t="s">
        <v>8</v>
      </c>
      <c r="AY590" s="271" t="s">
        <v>145</v>
      </c>
    </row>
    <row r="591" s="2" customFormat="1">
      <c r="A591" s="38"/>
      <c r="B591" s="39"/>
      <c r="C591" s="272" t="s">
        <v>795</v>
      </c>
      <c r="D591" s="272" t="s">
        <v>195</v>
      </c>
      <c r="E591" s="273" t="s">
        <v>796</v>
      </c>
      <c r="F591" s="274" t="s">
        <v>797</v>
      </c>
      <c r="G591" s="275" t="s">
        <v>402</v>
      </c>
      <c r="H591" s="276">
        <v>2</v>
      </c>
      <c r="I591" s="277"/>
      <c r="J591" s="278">
        <f>ROUND(I591*H591,0)</f>
        <v>0</v>
      </c>
      <c r="K591" s="274" t="s">
        <v>1</v>
      </c>
      <c r="L591" s="279"/>
      <c r="M591" s="280" t="s">
        <v>1</v>
      </c>
      <c r="N591" s="281" t="s">
        <v>42</v>
      </c>
      <c r="O591" s="91"/>
      <c r="P591" s="235">
        <f>O591*H591</f>
        <v>0</v>
      </c>
      <c r="Q591" s="235">
        <v>0.0011999999999999999</v>
      </c>
      <c r="R591" s="235">
        <f>Q591*H591</f>
        <v>0.0023999999999999998</v>
      </c>
      <c r="S591" s="235">
        <v>0</v>
      </c>
      <c r="T591" s="236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37" t="s">
        <v>184</v>
      </c>
      <c r="AT591" s="237" t="s">
        <v>195</v>
      </c>
      <c r="AU591" s="237" t="s">
        <v>85</v>
      </c>
      <c r="AY591" s="17" t="s">
        <v>145</v>
      </c>
      <c r="BE591" s="238">
        <f>IF(N591="základní",J591,0)</f>
        <v>0</v>
      </c>
      <c r="BF591" s="238">
        <f>IF(N591="snížená",J591,0)</f>
        <v>0</v>
      </c>
      <c r="BG591" s="238">
        <f>IF(N591="zákl. přenesená",J591,0)</f>
        <v>0</v>
      </c>
      <c r="BH591" s="238">
        <f>IF(N591="sníž. přenesená",J591,0)</f>
        <v>0</v>
      </c>
      <c r="BI591" s="238">
        <f>IF(N591="nulová",J591,0)</f>
        <v>0</v>
      </c>
      <c r="BJ591" s="17" t="s">
        <v>8</v>
      </c>
      <c r="BK591" s="238">
        <f>ROUND(I591*H591,0)</f>
        <v>0</v>
      </c>
      <c r="BL591" s="17" t="s">
        <v>152</v>
      </c>
      <c r="BM591" s="237" t="s">
        <v>798</v>
      </c>
    </row>
    <row r="592" s="13" customFormat="1">
      <c r="A592" s="13"/>
      <c r="B592" s="239"/>
      <c r="C592" s="240"/>
      <c r="D592" s="241" t="s">
        <v>157</v>
      </c>
      <c r="E592" s="242" t="s">
        <v>1</v>
      </c>
      <c r="F592" s="243" t="s">
        <v>793</v>
      </c>
      <c r="G592" s="240"/>
      <c r="H592" s="242" t="s">
        <v>1</v>
      </c>
      <c r="I592" s="244"/>
      <c r="J592" s="240"/>
      <c r="K592" s="240"/>
      <c r="L592" s="245"/>
      <c r="M592" s="246"/>
      <c r="N592" s="247"/>
      <c r="O592" s="247"/>
      <c r="P592" s="247"/>
      <c r="Q592" s="247"/>
      <c r="R592" s="247"/>
      <c r="S592" s="247"/>
      <c r="T592" s="24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9" t="s">
        <v>157</v>
      </c>
      <c r="AU592" s="249" t="s">
        <v>85</v>
      </c>
      <c r="AV592" s="13" t="s">
        <v>8</v>
      </c>
      <c r="AW592" s="13" t="s">
        <v>33</v>
      </c>
      <c r="AX592" s="13" t="s">
        <v>77</v>
      </c>
      <c r="AY592" s="249" t="s">
        <v>145</v>
      </c>
    </row>
    <row r="593" s="14" customFormat="1">
      <c r="A593" s="14"/>
      <c r="B593" s="250"/>
      <c r="C593" s="251"/>
      <c r="D593" s="241" t="s">
        <v>157</v>
      </c>
      <c r="E593" s="252" t="s">
        <v>1</v>
      </c>
      <c r="F593" s="253" t="s">
        <v>799</v>
      </c>
      <c r="G593" s="251"/>
      <c r="H593" s="254">
        <v>2</v>
      </c>
      <c r="I593" s="255"/>
      <c r="J593" s="251"/>
      <c r="K593" s="251"/>
      <c r="L593" s="256"/>
      <c r="M593" s="257"/>
      <c r="N593" s="258"/>
      <c r="O593" s="258"/>
      <c r="P593" s="258"/>
      <c r="Q593" s="258"/>
      <c r="R593" s="258"/>
      <c r="S593" s="258"/>
      <c r="T593" s="259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0" t="s">
        <v>157</v>
      </c>
      <c r="AU593" s="260" t="s">
        <v>85</v>
      </c>
      <c r="AV593" s="14" t="s">
        <v>85</v>
      </c>
      <c r="AW593" s="14" t="s">
        <v>33</v>
      </c>
      <c r="AX593" s="14" t="s">
        <v>77</v>
      </c>
      <c r="AY593" s="260" t="s">
        <v>145</v>
      </c>
    </row>
    <row r="594" s="15" customFormat="1">
      <c r="A594" s="15"/>
      <c r="B594" s="261"/>
      <c r="C594" s="262"/>
      <c r="D594" s="241" t="s">
        <v>157</v>
      </c>
      <c r="E594" s="263" t="s">
        <v>1</v>
      </c>
      <c r="F594" s="264" t="s">
        <v>160</v>
      </c>
      <c r="G594" s="262"/>
      <c r="H594" s="265">
        <v>2</v>
      </c>
      <c r="I594" s="266"/>
      <c r="J594" s="262"/>
      <c r="K594" s="262"/>
      <c r="L594" s="267"/>
      <c r="M594" s="268"/>
      <c r="N594" s="269"/>
      <c r="O594" s="269"/>
      <c r="P594" s="269"/>
      <c r="Q594" s="269"/>
      <c r="R594" s="269"/>
      <c r="S594" s="269"/>
      <c r="T594" s="270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1" t="s">
        <v>157</v>
      </c>
      <c r="AU594" s="271" t="s">
        <v>85</v>
      </c>
      <c r="AV594" s="15" t="s">
        <v>152</v>
      </c>
      <c r="AW594" s="15" t="s">
        <v>33</v>
      </c>
      <c r="AX594" s="15" t="s">
        <v>8</v>
      </c>
      <c r="AY594" s="271" t="s">
        <v>145</v>
      </c>
    </row>
    <row r="595" s="2" customFormat="1">
      <c r="A595" s="38"/>
      <c r="B595" s="39"/>
      <c r="C595" s="272" t="s">
        <v>800</v>
      </c>
      <c r="D595" s="272" t="s">
        <v>195</v>
      </c>
      <c r="E595" s="273" t="s">
        <v>801</v>
      </c>
      <c r="F595" s="274" t="s">
        <v>802</v>
      </c>
      <c r="G595" s="275" t="s">
        <v>402</v>
      </c>
      <c r="H595" s="276">
        <v>2</v>
      </c>
      <c r="I595" s="277"/>
      <c r="J595" s="278">
        <f>ROUND(I595*H595,0)</f>
        <v>0</v>
      </c>
      <c r="K595" s="274" t="s">
        <v>151</v>
      </c>
      <c r="L595" s="279"/>
      <c r="M595" s="280" t="s">
        <v>1</v>
      </c>
      <c r="N595" s="281" t="s">
        <v>42</v>
      </c>
      <c r="O595" s="91"/>
      <c r="P595" s="235">
        <f>O595*H595</f>
        <v>0</v>
      </c>
      <c r="Q595" s="235">
        <v>0.00069999999999999999</v>
      </c>
      <c r="R595" s="235">
        <f>Q595*H595</f>
        <v>0.0014</v>
      </c>
      <c r="S595" s="235">
        <v>0</v>
      </c>
      <c r="T595" s="236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37" t="s">
        <v>184</v>
      </c>
      <c r="AT595" s="237" t="s">
        <v>195</v>
      </c>
      <c r="AU595" s="237" t="s">
        <v>85</v>
      </c>
      <c r="AY595" s="17" t="s">
        <v>145</v>
      </c>
      <c r="BE595" s="238">
        <f>IF(N595="základní",J595,0)</f>
        <v>0</v>
      </c>
      <c r="BF595" s="238">
        <f>IF(N595="snížená",J595,0)</f>
        <v>0</v>
      </c>
      <c r="BG595" s="238">
        <f>IF(N595="zákl. přenesená",J595,0)</f>
        <v>0</v>
      </c>
      <c r="BH595" s="238">
        <f>IF(N595="sníž. přenesená",J595,0)</f>
        <v>0</v>
      </c>
      <c r="BI595" s="238">
        <f>IF(N595="nulová",J595,0)</f>
        <v>0</v>
      </c>
      <c r="BJ595" s="17" t="s">
        <v>8</v>
      </c>
      <c r="BK595" s="238">
        <f>ROUND(I595*H595,0)</f>
        <v>0</v>
      </c>
      <c r="BL595" s="17" t="s">
        <v>152</v>
      </c>
      <c r="BM595" s="237" t="s">
        <v>803</v>
      </c>
    </row>
    <row r="596" s="13" customFormat="1">
      <c r="A596" s="13"/>
      <c r="B596" s="239"/>
      <c r="C596" s="240"/>
      <c r="D596" s="241" t="s">
        <v>157</v>
      </c>
      <c r="E596" s="242" t="s">
        <v>1</v>
      </c>
      <c r="F596" s="243" t="s">
        <v>793</v>
      </c>
      <c r="G596" s="240"/>
      <c r="H596" s="242" t="s">
        <v>1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9" t="s">
        <v>157</v>
      </c>
      <c r="AU596" s="249" t="s">
        <v>85</v>
      </c>
      <c r="AV596" s="13" t="s">
        <v>8</v>
      </c>
      <c r="AW596" s="13" t="s">
        <v>33</v>
      </c>
      <c r="AX596" s="13" t="s">
        <v>77</v>
      </c>
      <c r="AY596" s="249" t="s">
        <v>145</v>
      </c>
    </row>
    <row r="597" s="14" customFormat="1">
      <c r="A597" s="14"/>
      <c r="B597" s="250"/>
      <c r="C597" s="251"/>
      <c r="D597" s="241" t="s">
        <v>157</v>
      </c>
      <c r="E597" s="252" t="s">
        <v>1</v>
      </c>
      <c r="F597" s="253" t="s">
        <v>804</v>
      </c>
      <c r="G597" s="251"/>
      <c r="H597" s="254">
        <v>2</v>
      </c>
      <c r="I597" s="255"/>
      <c r="J597" s="251"/>
      <c r="K597" s="251"/>
      <c r="L597" s="256"/>
      <c r="M597" s="257"/>
      <c r="N597" s="258"/>
      <c r="O597" s="258"/>
      <c r="P597" s="258"/>
      <c r="Q597" s="258"/>
      <c r="R597" s="258"/>
      <c r="S597" s="258"/>
      <c r="T597" s="25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0" t="s">
        <v>157</v>
      </c>
      <c r="AU597" s="260" t="s">
        <v>85</v>
      </c>
      <c r="AV597" s="14" t="s">
        <v>85</v>
      </c>
      <c r="AW597" s="14" t="s">
        <v>33</v>
      </c>
      <c r="AX597" s="14" t="s">
        <v>77</v>
      </c>
      <c r="AY597" s="260" t="s">
        <v>145</v>
      </c>
    </row>
    <row r="598" s="15" customFormat="1">
      <c r="A598" s="15"/>
      <c r="B598" s="261"/>
      <c r="C598" s="262"/>
      <c r="D598" s="241" t="s">
        <v>157</v>
      </c>
      <c r="E598" s="263" t="s">
        <v>1</v>
      </c>
      <c r="F598" s="264" t="s">
        <v>160</v>
      </c>
      <c r="G598" s="262"/>
      <c r="H598" s="265">
        <v>2</v>
      </c>
      <c r="I598" s="266"/>
      <c r="J598" s="262"/>
      <c r="K598" s="262"/>
      <c r="L598" s="267"/>
      <c r="M598" s="268"/>
      <c r="N598" s="269"/>
      <c r="O598" s="269"/>
      <c r="P598" s="269"/>
      <c r="Q598" s="269"/>
      <c r="R598" s="269"/>
      <c r="S598" s="269"/>
      <c r="T598" s="270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71" t="s">
        <v>157</v>
      </c>
      <c r="AU598" s="271" t="s">
        <v>85</v>
      </c>
      <c r="AV598" s="15" t="s">
        <v>152</v>
      </c>
      <c r="AW598" s="15" t="s">
        <v>33</v>
      </c>
      <c r="AX598" s="15" t="s">
        <v>8</v>
      </c>
      <c r="AY598" s="271" t="s">
        <v>145</v>
      </c>
    </row>
    <row r="599" s="2" customFormat="1">
      <c r="A599" s="38"/>
      <c r="B599" s="39"/>
      <c r="C599" s="226" t="s">
        <v>805</v>
      </c>
      <c r="D599" s="226" t="s">
        <v>147</v>
      </c>
      <c r="E599" s="227" t="s">
        <v>806</v>
      </c>
      <c r="F599" s="228" t="s">
        <v>807</v>
      </c>
      <c r="G599" s="229" t="s">
        <v>402</v>
      </c>
      <c r="H599" s="230">
        <v>1</v>
      </c>
      <c r="I599" s="231"/>
      <c r="J599" s="232">
        <f>ROUND(I599*H599,0)</f>
        <v>0</v>
      </c>
      <c r="K599" s="228" t="s">
        <v>151</v>
      </c>
      <c r="L599" s="44"/>
      <c r="M599" s="233" t="s">
        <v>1</v>
      </c>
      <c r="N599" s="234" t="s">
        <v>42</v>
      </c>
      <c r="O599" s="91"/>
      <c r="P599" s="235">
        <f>O599*H599</f>
        <v>0</v>
      </c>
      <c r="Q599" s="235">
        <v>0</v>
      </c>
      <c r="R599" s="235">
        <f>Q599*H599</f>
        <v>0</v>
      </c>
      <c r="S599" s="235">
        <v>0</v>
      </c>
      <c r="T599" s="236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37" t="s">
        <v>227</v>
      </c>
      <c r="AT599" s="237" t="s">
        <v>147</v>
      </c>
      <c r="AU599" s="237" t="s">
        <v>85</v>
      </c>
      <c r="AY599" s="17" t="s">
        <v>145</v>
      </c>
      <c r="BE599" s="238">
        <f>IF(N599="základní",J599,0)</f>
        <v>0</v>
      </c>
      <c r="BF599" s="238">
        <f>IF(N599="snížená",J599,0)</f>
        <v>0</v>
      </c>
      <c r="BG599" s="238">
        <f>IF(N599="zákl. přenesená",J599,0)</f>
        <v>0</v>
      </c>
      <c r="BH599" s="238">
        <f>IF(N599="sníž. přenesená",J599,0)</f>
        <v>0</v>
      </c>
      <c r="BI599" s="238">
        <f>IF(N599="nulová",J599,0)</f>
        <v>0</v>
      </c>
      <c r="BJ599" s="17" t="s">
        <v>8</v>
      </c>
      <c r="BK599" s="238">
        <f>ROUND(I599*H599,0)</f>
        <v>0</v>
      </c>
      <c r="BL599" s="17" t="s">
        <v>227</v>
      </c>
      <c r="BM599" s="237" t="s">
        <v>808</v>
      </c>
    </row>
    <row r="600" s="2" customFormat="1" ht="16.5" customHeight="1">
      <c r="A600" s="38"/>
      <c r="B600" s="39"/>
      <c r="C600" s="272" t="s">
        <v>809</v>
      </c>
      <c r="D600" s="272" t="s">
        <v>195</v>
      </c>
      <c r="E600" s="273" t="s">
        <v>810</v>
      </c>
      <c r="F600" s="274" t="s">
        <v>811</v>
      </c>
      <c r="G600" s="275" t="s">
        <v>812</v>
      </c>
      <c r="H600" s="276">
        <v>1</v>
      </c>
      <c r="I600" s="277"/>
      <c r="J600" s="278">
        <f>ROUND(I600*H600,0)</f>
        <v>0</v>
      </c>
      <c r="K600" s="274" t="s">
        <v>1</v>
      </c>
      <c r="L600" s="279"/>
      <c r="M600" s="280" t="s">
        <v>1</v>
      </c>
      <c r="N600" s="281" t="s">
        <v>42</v>
      </c>
      <c r="O600" s="91"/>
      <c r="P600" s="235">
        <f>O600*H600</f>
        <v>0</v>
      </c>
      <c r="Q600" s="235">
        <v>0</v>
      </c>
      <c r="R600" s="235">
        <f>Q600*H600</f>
        <v>0</v>
      </c>
      <c r="S600" s="235">
        <v>0</v>
      </c>
      <c r="T600" s="236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37" t="s">
        <v>325</v>
      </c>
      <c r="AT600" s="237" t="s">
        <v>195</v>
      </c>
      <c r="AU600" s="237" t="s">
        <v>85</v>
      </c>
      <c r="AY600" s="17" t="s">
        <v>145</v>
      </c>
      <c r="BE600" s="238">
        <f>IF(N600="základní",J600,0)</f>
        <v>0</v>
      </c>
      <c r="BF600" s="238">
        <f>IF(N600="snížená",J600,0)</f>
        <v>0</v>
      </c>
      <c r="BG600" s="238">
        <f>IF(N600="zákl. přenesená",J600,0)</f>
        <v>0</v>
      </c>
      <c r="BH600" s="238">
        <f>IF(N600="sníž. přenesená",J600,0)</f>
        <v>0</v>
      </c>
      <c r="BI600" s="238">
        <f>IF(N600="nulová",J600,0)</f>
        <v>0</v>
      </c>
      <c r="BJ600" s="17" t="s">
        <v>8</v>
      </c>
      <c r="BK600" s="238">
        <f>ROUND(I600*H600,0)</f>
        <v>0</v>
      </c>
      <c r="BL600" s="17" t="s">
        <v>227</v>
      </c>
      <c r="BM600" s="237" t="s">
        <v>813</v>
      </c>
    </row>
    <row r="601" s="13" customFormat="1">
      <c r="A601" s="13"/>
      <c r="B601" s="239"/>
      <c r="C601" s="240"/>
      <c r="D601" s="241" t="s">
        <v>157</v>
      </c>
      <c r="E601" s="242" t="s">
        <v>1</v>
      </c>
      <c r="F601" s="243" t="s">
        <v>624</v>
      </c>
      <c r="G601" s="240"/>
      <c r="H601" s="242" t="s">
        <v>1</v>
      </c>
      <c r="I601" s="244"/>
      <c r="J601" s="240"/>
      <c r="K601" s="240"/>
      <c r="L601" s="245"/>
      <c r="M601" s="246"/>
      <c r="N601" s="247"/>
      <c r="O601" s="247"/>
      <c r="P601" s="247"/>
      <c r="Q601" s="247"/>
      <c r="R601" s="247"/>
      <c r="S601" s="247"/>
      <c r="T601" s="24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9" t="s">
        <v>157</v>
      </c>
      <c r="AU601" s="249" t="s">
        <v>85</v>
      </c>
      <c r="AV601" s="13" t="s">
        <v>8</v>
      </c>
      <c r="AW601" s="13" t="s">
        <v>33</v>
      </c>
      <c r="AX601" s="13" t="s">
        <v>77</v>
      </c>
      <c r="AY601" s="249" t="s">
        <v>145</v>
      </c>
    </row>
    <row r="602" s="14" customFormat="1">
      <c r="A602" s="14"/>
      <c r="B602" s="250"/>
      <c r="C602" s="251"/>
      <c r="D602" s="241" t="s">
        <v>157</v>
      </c>
      <c r="E602" s="252" t="s">
        <v>1</v>
      </c>
      <c r="F602" s="253" t="s">
        <v>814</v>
      </c>
      <c r="G602" s="251"/>
      <c r="H602" s="254">
        <v>1</v>
      </c>
      <c r="I602" s="255"/>
      <c r="J602" s="251"/>
      <c r="K602" s="251"/>
      <c r="L602" s="256"/>
      <c r="M602" s="257"/>
      <c r="N602" s="258"/>
      <c r="O602" s="258"/>
      <c r="P602" s="258"/>
      <c r="Q602" s="258"/>
      <c r="R602" s="258"/>
      <c r="S602" s="258"/>
      <c r="T602" s="25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0" t="s">
        <v>157</v>
      </c>
      <c r="AU602" s="260" t="s">
        <v>85</v>
      </c>
      <c r="AV602" s="14" t="s">
        <v>85</v>
      </c>
      <c r="AW602" s="14" t="s">
        <v>33</v>
      </c>
      <c r="AX602" s="14" t="s">
        <v>77</v>
      </c>
      <c r="AY602" s="260" t="s">
        <v>145</v>
      </c>
    </row>
    <row r="603" s="15" customFormat="1">
      <c r="A603" s="15"/>
      <c r="B603" s="261"/>
      <c r="C603" s="262"/>
      <c r="D603" s="241" t="s">
        <v>157</v>
      </c>
      <c r="E603" s="263" t="s">
        <v>1</v>
      </c>
      <c r="F603" s="264" t="s">
        <v>160</v>
      </c>
      <c r="G603" s="262"/>
      <c r="H603" s="265">
        <v>1</v>
      </c>
      <c r="I603" s="266"/>
      <c r="J603" s="262"/>
      <c r="K603" s="262"/>
      <c r="L603" s="267"/>
      <c r="M603" s="268"/>
      <c r="N603" s="269"/>
      <c r="O603" s="269"/>
      <c r="P603" s="269"/>
      <c r="Q603" s="269"/>
      <c r="R603" s="269"/>
      <c r="S603" s="269"/>
      <c r="T603" s="270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71" t="s">
        <v>157</v>
      </c>
      <c r="AU603" s="271" t="s">
        <v>85</v>
      </c>
      <c r="AV603" s="15" t="s">
        <v>152</v>
      </c>
      <c r="AW603" s="15" t="s">
        <v>33</v>
      </c>
      <c r="AX603" s="15" t="s">
        <v>8</v>
      </c>
      <c r="AY603" s="271" t="s">
        <v>145</v>
      </c>
    </row>
    <row r="604" s="2" customFormat="1">
      <c r="A604" s="38"/>
      <c r="B604" s="39"/>
      <c r="C604" s="226" t="s">
        <v>815</v>
      </c>
      <c r="D604" s="226" t="s">
        <v>147</v>
      </c>
      <c r="E604" s="227" t="s">
        <v>816</v>
      </c>
      <c r="F604" s="228" t="s">
        <v>817</v>
      </c>
      <c r="G604" s="229" t="s">
        <v>402</v>
      </c>
      <c r="H604" s="230">
        <v>3</v>
      </c>
      <c r="I604" s="231"/>
      <c r="J604" s="232">
        <f>ROUND(I604*H604,0)</f>
        <v>0</v>
      </c>
      <c r="K604" s="228" t="s">
        <v>151</v>
      </c>
      <c r="L604" s="44"/>
      <c r="M604" s="233" t="s">
        <v>1</v>
      </c>
      <c r="N604" s="234" t="s">
        <v>42</v>
      </c>
      <c r="O604" s="91"/>
      <c r="P604" s="235">
        <f>O604*H604</f>
        <v>0</v>
      </c>
      <c r="Q604" s="235">
        <v>0</v>
      </c>
      <c r="R604" s="235">
        <f>Q604*H604</f>
        <v>0</v>
      </c>
      <c r="S604" s="235">
        <v>0</v>
      </c>
      <c r="T604" s="236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37" t="s">
        <v>227</v>
      </c>
      <c r="AT604" s="237" t="s">
        <v>147</v>
      </c>
      <c r="AU604" s="237" t="s">
        <v>85</v>
      </c>
      <c r="AY604" s="17" t="s">
        <v>145</v>
      </c>
      <c r="BE604" s="238">
        <f>IF(N604="základní",J604,0)</f>
        <v>0</v>
      </c>
      <c r="BF604" s="238">
        <f>IF(N604="snížená",J604,0)</f>
        <v>0</v>
      </c>
      <c r="BG604" s="238">
        <f>IF(N604="zákl. přenesená",J604,0)</f>
        <v>0</v>
      </c>
      <c r="BH604" s="238">
        <f>IF(N604="sníž. přenesená",J604,0)</f>
        <v>0</v>
      </c>
      <c r="BI604" s="238">
        <f>IF(N604="nulová",J604,0)</f>
        <v>0</v>
      </c>
      <c r="BJ604" s="17" t="s">
        <v>8</v>
      </c>
      <c r="BK604" s="238">
        <f>ROUND(I604*H604,0)</f>
        <v>0</v>
      </c>
      <c r="BL604" s="17" t="s">
        <v>227</v>
      </c>
      <c r="BM604" s="237" t="s">
        <v>818</v>
      </c>
    </row>
    <row r="605" s="13" customFormat="1">
      <c r="A605" s="13"/>
      <c r="B605" s="239"/>
      <c r="C605" s="240"/>
      <c r="D605" s="241" t="s">
        <v>157</v>
      </c>
      <c r="E605" s="242" t="s">
        <v>1</v>
      </c>
      <c r="F605" s="243" t="s">
        <v>624</v>
      </c>
      <c r="G605" s="240"/>
      <c r="H605" s="242" t="s">
        <v>1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9" t="s">
        <v>157</v>
      </c>
      <c r="AU605" s="249" t="s">
        <v>85</v>
      </c>
      <c r="AV605" s="13" t="s">
        <v>8</v>
      </c>
      <c r="AW605" s="13" t="s">
        <v>33</v>
      </c>
      <c r="AX605" s="13" t="s">
        <v>77</v>
      </c>
      <c r="AY605" s="249" t="s">
        <v>145</v>
      </c>
    </row>
    <row r="606" s="14" customFormat="1">
      <c r="A606" s="14"/>
      <c r="B606" s="250"/>
      <c r="C606" s="251"/>
      <c r="D606" s="241" t="s">
        <v>157</v>
      </c>
      <c r="E606" s="252" t="s">
        <v>1</v>
      </c>
      <c r="F606" s="253" t="s">
        <v>819</v>
      </c>
      <c r="G606" s="251"/>
      <c r="H606" s="254">
        <v>2</v>
      </c>
      <c r="I606" s="255"/>
      <c r="J606" s="251"/>
      <c r="K606" s="251"/>
      <c r="L606" s="256"/>
      <c r="M606" s="257"/>
      <c r="N606" s="258"/>
      <c r="O606" s="258"/>
      <c r="P606" s="258"/>
      <c r="Q606" s="258"/>
      <c r="R606" s="258"/>
      <c r="S606" s="258"/>
      <c r="T606" s="25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0" t="s">
        <v>157</v>
      </c>
      <c r="AU606" s="260" t="s">
        <v>85</v>
      </c>
      <c r="AV606" s="14" t="s">
        <v>85</v>
      </c>
      <c r="AW606" s="14" t="s">
        <v>33</v>
      </c>
      <c r="AX606" s="14" t="s">
        <v>77</v>
      </c>
      <c r="AY606" s="260" t="s">
        <v>145</v>
      </c>
    </row>
    <row r="607" s="14" customFormat="1">
      <c r="A607" s="14"/>
      <c r="B607" s="250"/>
      <c r="C607" s="251"/>
      <c r="D607" s="241" t="s">
        <v>157</v>
      </c>
      <c r="E607" s="252" t="s">
        <v>1</v>
      </c>
      <c r="F607" s="253" t="s">
        <v>820</v>
      </c>
      <c r="G607" s="251"/>
      <c r="H607" s="254">
        <v>1</v>
      </c>
      <c r="I607" s="255"/>
      <c r="J607" s="251"/>
      <c r="K607" s="251"/>
      <c r="L607" s="256"/>
      <c r="M607" s="257"/>
      <c r="N607" s="258"/>
      <c r="O607" s="258"/>
      <c r="P607" s="258"/>
      <c r="Q607" s="258"/>
      <c r="R607" s="258"/>
      <c r="S607" s="258"/>
      <c r="T607" s="259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0" t="s">
        <v>157</v>
      </c>
      <c r="AU607" s="260" t="s">
        <v>85</v>
      </c>
      <c r="AV607" s="14" t="s">
        <v>85</v>
      </c>
      <c r="AW607" s="14" t="s">
        <v>33</v>
      </c>
      <c r="AX607" s="14" t="s">
        <v>77</v>
      </c>
      <c r="AY607" s="260" t="s">
        <v>145</v>
      </c>
    </row>
    <row r="608" s="15" customFormat="1">
      <c r="A608" s="15"/>
      <c r="B608" s="261"/>
      <c r="C608" s="262"/>
      <c r="D608" s="241" t="s">
        <v>157</v>
      </c>
      <c r="E608" s="263" t="s">
        <v>1</v>
      </c>
      <c r="F608" s="264" t="s">
        <v>160</v>
      </c>
      <c r="G608" s="262"/>
      <c r="H608" s="265">
        <v>3</v>
      </c>
      <c r="I608" s="266"/>
      <c r="J608" s="262"/>
      <c r="K608" s="262"/>
      <c r="L608" s="267"/>
      <c r="M608" s="268"/>
      <c r="N608" s="269"/>
      <c r="O608" s="269"/>
      <c r="P608" s="269"/>
      <c r="Q608" s="269"/>
      <c r="R608" s="269"/>
      <c r="S608" s="269"/>
      <c r="T608" s="270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71" t="s">
        <v>157</v>
      </c>
      <c r="AU608" s="271" t="s">
        <v>85</v>
      </c>
      <c r="AV608" s="15" t="s">
        <v>152</v>
      </c>
      <c r="AW608" s="15" t="s">
        <v>33</v>
      </c>
      <c r="AX608" s="15" t="s">
        <v>8</v>
      </c>
      <c r="AY608" s="271" t="s">
        <v>145</v>
      </c>
    </row>
    <row r="609" s="2" customFormat="1" ht="16.5" customHeight="1">
      <c r="A609" s="38"/>
      <c r="B609" s="39"/>
      <c r="C609" s="272" t="s">
        <v>821</v>
      </c>
      <c r="D609" s="272" t="s">
        <v>195</v>
      </c>
      <c r="E609" s="273" t="s">
        <v>822</v>
      </c>
      <c r="F609" s="274" t="s">
        <v>823</v>
      </c>
      <c r="G609" s="275" t="s">
        <v>812</v>
      </c>
      <c r="H609" s="276">
        <v>2</v>
      </c>
      <c r="I609" s="277"/>
      <c r="J609" s="278">
        <f>ROUND(I609*H609,0)</f>
        <v>0</v>
      </c>
      <c r="K609" s="274" t="s">
        <v>1</v>
      </c>
      <c r="L609" s="279"/>
      <c r="M609" s="280" t="s">
        <v>1</v>
      </c>
      <c r="N609" s="281" t="s">
        <v>42</v>
      </c>
      <c r="O609" s="91"/>
      <c r="P609" s="235">
        <f>O609*H609</f>
        <v>0</v>
      </c>
      <c r="Q609" s="235">
        <v>0</v>
      </c>
      <c r="R609" s="235">
        <f>Q609*H609</f>
        <v>0</v>
      </c>
      <c r="S609" s="235">
        <v>0</v>
      </c>
      <c r="T609" s="236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7" t="s">
        <v>325</v>
      </c>
      <c r="AT609" s="237" t="s">
        <v>195</v>
      </c>
      <c r="AU609" s="237" t="s">
        <v>85</v>
      </c>
      <c r="AY609" s="17" t="s">
        <v>145</v>
      </c>
      <c r="BE609" s="238">
        <f>IF(N609="základní",J609,0)</f>
        <v>0</v>
      </c>
      <c r="BF609" s="238">
        <f>IF(N609="snížená",J609,0)</f>
        <v>0</v>
      </c>
      <c r="BG609" s="238">
        <f>IF(N609="zákl. přenesená",J609,0)</f>
        <v>0</v>
      </c>
      <c r="BH609" s="238">
        <f>IF(N609="sníž. přenesená",J609,0)</f>
        <v>0</v>
      </c>
      <c r="BI609" s="238">
        <f>IF(N609="nulová",J609,0)</f>
        <v>0</v>
      </c>
      <c r="BJ609" s="17" t="s">
        <v>8</v>
      </c>
      <c r="BK609" s="238">
        <f>ROUND(I609*H609,0)</f>
        <v>0</v>
      </c>
      <c r="BL609" s="17" t="s">
        <v>227</v>
      </c>
      <c r="BM609" s="237" t="s">
        <v>824</v>
      </c>
    </row>
    <row r="610" s="13" customFormat="1">
      <c r="A610" s="13"/>
      <c r="B610" s="239"/>
      <c r="C610" s="240"/>
      <c r="D610" s="241" t="s">
        <v>157</v>
      </c>
      <c r="E610" s="242" t="s">
        <v>1</v>
      </c>
      <c r="F610" s="243" t="s">
        <v>825</v>
      </c>
      <c r="G610" s="240"/>
      <c r="H610" s="242" t="s">
        <v>1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9" t="s">
        <v>157</v>
      </c>
      <c r="AU610" s="249" t="s">
        <v>85</v>
      </c>
      <c r="AV610" s="13" t="s">
        <v>8</v>
      </c>
      <c r="AW610" s="13" t="s">
        <v>33</v>
      </c>
      <c r="AX610" s="13" t="s">
        <v>77</v>
      </c>
      <c r="AY610" s="249" t="s">
        <v>145</v>
      </c>
    </row>
    <row r="611" s="14" customFormat="1">
      <c r="A611" s="14"/>
      <c r="B611" s="250"/>
      <c r="C611" s="251"/>
      <c r="D611" s="241" t="s">
        <v>157</v>
      </c>
      <c r="E611" s="252" t="s">
        <v>1</v>
      </c>
      <c r="F611" s="253" t="s">
        <v>826</v>
      </c>
      <c r="G611" s="251"/>
      <c r="H611" s="254">
        <v>2</v>
      </c>
      <c r="I611" s="255"/>
      <c r="J611" s="251"/>
      <c r="K611" s="251"/>
      <c r="L611" s="256"/>
      <c r="M611" s="257"/>
      <c r="N611" s="258"/>
      <c r="O611" s="258"/>
      <c r="P611" s="258"/>
      <c r="Q611" s="258"/>
      <c r="R611" s="258"/>
      <c r="S611" s="258"/>
      <c r="T611" s="25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0" t="s">
        <v>157</v>
      </c>
      <c r="AU611" s="260" t="s">
        <v>85</v>
      </c>
      <c r="AV611" s="14" t="s">
        <v>85</v>
      </c>
      <c r="AW611" s="14" t="s">
        <v>33</v>
      </c>
      <c r="AX611" s="14" t="s">
        <v>77</v>
      </c>
      <c r="AY611" s="260" t="s">
        <v>145</v>
      </c>
    </row>
    <row r="612" s="15" customFormat="1">
      <c r="A612" s="15"/>
      <c r="B612" s="261"/>
      <c r="C612" s="262"/>
      <c r="D612" s="241" t="s">
        <v>157</v>
      </c>
      <c r="E612" s="263" t="s">
        <v>1</v>
      </c>
      <c r="F612" s="264" t="s">
        <v>160</v>
      </c>
      <c r="G612" s="262"/>
      <c r="H612" s="265">
        <v>2</v>
      </c>
      <c r="I612" s="266"/>
      <c r="J612" s="262"/>
      <c r="K612" s="262"/>
      <c r="L612" s="267"/>
      <c r="M612" s="268"/>
      <c r="N612" s="269"/>
      <c r="O612" s="269"/>
      <c r="P612" s="269"/>
      <c r="Q612" s="269"/>
      <c r="R612" s="269"/>
      <c r="S612" s="269"/>
      <c r="T612" s="270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71" t="s">
        <v>157</v>
      </c>
      <c r="AU612" s="271" t="s">
        <v>85</v>
      </c>
      <c r="AV612" s="15" t="s">
        <v>152</v>
      </c>
      <c r="AW612" s="15" t="s">
        <v>33</v>
      </c>
      <c r="AX612" s="15" t="s">
        <v>8</v>
      </c>
      <c r="AY612" s="271" t="s">
        <v>145</v>
      </c>
    </row>
    <row r="613" s="2" customFormat="1" ht="16.5" customHeight="1">
      <c r="A613" s="38"/>
      <c r="B613" s="39"/>
      <c r="C613" s="272" t="s">
        <v>827</v>
      </c>
      <c r="D613" s="272" t="s">
        <v>195</v>
      </c>
      <c r="E613" s="273" t="s">
        <v>828</v>
      </c>
      <c r="F613" s="274" t="s">
        <v>823</v>
      </c>
      <c r="G613" s="275" t="s">
        <v>812</v>
      </c>
      <c r="H613" s="276">
        <v>1</v>
      </c>
      <c r="I613" s="277"/>
      <c r="J613" s="278">
        <f>ROUND(I613*H613,0)</f>
        <v>0</v>
      </c>
      <c r="K613" s="274" t="s">
        <v>1</v>
      </c>
      <c r="L613" s="279"/>
      <c r="M613" s="280" t="s">
        <v>1</v>
      </c>
      <c r="N613" s="281" t="s">
        <v>42</v>
      </c>
      <c r="O613" s="91"/>
      <c r="P613" s="235">
        <f>O613*H613</f>
        <v>0</v>
      </c>
      <c r="Q613" s="235">
        <v>0</v>
      </c>
      <c r="R613" s="235">
        <f>Q613*H613</f>
        <v>0</v>
      </c>
      <c r="S613" s="235">
        <v>0</v>
      </c>
      <c r="T613" s="236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37" t="s">
        <v>325</v>
      </c>
      <c r="AT613" s="237" t="s">
        <v>195</v>
      </c>
      <c r="AU613" s="237" t="s">
        <v>85</v>
      </c>
      <c r="AY613" s="17" t="s">
        <v>145</v>
      </c>
      <c r="BE613" s="238">
        <f>IF(N613="základní",J613,0)</f>
        <v>0</v>
      </c>
      <c r="BF613" s="238">
        <f>IF(N613="snížená",J613,0)</f>
        <v>0</v>
      </c>
      <c r="BG613" s="238">
        <f>IF(N613="zákl. přenesená",J613,0)</f>
        <v>0</v>
      </c>
      <c r="BH613" s="238">
        <f>IF(N613="sníž. přenesená",J613,0)</f>
        <v>0</v>
      </c>
      <c r="BI613" s="238">
        <f>IF(N613="nulová",J613,0)</f>
        <v>0</v>
      </c>
      <c r="BJ613" s="17" t="s">
        <v>8</v>
      </c>
      <c r="BK613" s="238">
        <f>ROUND(I613*H613,0)</f>
        <v>0</v>
      </c>
      <c r="BL613" s="17" t="s">
        <v>227</v>
      </c>
      <c r="BM613" s="237" t="s">
        <v>829</v>
      </c>
    </row>
    <row r="614" s="13" customFormat="1">
      <c r="A614" s="13"/>
      <c r="B614" s="239"/>
      <c r="C614" s="240"/>
      <c r="D614" s="241" t="s">
        <v>157</v>
      </c>
      <c r="E614" s="242" t="s">
        <v>1</v>
      </c>
      <c r="F614" s="243" t="s">
        <v>830</v>
      </c>
      <c r="G614" s="240"/>
      <c r="H614" s="242" t="s">
        <v>1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9" t="s">
        <v>157</v>
      </c>
      <c r="AU614" s="249" t="s">
        <v>85</v>
      </c>
      <c r="AV614" s="13" t="s">
        <v>8</v>
      </c>
      <c r="AW614" s="13" t="s">
        <v>33</v>
      </c>
      <c r="AX614" s="13" t="s">
        <v>77</v>
      </c>
      <c r="AY614" s="249" t="s">
        <v>145</v>
      </c>
    </row>
    <row r="615" s="14" customFormat="1">
      <c r="A615" s="14"/>
      <c r="B615" s="250"/>
      <c r="C615" s="251"/>
      <c r="D615" s="241" t="s">
        <v>157</v>
      </c>
      <c r="E615" s="252" t="s">
        <v>1</v>
      </c>
      <c r="F615" s="253" t="s">
        <v>831</v>
      </c>
      <c r="G615" s="251"/>
      <c r="H615" s="254">
        <v>1</v>
      </c>
      <c r="I615" s="255"/>
      <c r="J615" s="251"/>
      <c r="K615" s="251"/>
      <c r="L615" s="256"/>
      <c r="M615" s="257"/>
      <c r="N615" s="258"/>
      <c r="O615" s="258"/>
      <c r="P615" s="258"/>
      <c r="Q615" s="258"/>
      <c r="R615" s="258"/>
      <c r="S615" s="258"/>
      <c r="T615" s="259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0" t="s">
        <v>157</v>
      </c>
      <c r="AU615" s="260" t="s">
        <v>85</v>
      </c>
      <c r="AV615" s="14" t="s">
        <v>85</v>
      </c>
      <c r="AW615" s="14" t="s">
        <v>33</v>
      </c>
      <c r="AX615" s="14" t="s">
        <v>77</v>
      </c>
      <c r="AY615" s="260" t="s">
        <v>145</v>
      </c>
    </row>
    <row r="616" s="15" customFormat="1">
      <c r="A616" s="15"/>
      <c r="B616" s="261"/>
      <c r="C616" s="262"/>
      <c r="D616" s="241" t="s">
        <v>157</v>
      </c>
      <c r="E616" s="263" t="s">
        <v>1</v>
      </c>
      <c r="F616" s="264" t="s">
        <v>160</v>
      </c>
      <c r="G616" s="262"/>
      <c r="H616" s="265">
        <v>1</v>
      </c>
      <c r="I616" s="266"/>
      <c r="J616" s="262"/>
      <c r="K616" s="262"/>
      <c r="L616" s="267"/>
      <c r="M616" s="268"/>
      <c r="N616" s="269"/>
      <c r="O616" s="269"/>
      <c r="P616" s="269"/>
      <c r="Q616" s="269"/>
      <c r="R616" s="269"/>
      <c r="S616" s="269"/>
      <c r="T616" s="270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71" t="s">
        <v>157</v>
      </c>
      <c r="AU616" s="271" t="s">
        <v>85</v>
      </c>
      <c r="AV616" s="15" t="s">
        <v>152</v>
      </c>
      <c r="AW616" s="15" t="s">
        <v>33</v>
      </c>
      <c r="AX616" s="15" t="s">
        <v>8</v>
      </c>
      <c r="AY616" s="271" t="s">
        <v>145</v>
      </c>
    </row>
    <row r="617" s="2" customFormat="1">
      <c r="A617" s="38"/>
      <c r="B617" s="39"/>
      <c r="C617" s="226" t="s">
        <v>832</v>
      </c>
      <c r="D617" s="226" t="s">
        <v>147</v>
      </c>
      <c r="E617" s="227" t="s">
        <v>833</v>
      </c>
      <c r="F617" s="228" t="s">
        <v>834</v>
      </c>
      <c r="G617" s="229" t="s">
        <v>402</v>
      </c>
      <c r="H617" s="230">
        <v>260</v>
      </c>
      <c r="I617" s="231"/>
      <c r="J617" s="232">
        <f>ROUND(I617*H617,0)</f>
        <v>0</v>
      </c>
      <c r="K617" s="228" t="s">
        <v>151</v>
      </c>
      <c r="L617" s="44"/>
      <c r="M617" s="233" t="s">
        <v>1</v>
      </c>
      <c r="N617" s="234" t="s">
        <v>42</v>
      </c>
      <c r="O617" s="91"/>
      <c r="P617" s="235">
        <f>O617*H617</f>
        <v>0</v>
      </c>
      <c r="Q617" s="235">
        <v>0</v>
      </c>
      <c r="R617" s="235">
        <f>Q617*H617</f>
        <v>0</v>
      </c>
      <c r="S617" s="235">
        <v>0</v>
      </c>
      <c r="T617" s="236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37" t="s">
        <v>227</v>
      </c>
      <c r="AT617" s="237" t="s">
        <v>147</v>
      </c>
      <c r="AU617" s="237" t="s">
        <v>85</v>
      </c>
      <c r="AY617" s="17" t="s">
        <v>145</v>
      </c>
      <c r="BE617" s="238">
        <f>IF(N617="základní",J617,0)</f>
        <v>0</v>
      </c>
      <c r="BF617" s="238">
        <f>IF(N617="snížená",J617,0)</f>
        <v>0</v>
      </c>
      <c r="BG617" s="238">
        <f>IF(N617="zákl. přenesená",J617,0)</f>
        <v>0</v>
      </c>
      <c r="BH617" s="238">
        <f>IF(N617="sníž. přenesená",J617,0)</f>
        <v>0</v>
      </c>
      <c r="BI617" s="238">
        <f>IF(N617="nulová",J617,0)</f>
        <v>0</v>
      </c>
      <c r="BJ617" s="17" t="s">
        <v>8</v>
      </c>
      <c r="BK617" s="238">
        <f>ROUND(I617*H617,0)</f>
        <v>0</v>
      </c>
      <c r="BL617" s="17" t="s">
        <v>227</v>
      </c>
      <c r="BM617" s="237" t="s">
        <v>835</v>
      </c>
    </row>
    <row r="618" s="13" customFormat="1">
      <c r="A618" s="13"/>
      <c r="B618" s="239"/>
      <c r="C618" s="240"/>
      <c r="D618" s="241" t="s">
        <v>157</v>
      </c>
      <c r="E618" s="242" t="s">
        <v>1</v>
      </c>
      <c r="F618" s="243" t="s">
        <v>624</v>
      </c>
      <c r="G618" s="240"/>
      <c r="H618" s="242" t="s">
        <v>1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9" t="s">
        <v>157</v>
      </c>
      <c r="AU618" s="249" t="s">
        <v>85</v>
      </c>
      <c r="AV618" s="13" t="s">
        <v>8</v>
      </c>
      <c r="AW618" s="13" t="s">
        <v>33</v>
      </c>
      <c r="AX618" s="13" t="s">
        <v>77</v>
      </c>
      <c r="AY618" s="249" t="s">
        <v>145</v>
      </c>
    </row>
    <row r="619" s="13" customFormat="1">
      <c r="A619" s="13"/>
      <c r="B619" s="239"/>
      <c r="C619" s="240"/>
      <c r="D619" s="241" t="s">
        <v>157</v>
      </c>
      <c r="E619" s="242" t="s">
        <v>1</v>
      </c>
      <c r="F619" s="243" t="s">
        <v>836</v>
      </c>
      <c r="G619" s="240"/>
      <c r="H619" s="242" t="s">
        <v>1</v>
      </c>
      <c r="I619" s="244"/>
      <c r="J619" s="240"/>
      <c r="K619" s="240"/>
      <c r="L619" s="245"/>
      <c r="M619" s="246"/>
      <c r="N619" s="247"/>
      <c r="O619" s="247"/>
      <c r="P619" s="247"/>
      <c r="Q619" s="247"/>
      <c r="R619" s="247"/>
      <c r="S619" s="247"/>
      <c r="T619" s="24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9" t="s">
        <v>157</v>
      </c>
      <c r="AU619" s="249" t="s">
        <v>85</v>
      </c>
      <c r="AV619" s="13" t="s">
        <v>8</v>
      </c>
      <c r="AW619" s="13" t="s">
        <v>33</v>
      </c>
      <c r="AX619" s="13" t="s">
        <v>77</v>
      </c>
      <c r="AY619" s="249" t="s">
        <v>145</v>
      </c>
    </row>
    <row r="620" s="14" customFormat="1">
      <c r="A620" s="14"/>
      <c r="B620" s="250"/>
      <c r="C620" s="251"/>
      <c r="D620" s="241" t="s">
        <v>157</v>
      </c>
      <c r="E620" s="252" t="s">
        <v>1</v>
      </c>
      <c r="F620" s="253" t="s">
        <v>837</v>
      </c>
      <c r="G620" s="251"/>
      <c r="H620" s="254">
        <v>260</v>
      </c>
      <c r="I620" s="255"/>
      <c r="J620" s="251"/>
      <c r="K620" s="251"/>
      <c r="L620" s="256"/>
      <c r="M620" s="257"/>
      <c r="N620" s="258"/>
      <c r="O620" s="258"/>
      <c r="P620" s="258"/>
      <c r="Q620" s="258"/>
      <c r="R620" s="258"/>
      <c r="S620" s="258"/>
      <c r="T620" s="259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0" t="s">
        <v>157</v>
      </c>
      <c r="AU620" s="260" t="s">
        <v>85</v>
      </c>
      <c r="AV620" s="14" t="s">
        <v>85</v>
      </c>
      <c r="AW620" s="14" t="s">
        <v>33</v>
      </c>
      <c r="AX620" s="14" t="s">
        <v>77</v>
      </c>
      <c r="AY620" s="260" t="s">
        <v>145</v>
      </c>
    </row>
    <row r="621" s="15" customFormat="1">
      <c r="A621" s="15"/>
      <c r="B621" s="261"/>
      <c r="C621" s="262"/>
      <c r="D621" s="241" t="s">
        <v>157</v>
      </c>
      <c r="E621" s="263" t="s">
        <v>1</v>
      </c>
      <c r="F621" s="264" t="s">
        <v>160</v>
      </c>
      <c r="G621" s="262"/>
      <c r="H621" s="265">
        <v>260</v>
      </c>
      <c r="I621" s="266"/>
      <c r="J621" s="262"/>
      <c r="K621" s="262"/>
      <c r="L621" s="267"/>
      <c r="M621" s="268"/>
      <c r="N621" s="269"/>
      <c r="O621" s="269"/>
      <c r="P621" s="269"/>
      <c r="Q621" s="269"/>
      <c r="R621" s="269"/>
      <c r="S621" s="269"/>
      <c r="T621" s="270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71" t="s">
        <v>157</v>
      </c>
      <c r="AU621" s="271" t="s">
        <v>85</v>
      </c>
      <c r="AV621" s="15" t="s">
        <v>152</v>
      </c>
      <c r="AW621" s="15" t="s">
        <v>33</v>
      </c>
      <c r="AX621" s="15" t="s">
        <v>8</v>
      </c>
      <c r="AY621" s="271" t="s">
        <v>145</v>
      </c>
    </row>
    <row r="622" s="2" customFormat="1">
      <c r="A622" s="38"/>
      <c r="B622" s="39"/>
      <c r="C622" s="272" t="s">
        <v>838</v>
      </c>
      <c r="D622" s="272" t="s">
        <v>195</v>
      </c>
      <c r="E622" s="273" t="s">
        <v>839</v>
      </c>
      <c r="F622" s="274" t="s">
        <v>840</v>
      </c>
      <c r="G622" s="275" t="s">
        <v>402</v>
      </c>
      <c r="H622" s="276">
        <v>260</v>
      </c>
      <c r="I622" s="277"/>
      <c r="J622" s="278">
        <f>ROUND(I622*H622,0)</f>
        <v>0</v>
      </c>
      <c r="K622" s="274" t="s">
        <v>151</v>
      </c>
      <c r="L622" s="279"/>
      <c r="M622" s="280" t="s">
        <v>1</v>
      </c>
      <c r="N622" s="281" t="s">
        <v>42</v>
      </c>
      <c r="O622" s="91"/>
      <c r="P622" s="235">
        <f>O622*H622</f>
        <v>0</v>
      </c>
      <c r="Q622" s="235">
        <v>0.00020000000000000001</v>
      </c>
      <c r="R622" s="235">
        <f>Q622*H622</f>
        <v>0.052000000000000005</v>
      </c>
      <c r="S622" s="235">
        <v>0</v>
      </c>
      <c r="T622" s="236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37" t="s">
        <v>325</v>
      </c>
      <c r="AT622" s="237" t="s">
        <v>195</v>
      </c>
      <c r="AU622" s="237" t="s">
        <v>85</v>
      </c>
      <c r="AY622" s="17" t="s">
        <v>145</v>
      </c>
      <c r="BE622" s="238">
        <f>IF(N622="základní",J622,0)</f>
        <v>0</v>
      </c>
      <c r="BF622" s="238">
        <f>IF(N622="snížená",J622,0)</f>
        <v>0</v>
      </c>
      <c r="BG622" s="238">
        <f>IF(N622="zákl. přenesená",J622,0)</f>
        <v>0</v>
      </c>
      <c r="BH622" s="238">
        <f>IF(N622="sníž. přenesená",J622,0)</f>
        <v>0</v>
      </c>
      <c r="BI622" s="238">
        <f>IF(N622="nulová",J622,0)</f>
        <v>0</v>
      </c>
      <c r="BJ622" s="17" t="s">
        <v>8</v>
      </c>
      <c r="BK622" s="238">
        <f>ROUND(I622*H622,0)</f>
        <v>0</v>
      </c>
      <c r="BL622" s="17" t="s">
        <v>227</v>
      </c>
      <c r="BM622" s="237" t="s">
        <v>841</v>
      </c>
    </row>
    <row r="623" s="2" customFormat="1" ht="33" customHeight="1">
      <c r="A623" s="38"/>
      <c r="B623" s="39"/>
      <c r="C623" s="226" t="s">
        <v>842</v>
      </c>
      <c r="D623" s="226" t="s">
        <v>147</v>
      </c>
      <c r="E623" s="227" t="s">
        <v>843</v>
      </c>
      <c r="F623" s="228" t="s">
        <v>844</v>
      </c>
      <c r="G623" s="229" t="s">
        <v>402</v>
      </c>
      <c r="H623" s="230">
        <v>6</v>
      </c>
      <c r="I623" s="231"/>
      <c r="J623" s="232">
        <f>ROUND(I623*H623,0)</f>
        <v>0</v>
      </c>
      <c r="K623" s="228" t="s">
        <v>151</v>
      </c>
      <c r="L623" s="44"/>
      <c r="M623" s="233" t="s">
        <v>1</v>
      </c>
      <c r="N623" s="234" t="s">
        <v>42</v>
      </c>
      <c r="O623" s="91"/>
      <c r="P623" s="235">
        <f>O623*H623</f>
        <v>0</v>
      </c>
      <c r="Q623" s="235">
        <v>0</v>
      </c>
      <c r="R623" s="235">
        <f>Q623*H623</f>
        <v>0</v>
      </c>
      <c r="S623" s="235">
        <v>0</v>
      </c>
      <c r="T623" s="236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37" t="s">
        <v>227</v>
      </c>
      <c r="AT623" s="237" t="s">
        <v>147</v>
      </c>
      <c r="AU623" s="237" t="s">
        <v>85</v>
      </c>
      <c r="AY623" s="17" t="s">
        <v>145</v>
      </c>
      <c r="BE623" s="238">
        <f>IF(N623="základní",J623,0)</f>
        <v>0</v>
      </c>
      <c r="BF623" s="238">
        <f>IF(N623="snížená",J623,0)</f>
        <v>0</v>
      </c>
      <c r="BG623" s="238">
        <f>IF(N623="zákl. přenesená",J623,0)</f>
        <v>0</v>
      </c>
      <c r="BH623" s="238">
        <f>IF(N623="sníž. přenesená",J623,0)</f>
        <v>0</v>
      </c>
      <c r="BI623" s="238">
        <f>IF(N623="nulová",J623,0)</f>
        <v>0</v>
      </c>
      <c r="BJ623" s="17" t="s">
        <v>8</v>
      </c>
      <c r="BK623" s="238">
        <f>ROUND(I623*H623,0)</f>
        <v>0</v>
      </c>
      <c r="BL623" s="17" t="s">
        <v>227</v>
      </c>
      <c r="BM623" s="237" t="s">
        <v>845</v>
      </c>
    </row>
    <row r="624" s="2" customFormat="1">
      <c r="A624" s="38"/>
      <c r="B624" s="39"/>
      <c r="C624" s="226" t="s">
        <v>846</v>
      </c>
      <c r="D624" s="226" t="s">
        <v>147</v>
      </c>
      <c r="E624" s="227" t="s">
        <v>847</v>
      </c>
      <c r="F624" s="228" t="s">
        <v>848</v>
      </c>
      <c r="G624" s="229" t="s">
        <v>150</v>
      </c>
      <c r="H624" s="230">
        <v>42</v>
      </c>
      <c r="I624" s="231"/>
      <c r="J624" s="232">
        <f>ROUND(I624*H624,0)</f>
        <v>0</v>
      </c>
      <c r="K624" s="228" t="s">
        <v>151</v>
      </c>
      <c r="L624" s="44"/>
      <c r="M624" s="233" t="s">
        <v>1</v>
      </c>
      <c r="N624" s="234" t="s">
        <v>42</v>
      </c>
      <c r="O624" s="91"/>
      <c r="P624" s="235">
        <f>O624*H624</f>
        <v>0</v>
      </c>
      <c r="Q624" s="235">
        <v>1.0000000000000001E-05</v>
      </c>
      <c r="R624" s="235">
        <f>Q624*H624</f>
        <v>0.00042000000000000002</v>
      </c>
      <c r="S624" s="235">
        <v>0</v>
      </c>
      <c r="T624" s="236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37" t="s">
        <v>227</v>
      </c>
      <c r="AT624" s="237" t="s">
        <v>147</v>
      </c>
      <c r="AU624" s="237" t="s">
        <v>85</v>
      </c>
      <c r="AY624" s="17" t="s">
        <v>145</v>
      </c>
      <c r="BE624" s="238">
        <f>IF(N624="základní",J624,0)</f>
        <v>0</v>
      </c>
      <c r="BF624" s="238">
        <f>IF(N624="snížená",J624,0)</f>
        <v>0</v>
      </c>
      <c r="BG624" s="238">
        <f>IF(N624="zákl. přenesená",J624,0)</f>
        <v>0</v>
      </c>
      <c r="BH624" s="238">
        <f>IF(N624="sníž. přenesená",J624,0)</f>
        <v>0</v>
      </c>
      <c r="BI624" s="238">
        <f>IF(N624="nulová",J624,0)</f>
        <v>0</v>
      </c>
      <c r="BJ624" s="17" t="s">
        <v>8</v>
      </c>
      <c r="BK624" s="238">
        <f>ROUND(I624*H624,0)</f>
        <v>0</v>
      </c>
      <c r="BL624" s="17" t="s">
        <v>227</v>
      </c>
      <c r="BM624" s="237" t="s">
        <v>849</v>
      </c>
    </row>
    <row r="625" s="13" customFormat="1">
      <c r="A625" s="13"/>
      <c r="B625" s="239"/>
      <c r="C625" s="240"/>
      <c r="D625" s="241" t="s">
        <v>157</v>
      </c>
      <c r="E625" s="242" t="s">
        <v>1</v>
      </c>
      <c r="F625" s="243" t="s">
        <v>850</v>
      </c>
      <c r="G625" s="240"/>
      <c r="H625" s="242" t="s">
        <v>1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9" t="s">
        <v>157</v>
      </c>
      <c r="AU625" s="249" t="s">
        <v>85</v>
      </c>
      <c r="AV625" s="13" t="s">
        <v>8</v>
      </c>
      <c r="AW625" s="13" t="s">
        <v>33</v>
      </c>
      <c r="AX625" s="13" t="s">
        <v>77</v>
      </c>
      <c r="AY625" s="249" t="s">
        <v>145</v>
      </c>
    </row>
    <row r="626" s="14" customFormat="1">
      <c r="A626" s="14"/>
      <c r="B626" s="250"/>
      <c r="C626" s="251"/>
      <c r="D626" s="241" t="s">
        <v>157</v>
      </c>
      <c r="E626" s="252" t="s">
        <v>1</v>
      </c>
      <c r="F626" s="253" t="s">
        <v>619</v>
      </c>
      <c r="G626" s="251"/>
      <c r="H626" s="254">
        <v>42</v>
      </c>
      <c r="I626" s="255"/>
      <c r="J626" s="251"/>
      <c r="K626" s="251"/>
      <c r="L626" s="256"/>
      <c r="M626" s="257"/>
      <c r="N626" s="258"/>
      <c r="O626" s="258"/>
      <c r="P626" s="258"/>
      <c r="Q626" s="258"/>
      <c r="R626" s="258"/>
      <c r="S626" s="258"/>
      <c r="T626" s="25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0" t="s">
        <v>157</v>
      </c>
      <c r="AU626" s="260" t="s">
        <v>85</v>
      </c>
      <c r="AV626" s="14" t="s">
        <v>85</v>
      </c>
      <c r="AW626" s="14" t="s">
        <v>33</v>
      </c>
      <c r="AX626" s="14" t="s">
        <v>77</v>
      </c>
      <c r="AY626" s="260" t="s">
        <v>145</v>
      </c>
    </row>
    <row r="627" s="15" customFormat="1">
      <c r="A627" s="15"/>
      <c r="B627" s="261"/>
      <c r="C627" s="262"/>
      <c r="D627" s="241" t="s">
        <v>157</v>
      </c>
      <c r="E627" s="263" t="s">
        <v>1</v>
      </c>
      <c r="F627" s="264" t="s">
        <v>160</v>
      </c>
      <c r="G627" s="262"/>
      <c r="H627" s="265">
        <v>42</v>
      </c>
      <c r="I627" s="266"/>
      <c r="J627" s="262"/>
      <c r="K627" s="262"/>
      <c r="L627" s="267"/>
      <c r="M627" s="268"/>
      <c r="N627" s="269"/>
      <c r="O627" s="269"/>
      <c r="P627" s="269"/>
      <c r="Q627" s="269"/>
      <c r="R627" s="269"/>
      <c r="S627" s="269"/>
      <c r="T627" s="270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71" t="s">
        <v>157</v>
      </c>
      <c r="AU627" s="271" t="s">
        <v>85</v>
      </c>
      <c r="AV627" s="15" t="s">
        <v>152</v>
      </c>
      <c r="AW627" s="15" t="s">
        <v>33</v>
      </c>
      <c r="AX627" s="15" t="s">
        <v>8</v>
      </c>
      <c r="AY627" s="271" t="s">
        <v>145</v>
      </c>
    </row>
    <row r="628" s="2" customFormat="1">
      <c r="A628" s="38"/>
      <c r="B628" s="39"/>
      <c r="C628" s="272" t="s">
        <v>851</v>
      </c>
      <c r="D628" s="272" t="s">
        <v>195</v>
      </c>
      <c r="E628" s="273" t="s">
        <v>852</v>
      </c>
      <c r="F628" s="274" t="s">
        <v>853</v>
      </c>
      <c r="G628" s="275" t="s">
        <v>150</v>
      </c>
      <c r="H628" s="276">
        <v>46.200000000000003</v>
      </c>
      <c r="I628" s="277"/>
      <c r="J628" s="278">
        <f>ROUND(I628*H628,0)</f>
        <v>0</v>
      </c>
      <c r="K628" s="274" t="s">
        <v>1</v>
      </c>
      <c r="L628" s="279"/>
      <c r="M628" s="280" t="s">
        <v>1</v>
      </c>
      <c r="N628" s="281" t="s">
        <v>42</v>
      </c>
      <c r="O628" s="91"/>
      <c r="P628" s="235">
        <f>O628*H628</f>
        <v>0</v>
      </c>
      <c r="Q628" s="235">
        <v>0.00012999999999999999</v>
      </c>
      <c r="R628" s="235">
        <f>Q628*H628</f>
        <v>0.0060060000000000001</v>
      </c>
      <c r="S628" s="235">
        <v>0</v>
      </c>
      <c r="T628" s="236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37" t="s">
        <v>325</v>
      </c>
      <c r="AT628" s="237" t="s">
        <v>195</v>
      </c>
      <c r="AU628" s="237" t="s">
        <v>85</v>
      </c>
      <c r="AY628" s="17" t="s">
        <v>145</v>
      </c>
      <c r="BE628" s="238">
        <f>IF(N628="základní",J628,0)</f>
        <v>0</v>
      </c>
      <c r="BF628" s="238">
        <f>IF(N628="snížená",J628,0)</f>
        <v>0</v>
      </c>
      <c r="BG628" s="238">
        <f>IF(N628="zákl. přenesená",J628,0)</f>
        <v>0</v>
      </c>
      <c r="BH628" s="238">
        <f>IF(N628="sníž. přenesená",J628,0)</f>
        <v>0</v>
      </c>
      <c r="BI628" s="238">
        <f>IF(N628="nulová",J628,0)</f>
        <v>0</v>
      </c>
      <c r="BJ628" s="17" t="s">
        <v>8</v>
      </c>
      <c r="BK628" s="238">
        <f>ROUND(I628*H628,0)</f>
        <v>0</v>
      </c>
      <c r="BL628" s="17" t="s">
        <v>227</v>
      </c>
      <c r="BM628" s="237" t="s">
        <v>854</v>
      </c>
    </row>
    <row r="629" s="14" customFormat="1">
      <c r="A629" s="14"/>
      <c r="B629" s="250"/>
      <c r="C629" s="251"/>
      <c r="D629" s="241" t="s">
        <v>157</v>
      </c>
      <c r="E629" s="252" t="s">
        <v>1</v>
      </c>
      <c r="F629" s="253" t="s">
        <v>373</v>
      </c>
      <c r="G629" s="251"/>
      <c r="H629" s="254">
        <v>42</v>
      </c>
      <c r="I629" s="255"/>
      <c r="J629" s="251"/>
      <c r="K629" s="251"/>
      <c r="L629" s="256"/>
      <c r="M629" s="257"/>
      <c r="N629" s="258"/>
      <c r="O629" s="258"/>
      <c r="P629" s="258"/>
      <c r="Q629" s="258"/>
      <c r="R629" s="258"/>
      <c r="S629" s="258"/>
      <c r="T629" s="259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0" t="s">
        <v>157</v>
      </c>
      <c r="AU629" s="260" t="s">
        <v>85</v>
      </c>
      <c r="AV629" s="14" t="s">
        <v>85</v>
      </c>
      <c r="AW629" s="14" t="s">
        <v>33</v>
      </c>
      <c r="AX629" s="14" t="s">
        <v>77</v>
      </c>
      <c r="AY629" s="260" t="s">
        <v>145</v>
      </c>
    </row>
    <row r="630" s="15" customFormat="1">
      <c r="A630" s="15"/>
      <c r="B630" s="261"/>
      <c r="C630" s="262"/>
      <c r="D630" s="241" t="s">
        <v>157</v>
      </c>
      <c r="E630" s="263" t="s">
        <v>1</v>
      </c>
      <c r="F630" s="264" t="s">
        <v>160</v>
      </c>
      <c r="G630" s="262"/>
      <c r="H630" s="265">
        <v>42</v>
      </c>
      <c r="I630" s="266"/>
      <c r="J630" s="262"/>
      <c r="K630" s="262"/>
      <c r="L630" s="267"/>
      <c r="M630" s="268"/>
      <c r="N630" s="269"/>
      <c r="O630" s="269"/>
      <c r="P630" s="269"/>
      <c r="Q630" s="269"/>
      <c r="R630" s="269"/>
      <c r="S630" s="269"/>
      <c r="T630" s="270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71" t="s">
        <v>157</v>
      </c>
      <c r="AU630" s="271" t="s">
        <v>85</v>
      </c>
      <c r="AV630" s="15" t="s">
        <v>152</v>
      </c>
      <c r="AW630" s="15" t="s">
        <v>33</v>
      </c>
      <c r="AX630" s="15" t="s">
        <v>77</v>
      </c>
      <c r="AY630" s="271" t="s">
        <v>145</v>
      </c>
    </row>
    <row r="631" s="14" customFormat="1">
      <c r="A631" s="14"/>
      <c r="B631" s="250"/>
      <c r="C631" s="251"/>
      <c r="D631" s="241" t="s">
        <v>157</v>
      </c>
      <c r="E631" s="252" t="s">
        <v>1</v>
      </c>
      <c r="F631" s="253" t="s">
        <v>855</v>
      </c>
      <c r="G631" s="251"/>
      <c r="H631" s="254">
        <v>46.200000000000003</v>
      </c>
      <c r="I631" s="255"/>
      <c r="J631" s="251"/>
      <c r="K631" s="251"/>
      <c r="L631" s="256"/>
      <c r="M631" s="257"/>
      <c r="N631" s="258"/>
      <c r="O631" s="258"/>
      <c r="P631" s="258"/>
      <c r="Q631" s="258"/>
      <c r="R631" s="258"/>
      <c r="S631" s="258"/>
      <c r="T631" s="259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0" t="s">
        <v>157</v>
      </c>
      <c r="AU631" s="260" t="s">
        <v>85</v>
      </c>
      <c r="AV631" s="14" t="s">
        <v>85</v>
      </c>
      <c r="AW631" s="14" t="s">
        <v>33</v>
      </c>
      <c r="AX631" s="14" t="s">
        <v>8</v>
      </c>
      <c r="AY631" s="260" t="s">
        <v>145</v>
      </c>
    </row>
    <row r="632" s="2" customFormat="1">
      <c r="A632" s="38"/>
      <c r="B632" s="39"/>
      <c r="C632" s="226" t="s">
        <v>856</v>
      </c>
      <c r="D632" s="226" t="s">
        <v>147</v>
      </c>
      <c r="E632" s="227" t="s">
        <v>857</v>
      </c>
      <c r="F632" s="228" t="s">
        <v>858</v>
      </c>
      <c r="G632" s="229" t="s">
        <v>150</v>
      </c>
      <c r="H632" s="230">
        <v>502.74000000000001</v>
      </c>
      <c r="I632" s="231"/>
      <c r="J632" s="232">
        <f>ROUND(I632*H632,0)</f>
        <v>0</v>
      </c>
      <c r="K632" s="228" t="s">
        <v>151</v>
      </c>
      <c r="L632" s="44"/>
      <c r="M632" s="233" t="s">
        <v>1</v>
      </c>
      <c r="N632" s="234" t="s">
        <v>42</v>
      </c>
      <c r="O632" s="91"/>
      <c r="P632" s="235">
        <f>O632*H632</f>
        <v>0</v>
      </c>
      <c r="Q632" s="235">
        <v>0</v>
      </c>
      <c r="R632" s="235">
        <f>Q632*H632</f>
        <v>0</v>
      </c>
      <c r="S632" s="235">
        <v>0</v>
      </c>
      <c r="T632" s="236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37" t="s">
        <v>227</v>
      </c>
      <c r="AT632" s="237" t="s">
        <v>147</v>
      </c>
      <c r="AU632" s="237" t="s">
        <v>85</v>
      </c>
      <c r="AY632" s="17" t="s">
        <v>145</v>
      </c>
      <c r="BE632" s="238">
        <f>IF(N632="základní",J632,0)</f>
        <v>0</v>
      </c>
      <c r="BF632" s="238">
        <f>IF(N632="snížená",J632,0)</f>
        <v>0</v>
      </c>
      <c r="BG632" s="238">
        <f>IF(N632="zákl. přenesená",J632,0)</f>
        <v>0</v>
      </c>
      <c r="BH632" s="238">
        <f>IF(N632="sníž. přenesená",J632,0)</f>
        <v>0</v>
      </c>
      <c r="BI632" s="238">
        <f>IF(N632="nulová",J632,0)</f>
        <v>0</v>
      </c>
      <c r="BJ632" s="17" t="s">
        <v>8</v>
      </c>
      <c r="BK632" s="238">
        <f>ROUND(I632*H632,0)</f>
        <v>0</v>
      </c>
      <c r="BL632" s="17" t="s">
        <v>227</v>
      </c>
      <c r="BM632" s="237" t="s">
        <v>859</v>
      </c>
    </row>
    <row r="633" s="14" customFormat="1">
      <c r="A633" s="14"/>
      <c r="B633" s="250"/>
      <c r="C633" s="251"/>
      <c r="D633" s="241" t="s">
        <v>157</v>
      </c>
      <c r="E633" s="252" t="s">
        <v>1</v>
      </c>
      <c r="F633" s="253" t="s">
        <v>860</v>
      </c>
      <c r="G633" s="251"/>
      <c r="H633" s="254">
        <v>422.10000000000002</v>
      </c>
      <c r="I633" s="255"/>
      <c r="J633" s="251"/>
      <c r="K633" s="251"/>
      <c r="L633" s="256"/>
      <c r="M633" s="257"/>
      <c r="N633" s="258"/>
      <c r="O633" s="258"/>
      <c r="P633" s="258"/>
      <c r="Q633" s="258"/>
      <c r="R633" s="258"/>
      <c r="S633" s="258"/>
      <c r="T633" s="25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0" t="s">
        <v>157</v>
      </c>
      <c r="AU633" s="260" t="s">
        <v>85</v>
      </c>
      <c r="AV633" s="14" t="s">
        <v>85</v>
      </c>
      <c r="AW633" s="14" t="s">
        <v>33</v>
      </c>
      <c r="AX633" s="14" t="s">
        <v>77</v>
      </c>
      <c r="AY633" s="260" t="s">
        <v>145</v>
      </c>
    </row>
    <row r="634" s="14" customFormat="1">
      <c r="A634" s="14"/>
      <c r="B634" s="250"/>
      <c r="C634" s="251"/>
      <c r="D634" s="241" t="s">
        <v>157</v>
      </c>
      <c r="E634" s="252" t="s">
        <v>1</v>
      </c>
      <c r="F634" s="253" t="s">
        <v>861</v>
      </c>
      <c r="G634" s="251"/>
      <c r="H634" s="254">
        <v>80.640000000000001</v>
      </c>
      <c r="I634" s="255"/>
      <c r="J634" s="251"/>
      <c r="K634" s="251"/>
      <c r="L634" s="256"/>
      <c r="M634" s="257"/>
      <c r="N634" s="258"/>
      <c r="O634" s="258"/>
      <c r="P634" s="258"/>
      <c r="Q634" s="258"/>
      <c r="R634" s="258"/>
      <c r="S634" s="258"/>
      <c r="T634" s="259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0" t="s">
        <v>157</v>
      </c>
      <c r="AU634" s="260" t="s">
        <v>85</v>
      </c>
      <c r="AV634" s="14" t="s">
        <v>85</v>
      </c>
      <c r="AW634" s="14" t="s">
        <v>33</v>
      </c>
      <c r="AX634" s="14" t="s">
        <v>77</v>
      </c>
      <c r="AY634" s="260" t="s">
        <v>145</v>
      </c>
    </row>
    <row r="635" s="15" customFormat="1">
      <c r="A635" s="15"/>
      <c r="B635" s="261"/>
      <c r="C635" s="262"/>
      <c r="D635" s="241" t="s">
        <v>157</v>
      </c>
      <c r="E635" s="263" t="s">
        <v>1</v>
      </c>
      <c r="F635" s="264" t="s">
        <v>160</v>
      </c>
      <c r="G635" s="262"/>
      <c r="H635" s="265">
        <v>502.74000000000001</v>
      </c>
      <c r="I635" s="266"/>
      <c r="J635" s="262"/>
      <c r="K635" s="262"/>
      <c r="L635" s="267"/>
      <c r="M635" s="268"/>
      <c r="N635" s="269"/>
      <c r="O635" s="269"/>
      <c r="P635" s="269"/>
      <c r="Q635" s="269"/>
      <c r="R635" s="269"/>
      <c r="S635" s="269"/>
      <c r="T635" s="270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71" t="s">
        <v>157</v>
      </c>
      <c r="AU635" s="271" t="s">
        <v>85</v>
      </c>
      <c r="AV635" s="15" t="s">
        <v>152</v>
      </c>
      <c r="AW635" s="15" t="s">
        <v>33</v>
      </c>
      <c r="AX635" s="15" t="s">
        <v>8</v>
      </c>
      <c r="AY635" s="271" t="s">
        <v>145</v>
      </c>
    </row>
    <row r="636" s="2" customFormat="1" ht="16.5" customHeight="1">
      <c r="A636" s="38"/>
      <c r="B636" s="39"/>
      <c r="C636" s="272" t="s">
        <v>862</v>
      </c>
      <c r="D636" s="272" t="s">
        <v>195</v>
      </c>
      <c r="E636" s="273" t="s">
        <v>863</v>
      </c>
      <c r="F636" s="274" t="s">
        <v>864</v>
      </c>
      <c r="G636" s="275" t="s">
        <v>150</v>
      </c>
      <c r="H636" s="276">
        <v>553.01400000000001</v>
      </c>
      <c r="I636" s="277"/>
      <c r="J636" s="278">
        <f>ROUND(I636*H636,0)</f>
        <v>0</v>
      </c>
      <c r="K636" s="274" t="s">
        <v>1</v>
      </c>
      <c r="L636" s="279"/>
      <c r="M636" s="280" t="s">
        <v>1</v>
      </c>
      <c r="N636" s="281" t="s">
        <v>42</v>
      </c>
      <c r="O636" s="91"/>
      <c r="P636" s="235">
        <f>O636*H636</f>
        <v>0</v>
      </c>
      <c r="Q636" s="235">
        <v>0.00012</v>
      </c>
      <c r="R636" s="235">
        <f>Q636*H636</f>
        <v>0.066361680000000006</v>
      </c>
      <c r="S636" s="235">
        <v>0</v>
      </c>
      <c r="T636" s="236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37" t="s">
        <v>325</v>
      </c>
      <c r="AT636" s="237" t="s">
        <v>195</v>
      </c>
      <c r="AU636" s="237" t="s">
        <v>85</v>
      </c>
      <c r="AY636" s="17" t="s">
        <v>145</v>
      </c>
      <c r="BE636" s="238">
        <f>IF(N636="základní",J636,0)</f>
        <v>0</v>
      </c>
      <c r="BF636" s="238">
        <f>IF(N636="snížená",J636,0)</f>
        <v>0</v>
      </c>
      <c r="BG636" s="238">
        <f>IF(N636="zákl. přenesená",J636,0)</f>
        <v>0</v>
      </c>
      <c r="BH636" s="238">
        <f>IF(N636="sníž. přenesená",J636,0)</f>
        <v>0</v>
      </c>
      <c r="BI636" s="238">
        <f>IF(N636="nulová",J636,0)</f>
        <v>0</v>
      </c>
      <c r="BJ636" s="17" t="s">
        <v>8</v>
      </c>
      <c r="BK636" s="238">
        <f>ROUND(I636*H636,0)</f>
        <v>0</v>
      </c>
      <c r="BL636" s="17" t="s">
        <v>227</v>
      </c>
      <c r="BM636" s="237" t="s">
        <v>865</v>
      </c>
    </row>
    <row r="637" s="13" customFormat="1">
      <c r="A637" s="13"/>
      <c r="B637" s="239"/>
      <c r="C637" s="240"/>
      <c r="D637" s="241" t="s">
        <v>157</v>
      </c>
      <c r="E637" s="242" t="s">
        <v>1</v>
      </c>
      <c r="F637" s="243" t="s">
        <v>866</v>
      </c>
      <c r="G637" s="240"/>
      <c r="H637" s="242" t="s">
        <v>1</v>
      </c>
      <c r="I637" s="244"/>
      <c r="J637" s="240"/>
      <c r="K637" s="240"/>
      <c r="L637" s="245"/>
      <c r="M637" s="246"/>
      <c r="N637" s="247"/>
      <c r="O637" s="247"/>
      <c r="P637" s="247"/>
      <c r="Q637" s="247"/>
      <c r="R637" s="247"/>
      <c r="S637" s="247"/>
      <c r="T637" s="248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9" t="s">
        <v>157</v>
      </c>
      <c r="AU637" s="249" t="s">
        <v>85</v>
      </c>
      <c r="AV637" s="13" t="s">
        <v>8</v>
      </c>
      <c r="AW637" s="13" t="s">
        <v>33</v>
      </c>
      <c r="AX637" s="13" t="s">
        <v>77</v>
      </c>
      <c r="AY637" s="249" t="s">
        <v>145</v>
      </c>
    </row>
    <row r="638" s="14" customFormat="1">
      <c r="A638" s="14"/>
      <c r="B638" s="250"/>
      <c r="C638" s="251"/>
      <c r="D638" s="241" t="s">
        <v>157</v>
      </c>
      <c r="E638" s="252" t="s">
        <v>1</v>
      </c>
      <c r="F638" s="253" t="s">
        <v>867</v>
      </c>
      <c r="G638" s="251"/>
      <c r="H638" s="254">
        <v>502.74000000000001</v>
      </c>
      <c r="I638" s="255"/>
      <c r="J638" s="251"/>
      <c r="K638" s="251"/>
      <c r="L638" s="256"/>
      <c r="M638" s="257"/>
      <c r="N638" s="258"/>
      <c r="O638" s="258"/>
      <c r="P638" s="258"/>
      <c r="Q638" s="258"/>
      <c r="R638" s="258"/>
      <c r="S638" s="258"/>
      <c r="T638" s="259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0" t="s">
        <v>157</v>
      </c>
      <c r="AU638" s="260" t="s">
        <v>85</v>
      </c>
      <c r="AV638" s="14" t="s">
        <v>85</v>
      </c>
      <c r="AW638" s="14" t="s">
        <v>33</v>
      </c>
      <c r="AX638" s="14" t="s">
        <v>77</v>
      </c>
      <c r="AY638" s="260" t="s">
        <v>145</v>
      </c>
    </row>
    <row r="639" s="15" customFormat="1">
      <c r="A639" s="15"/>
      <c r="B639" s="261"/>
      <c r="C639" s="262"/>
      <c r="D639" s="241" t="s">
        <v>157</v>
      </c>
      <c r="E639" s="263" t="s">
        <v>1</v>
      </c>
      <c r="F639" s="264" t="s">
        <v>160</v>
      </c>
      <c r="G639" s="262"/>
      <c r="H639" s="265">
        <v>502.74000000000001</v>
      </c>
      <c r="I639" s="266"/>
      <c r="J639" s="262"/>
      <c r="K639" s="262"/>
      <c r="L639" s="267"/>
      <c r="M639" s="268"/>
      <c r="N639" s="269"/>
      <c r="O639" s="269"/>
      <c r="P639" s="269"/>
      <c r="Q639" s="269"/>
      <c r="R639" s="269"/>
      <c r="S639" s="269"/>
      <c r="T639" s="270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71" t="s">
        <v>157</v>
      </c>
      <c r="AU639" s="271" t="s">
        <v>85</v>
      </c>
      <c r="AV639" s="15" t="s">
        <v>152</v>
      </c>
      <c r="AW639" s="15" t="s">
        <v>33</v>
      </c>
      <c r="AX639" s="15" t="s">
        <v>77</v>
      </c>
      <c r="AY639" s="271" t="s">
        <v>145</v>
      </c>
    </row>
    <row r="640" s="14" customFormat="1">
      <c r="A640" s="14"/>
      <c r="B640" s="250"/>
      <c r="C640" s="251"/>
      <c r="D640" s="241" t="s">
        <v>157</v>
      </c>
      <c r="E640" s="252" t="s">
        <v>1</v>
      </c>
      <c r="F640" s="253" t="s">
        <v>868</v>
      </c>
      <c r="G640" s="251"/>
      <c r="H640" s="254">
        <v>553.01400000000001</v>
      </c>
      <c r="I640" s="255"/>
      <c r="J640" s="251"/>
      <c r="K640" s="251"/>
      <c r="L640" s="256"/>
      <c r="M640" s="257"/>
      <c r="N640" s="258"/>
      <c r="O640" s="258"/>
      <c r="P640" s="258"/>
      <c r="Q640" s="258"/>
      <c r="R640" s="258"/>
      <c r="S640" s="258"/>
      <c r="T640" s="259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0" t="s">
        <v>157</v>
      </c>
      <c r="AU640" s="260" t="s">
        <v>85</v>
      </c>
      <c r="AV640" s="14" t="s">
        <v>85</v>
      </c>
      <c r="AW640" s="14" t="s">
        <v>33</v>
      </c>
      <c r="AX640" s="14" t="s">
        <v>8</v>
      </c>
      <c r="AY640" s="260" t="s">
        <v>145</v>
      </c>
    </row>
    <row r="641" s="2" customFormat="1">
      <c r="A641" s="38"/>
      <c r="B641" s="39"/>
      <c r="C641" s="226" t="s">
        <v>869</v>
      </c>
      <c r="D641" s="226" t="s">
        <v>147</v>
      </c>
      <c r="E641" s="227" t="s">
        <v>870</v>
      </c>
      <c r="F641" s="228" t="s">
        <v>871</v>
      </c>
      <c r="G641" s="229" t="s">
        <v>150</v>
      </c>
      <c r="H641" s="230">
        <v>442</v>
      </c>
      <c r="I641" s="231"/>
      <c r="J641" s="232">
        <f>ROUND(I641*H641,0)</f>
        <v>0</v>
      </c>
      <c r="K641" s="228" t="s">
        <v>151</v>
      </c>
      <c r="L641" s="44"/>
      <c r="M641" s="233" t="s">
        <v>1</v>
      </c>
      <c r="N641" s="234" t="s">
        <v>42</v>
      </c>
      <c r="O641" s="91"/>
      <c r="P641" s="235">
        <f>O641*H641</f>
        <v>0</v>
      </c>
      <c r="Q641" s="235">
        <v>0</v>
      </c>
      <c r="R641" s="235">
        <f>Q641*H641</f>
        <v>0</v>
      </c>
      <c r="S641" s="235">
        <v>0.00012999999999999999</v>
      </c>
      <c r="T641" s="236">
        <f>S641*H641</f>
        <v>0.057459999999999997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37" t="s">
        <v>227</v>
      </c>
      <c r="AT641" s="237" t="s">
        <v>147</v>
      </c>
      <c r="AU641" s="237" t="s">
        <v>85</v>
      </c>
      <c r="AY641" s="17" t="s">
        <v>145</v>
      </c>
      <c r="BE641" s="238">
        <f>IF(N641="základní",J641,0)</f>
        <v>0</v>
      </c>
      <c r="BF641" s="238">
        <f>IF(N641="snížená",J641,0)</f>
        <v>0</v>
      </c>
      <c r="BG641" s="238">
        <f>IF(N641="zákl. přenesená",J641,0)</f>
        <v>0</v>
      </c>
      <c r="BH641" s="238">
        <f>IF(N641="sníž. přenesená",J641,0)</f>
        <v>0</v>
      </c>
      <c r="BI641" s="238">
        <f>IF(N641="nulová",J641,0)</f>
        <v>0</v>
      </c>
      <c r="BJ641" s="17" t="s">
        <v>8</v>
      </c>
      <c r="BK641" s="238">
        <f>ROUND(I641*H641,0)</f>
        <v>0</v>
      </c>
      <c r="BL641" s="17" t="s">
        <v>227</v>
      </c>
      <c r="BM641" s="237" t="s">
        <v>872</v>
      </c>
    </row>
    <row r="642" s="13" customFormat="1">
      <c r="A642" s="13"/>
      <c r="B642" s="239"/>
      <c r="C642" s="240"/>
      <c r="D642" s="241" t="s">
        <v>157</v>
      </c>
      <c r="E642" s="242" t="s">
        <v>1</v>
      </c>
      <c r="F642" s="243" t="s">
        <v>873</v>
      </c>
      <c r="G642" s="240"/>
      <c r="H642" s="242" t="s">
        <v>1</v>
      </c>
      <c r="I642" s="244"/>
      <c r="J642" s="240"/>
      <c r="K642" s="240"/>
      <c r="L642" s="245"/>
      <c r="M642" s="246"/>
      <c r="N642" s="247"/>
      <c r="O642" s="247"/>
      <c r="P642" s="247"/>
      <c r="Q642" s="247"/>
      <c r="R642" s="247"/>
      <c r="S642" s="247"/>
      <c r="T642" s="24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9" t="s">
        <v>157</v>
      </c>
      <c r="AU642" s="249" t="s">
        <v>85</v>
      </c>
      <c r="AV642" s="13" t="s">
        <v>8</v>
      </c>
      <c r="AW642" s="13" t="s">
        <v>33</v>
      </c>
      <c r="AX642" s="13" t="s">
        <v>77</v>
      </c>
      <c r="AY642" s="249" t="s">
        <v>145</v>
      </c>
    </row>
    <row r="643" s="14" customFormat="1">
      <c r="A643" s="14"/>
      <c r="B643" s="250"/>
      <c r="C643" s="251"/>
      <c r="D643" s="241" t="s">
        <v>157</v>
      </c>
      <c r="E643" s="252" t="s">
        <v>1</v>
      </c>
      <c r="F643" s="253" t="s">
        <v>874</v>
      </c>
      <c r="G643" s="251"/>
      <c r="H643" s="254">
        <v>442</v>
      </c>
      <c r="I643" s="255"/>
      <c r="J643" s="251"/>
      <c r="K643" s="251"/>
      <c r="L643" s="256"/>
      <c r="M643" s="257"/>
      <c r="N643" s="258"/>
      <c r="O643" s="258"/>
      <c r="P643" s="258"/>
      <c r="Q643" s="258"/>
      <c r="R643" s="258"/>
      <c r="S643" s="258"/>
      <c r="T643" s="259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0" t="s">
        <v>157</v>
      </c>
      <c r="AU643" s="260" t="s">
        <v>85</v>
      </c>
      <c r="AV643" s="14" t="s">
        <v>85</v>
      </c>
      <c r="AW643" s="14" t="s">
        <v>33</v>
      </c>
      <c r="AX643" s="14" t="s">
        <v>77</v>
      </c>
      <c r="AY643" s="260" t="s">
        <v>145</v>
      </c>
    </row>
    <row r="644" s="15" customFormat="1">
      <c r="A644" s="15"/>
      <c r="B644" s="261"/>
      <c r="C644" s="262"/>
      <c r="D644" s="241" t="s">
        <v>157</v>
      </c>
      <c r="E644" s="263" t="s">
        <v>1</v>
      </c>
      <c r="F644" s="264" t="s">
        <v>160</v>
      </c>
      <c r="G644" s="262"/>
      <c r="H644" s="265">
        <v>442</v>
      </c>
      <c r="I644" s="266"/>
      <c r="J644" s="262"/>
      <c r="K644" s="262"/>
      <c r="L644" s="267"/>
      <c r="M644" s="268"/>
      <c r="N644" s="269"/>
      <c r="O644" s="269"/>
      <c r="P644" s="269"/>
      <c r="Q644" s="269"/>
      <c r="R644" s="269"/>
      <c r="S644" s="269"/>
      <c r="T644" s="270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71" t="s">
        <v>157</v>
      </c>
      <c r="AU644" s="271" t="s">
        <v>85</v>
      </c>
      <c r="AV644" s="15" t="s">
        <v>152</v>
      </c>
      <c r="AW644" s="15" t="s">
        <v>33</v>
      </c>
      <c r="AX644" s="15" t="s">
        <v>8</v>
      </c>
      <c r="AY644" s="271" t="s">
        <v>145</v>
      </c>
    </row>
    <row r="645" s="2" customFormat="1">
      <c r="A645" s="38"/>
      <c r="B645" s="39"/>
      <c r="C645" s="226" t="s">
        <v>875</v>
      </c>
      <c r="D645" s="226" t="s">
        <v>147</v>
      </c>
      <c r="E645" s="227" t="s">
        <v>876</v>
      </c>
      <c r="F645" s="228" t="s">
        <v>877</v>
      </c>
      <c r="G645" s="229" t="s">
        <v>479</v>
      </c>
      <c r="H645" s="282"/>
      <c r="I645" s="231"/>
      <c r="J645" s="232">
        <f>ROUND(I645*H645,0)</f>
        <v>0</v>
      </c>
      <c r="K645" s="228" t="s">
        <v>151</v>
      </c>
      <c r="L645" s="44"/>
      <c r="M645" s="233" t="s">
        <v>1</v>
      </c>
      <c r="N645" s="234" t="s">
        <v>42</v>
      </c>
      <c r="O645" s="91"/>
      <c r="P645" s="235">
        <f>O645*H645</f>
        <v>0</v>
      </c>
      <c r="Q645" s="235">
        <v>0</v>
      </c>
      <c r="R645" s="235">
        <f>Q645*H645</f>
        <v>0</v>
      </c>
      <c r="S645" s="235">
        <v>0</v>
      </c>
      <c r="T645" s="236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37" t="s">
        <v>227</v>
      </c>
      <c r="AT645" s="237" t="s">
        <v>147</v>
      </c>
      <c r="AU645" s="237" t="s">
        <v>85</v>
      </c>
      <c r="AY645" s="17" t="s">
        <v>145</v>
      </c>
      <c r="BE645" s="238">
        <f>IF(N645="základní",J645,0)</f>
        <v>0</v>
      </c>
      <c r="BF645" s="238">
        <f>IF(N645="snížená",J645,0)</f>
        <v>0</v>
      </c>
      <c r="BG645" s="238">
        <f>IF(N645="zákl. přenesená",J645,0)</f>
        <v>0</v>
      </c>
      <c r="BH645" s="238">
        <f>IF(N645="sníž. přenesená",J645,0)</f>
        <v>0</v>
      </c>
      <c r="BI645" s="238">
        <f>IF(N645="nulová",J645,0)</f>
        <v>0</v>
      </c>
      <c r="BJ645" s="17" t="s">
        <v>8</v>
      </c>
      <c r="BK645" s="238">
        <f>ROUND(I645*H645,0)</f>
        <v>0</v>
      </c>
      <c r="BL645" s="17" t="s">
        <v>227</v>
      </c>
      <c r="BM645" s="237" t="s">
        <v>878</v>
      </c>
    </row>
    <row r="646" s="12" customFormat="1" ht="22.8" customHeight="1">
      <c r="A646" s="12"/>
      <c r="B646" s="210"/>
      <c r="C646" s="211"/>
      <c r="D646" s="212" t="s">
        <v>76</v>
      </c>
      <c r="E646" s="224" t="s">
        <v>879</v>
      </c>
      <c r="F646" s="224" t="s">
        <v>880</v>
      </c>
      <c r="G646" s="211"/>
      <c r="H646" s="211"/>
      <c r="I646" s="214"/>
      <c r="J646" s="225">
        <f>BK646</f>
        <v>0</v>
      </c>
      <c r="K646" s="211"/>
      <c r="L646" s="216"/>
      <c r="M646" s="217"/>
      <c r="N646" s="218"/>
      <c r="O646" s="218"/>
      <c r="P646" s="219">
        <f>SUM(P647:P674)</f>
        <v>0</v>
      </c>
      <c r="Q646" s="218"/>
      <c r="R646" s="219">
        <f>SUM(R647:R674)</f>
        <v>1.6940599999999999</v>
      </c>
      <c r="S646" s="218"/>
      <c r="T646" s="220">
        <f>SUM(T647:T674)</f>
        <v>1.5846</v>
      </c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R646" s="221" t="s">
        <v>85</v>
      </c>
      <c r="AT646" s="222" t="s">
        <v>76</v>
      </c>
      <c r="AU646" s="222" t="s">
        <v>8</v>
      </c>
      <c r="AY646" s="221" t="s">
        <v>145</v>
      </c>
      <c r="BK646" s="223">
        <f>SUM(BK647:BK674)</f>
        <v>0</v>
      </c>
    </row>
    <row r="647" s="2" customFormat="1" ht="21.75" customHeight="1">
      <c r="A647" s="38"/>
      <c r="B647" s="39"/>
      <c r="C647" s="226" t="s">
        <v>881</v>
      </c>
      <c r="D647" s="226" t="s">
        <v>147</v>
      </c>
      <c r="E647" s="227" t="s">
        <v>882</v>
      </c>
      <c r="F647" s="228" t="s">
        <v>883</v>
      </c>
      <c r="G647" s="229" t="s">
        <v>402</v>
      </c>
      <c r="H647" s="230">
        <v>38</v>
      </c>
      <c r="I647" s="231"/>
      <c r="J647" s="232">
        <f>ROUND(I647*H647,0)</f>
        <v>0</v>
      </c>
      <c r="K647" s="228" t="s">
        <v>151</v>
      </c>
      <c r="L647" s="44"/>
      <c r="M647" s="233" t="s">
        <v>1</v>
      </c>
      <c r="N647" s="234" t="s">
        <v>42</v>
      </c>
      <c r="O647" s="91"/>
      <c r="P647" s="235">
        <f>O647*H647</f>
        <v>0</v>
      </c>
      <c r="Q647" s="235">
        <v>0.00025999999999999998</v>
      </c>
      <c r="R647" s="235">
        <f>Q647*H647</f>
        <v>0.0098799999999999999</v>
      </c>
      <c r="S647" s="235">
        <v>0</v>
      </c>
      <c r="T647" s="236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37" t="s">
        <v>227</v>
      </c>
      <c r="AT647" s="237" t="s">
        <v>147</v>
      </c>
      <c r="AU647" s="237" t="s">
        <v>85</v>
      </c>
      <c r="AY647" s="17" t="s">
        <v>145</v>
      </c>
      <c r="BE647" s="238">
        <f>IF(N647="základní",J647,0)</f>
        <v>0</v>
      </c>
      <c r="BF647" s="238">
        <f>IF(N647="snížená",J647,0)</f>
        <v>0</v>
      </c>
      <c r="BG647" s="238">
        <f>IF(N647="zákl. přenesená",J647,0)</f>
        <v>0</v>
      </c>
      <c r="BH647" s="238">
        <f>IF(N647="sníž. přenesená",J647,0)</f>
        <v>0</v>
      </c>
      <c r="BI647" s="238">
        <f>IF(N647="nulová",J647,0)</f>
        <v>0</v>
      </c>
      <c r="BJ647" s="17" t="s">
        <v>8</v>
      </c>
      <c r="BK647" s="238">
        <f>ROUND(I647*H647,0)</f>
        <v>0</v>
      </c>
      <c r="BL647" s="17" t="s">
        <v>227</v>
      </c>
      <c r="BM647" s="237" t="s">
        <v>884</v>
      </c>
    </row>
    <row r="648" s="2" customFormat="1">
      <c r="A648" s="38"/>
      <c r="B648" s="39"/>
      <c r="C648" s="272" t="s">
        <v>885</v>
      </c>
      <c r="D648" s="272" t="s">
        <v>195</v>
      </c>
      <c r="E648" s="273" t="s">
        <v>886</v>
      </c>
      <c r="F648" s="274" t="s">
        <v>887</v>
      </c>
      <c r="G648" s="275" t="s">
        <v>402</v>
      </c>
      <c r="H648" s="276">
        <v>38</v>
      </c>
      <c r="I648" s="277"/>
      <c r="J648" s="278">
        <f>ROUND(I648*H648,0)</f>
        <v>0</v>
      </c>
      <c r="K648" s="274" t="s">
        <v>1</v>
      </c>
      <c r="L648" s="279"/>
      <c r="M648" s="280" t="s">
        <v>1</v>
      </c>
      <c r="N648" s="281" t="s">
        <v>42</v>
      </c>
      <c r="O648" s="91"/>
      <c r="P648" s="235">
        <f>O648*H648</f>
        <v>0</v>
      </c>
      <c r="Q648" s="235">
        <v>0.035499999999999997</v>
      </c>
      <c r="R648" s="235">
        <f>Q648*H648</f>
        <v>1.349</v>
      </c>
      <c r="S648" s="235">
        <v>0</v>
      </c>
      <c r="T648" s="236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37" t="s">
        <v>325</v>
      </c>
      <c r="AT648" s="237" t="s">
        <v>195</v>
      </c>
      <c r="AU648" s="237" t="s">
        <v>85</v>
      </c>
      <c r="AY648" s="17" t="s">
        <v>145</v>
      </c>
      <c r="BE648" s="238">
        <f>IF(N648="základní",J648,0)</f>
        <v>0</v>
      </c>
      <c r="BF648" s="238">
        <f>IF(N648="snížená",J648,0)</f>
        <v>0</v>
      </c>
      <c r="BG648" s="238">
        <f>IF(N648="zákl. přenesená",J648,0)</f>
        <v>0</v>
      </c>
      <c r="BH648" s="238">
        <f>IF(N648="sníž. přenesená",J648,0)</f>
        <v>0</v>
      </c>
      <c r="BI648" s="238">
        <f>IF(N648="nulová",J648,0)</f>
        <v>0</v>
      </c>
      <c r="BJ648" s="17" t="s">
        <v>8</v>
      </c>
      <c r="BK648" s="238">
        <f>ROUND(I648*H648,0)</f>
        <v>0</v>
      </c>
      <c r="BL648" s="17" t="s">
        <v>227</v>
      </c>
      <c r="BM648" s="237" t="s">
        <v>888</v>
      </c>
    </row>
    <row r="649" s="13" customFormat="1">
      <c r="A649" s="13"/>
      <c r="B649" s="239"/>
      <c r="C649" s="240"/>
      <c r="D649" s="241" t="s">
        <v>157</v>
      </c>
      <c r="E649" s="242" t="s">
        <v>1</v>
      </c>
      <c r="F649" s="243" t="s">
        <v>624</v>
      </c>
      <c r="G649" s="240"/>
      <c r="H649" s="242" t="s">
        <v>1</v>
      </c>
      <c r="I649" s="244"/>
      <c r="J649" s="240"/>
      <c r="K649" s="240"/>
      <c r="L649" s="245"/>
      <c r="M649" s="246"/>
      <c r="N649" s="247"/>
      <c r="O649" s="247"/>
      <c r="P649" s="247"/>
      <c r="Q649" s="247"/>
      <c r="R649" s="247"/>
      <c r="S649" s="247"/>
      <c r="T649" s="24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9" t="s">
        <v>157</v>
      </c>
      <c r="AU649" s="249" t="s">
        <v>85</v>
      </c>
      <c r="AV649" s="13" t="s">
        <v>8</v>
      </c>
      <c r="AW649" s="13" t="s">
        <v>33</v>
      </c>
      <c r="AX649" s="13" t="s">
        <v>77</v>
      </c>
      <c r="AY649" s="249" t="s">
        <v>145</v>
      </c>
    </row>
    <row r="650" s="14" customFormat="1">
      <c r="A650" s="14"/>
      <c r="B650" s="250"/>
      <c r="C650" s="251"/>
      <c r="D650" s="241" t="s">
        <v>157</v>
      </c>
      <c r="E650" s="252" t="s">
        <v>1</v>
      </c>
      <c r="F650" s="253" t="s">
        <v>889</v>
      </c>
      <c r="G650" s="251"/>
      <c r="H650" s="254">
        <v>4</v>
      </c>
      <c r="I650" s="255"/>
      <c r="J650" s="251"/>
      <c r="K650" s="251"/>
      <c r="L650" s="256"/>
      <c r="M650" s="257"/>
      <c r="N650" s="258"/>
      <c r="O650" s="258"/>
      <c r="P650" s="258"/>
      <c r="Q650" s="258"/>
      <c r="R650" s="258"/>
      <c r="S650" s="258"/>
      <c r="T650" s="25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0" t="s">
        <v>157</v>
      </c>
      <c r="AU650" s="260" t="s">
        <v>85</v>
      </c>
      <c r="AV650" s="14" t="s">
        <v>85</v>
      </c>
      <c r="AW650" s="14" t="s">
        <v>33</v>
      </c>
      <c r="AX650" s="14" t="s">
        <v>77</v>
      </c>
      <c r="AY650" s="260" t="s">
        <v>145</v>
      </c>
    </row>
    <row r="651" s="14" customFormat="1">
      <c r="A651" s="14"/>
      <c r="B651" s="250"/>
      <c r="C651" s="251"/>
      <c r="D651" s="241" t="s">
        <v>157</v>
      </c>
      <c r="E651" s="252" t="s">
        <v>1</v>
      </c>
      <c r="F651" s="253" t="s">
        <v>890</v>
      </c>
      <c r="G651" s="251"/>
      <c r="H651" s="254">
        <v>2</v>
      </c>
      <c r="I651" s="255"/>
      <c r="J651" s="251"/>
      <c r="K651" s="251"/>
      <c r="L651" s="256"/>
      <c r="M651" s="257"/>
      <c r="N651" s="258"/>
      <c r="O651" s="258"/>
      <c r="P651" s="258"/>
      <c r="Q651" s="258"/>
      <c r="R651" s="258"/>
      <c r="S651" s="258"/>
      <c r="T651" s="25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0" t="s">
        <v>157</v>
      </c>
      <c r="AU651" s="260" t="s">
        <v>85</v>
      </c>
      <c r="AV651" s="14" t="s">
        <v>85</v>
      </c>
      <c r="AW651" s="14" t="s">
        <v>33</v>
      </c>
      <c r="AX651" s="14" t="s">
        <v>77</v>
      </c>
      <c r="AY651" s="260" t="s">
        <v>145</v>
      </c>
    </row>
    <row r="652" s="14" customFormat="1">
      <c r="A652" s="14"/>
      <c r="B652" s="250"/>
      <c r="C652" s="251"/>
      <c r="D652" s="241" t="s">
        <v>157</v>
      </c>
      <c r="E652" s="252" t="s">
        <v>1</v>
      </c>
      <c r="F652" s="253" t="s">
        <v>891</v>
      </c>
      <c r="G652" s="251"/>
      <c r="H652" s="254">
        <v>4</v>
      </c>
      <c r="I652" s="255"/>
      <c r="J652" s="251"/>
      <c r="K652" s="251"/>
      <c r="L652" s="256"/>
      <c r="M652" s="257"/>
      <c r="N652" s="258"/>
      <c r="O652" s="258"/>
      <c r="P652" s="258"/>
      <c r="Q652" s="258"/>
      <c r="R652" s="258"/>
      <c r="S652" s="258"/>
      <c r="T652" s="259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0" t="s">
        <v>157</v>
      </c>
      <c r="AU652" s="260" t="s">
        <v>85</v>
      </c>
      <c r="AV652" s="14" t="s">
        <v>85</v>
      </c>
      <c r="AW652" s="14" t="s">
        <v>33</v>
      </c>
      <c r="AX652" s="14" t="s">
        <v>77</v>
      </c>
      <c r="AY652" s="260" t="s">
        <v>145</v>
      </c>
    </row>
    <row r="653" s="14" customFormat="1">
      <c r="A653" s="14"/>
      <c r="B653" s="250"/>
      <c r="C653" s="251"/>
      <c r="D653" s="241" t="s">
        <v>157</v>
      </c>
      <c r="E653" s="252" t="s">
        <v>1</v>
      </c>
      <c r="F653" s="253" t="s">
        <v>892</v>
      </c>
      <c r="G653" s="251"/>
      <c r="H653" s="254">
        <v>28</v>
      </c>
      <c r="I653" s="255"/>
      <c r="J653" s="251"/>
      <c r="K653" s="251"/>
      <c r="L653" s="256"/>
      <c r="M653" s="257"/>
      <c r="N653" s="258"/>
      <c r="O653" s="258"/>
      <c r="P653" s="258"/>
      <c r="Q653" s="258"/>
      <c r="R653" s="258"/>
      <c r="S653" s="258"/>
      <c r="T653" s="259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0" t="s">
        <v>157</v>
      </c>
      <c r="AU653" s="260" t="s">
        <v>85</v>
      </c>
      <c r="AV653" s="14" t="s">
        <v>85</v>
      </c>
      <c r="AW653" s="14" t="s">
        <v>33</v>
      </c>
      <c r="AX653" s="14" t="s">
        <v>77</v>
      </c>
      <c r="AY653" s="260" t="s">
        <v>145</v>
      </c>
    </row>
    <row r="654" s="15" customFormat="1">
      <c r="A654" s="15"/>
      <c r="B654" s="261"/>
      <c r="C654" s="262"/>
      <c r="D654" s="241" t="s">
        <v>157</v>
      </c>
      <c r="E654" s="263" t="s">
        <v>1</v>
      </c>
      <c r="F654" s="264" t="s">
        <v>160</v>
      </c>
      <c r="G654" s="262"/>
      <c r="H654" s="265">
        <v>38</v>
      </c>
      <c r="I654" s="266"/>
      <c r="J654" s="262"/>
      <c r="K654" s="262"/>
      <c r="L654" s="267"/>
      <c r="M654" s="268"/>
      <c r="N654" s="269"/>
      <c r="O654" s="269"/>
      <c r="P654" s="269"/>
      <c r="Q654" s="269"/>
      <c r="R654" s="269"/>
      <c r="S654" s="269"/>
      <c r="T654" s="270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71" t="s">
        <v>157</v>
      </c>
      <c r="AU654" s="271" t="s">
        <v>85</v>
      </c>
      <c r="AV654" s="15" t="s">
        <v>152</v>
      </c>
      <c r="AW654" s="15" t="s">
        <v>33</v>
      </c>
      <c r="AX654" s="15" t="s">
        <v>8</v>
      </c>
      <c r="AY654" s="271" t="s">
        <v>145</v>
      </c>
    </row>
    <row r="655" s="2" customFormat="1">
      <c r="A655" s="38"/>
      <c r="B655" s="39"/>
      <c r="C655" s="272" t="s">
        <v>893</v>
      </c>
      <c r="D655" s="272" t="s">
        <v>195</v>
      </c>
      <c r="E655" s="273" t="s">
        <v>894</v>
      </c>
      <c r="F655" s="274" t="s">
        <v>895</v>
      </c>
      <c r="G655" s="275" t="s">
        <v>402</v>
      </c>
      <c r="H655" s="276">
        <v>34</v>
      </c>
      <c r="I655" s="277"/>
      <c r="J655" s="278">
        <f>ROUND(I655*H655,0)</f>
        <v>0</v>
      </c>
      <c r="K655" s="274" t="s">
        <v>151</v>
      </c>
      <c r="L655" s="279"/>
      <c r="M655" s="280" t="s">
        <v>1</v>
      </c>
      <c r="N655" s="281" t="s">
        <v>42</v>
      </c>
      <c r="O655" s="91"/>
      <c r="P655" s="235">
        <f>O655*H655</f>
        <v>0</v>
      </c>
      <c r="Q655" s="235">
        <v>0.00711</v>
      </c>
      <c r="R655" s="235">
        <f>Q655*H655</f>
        <v>0.24174000000000001</v>
      </c>
      <c r="S655" s="235">
        <v>0</v>
      </c>
      <c r="T655" s="236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37" t="s">
        <v>325</v>
      </c>
      <c r="AT655" s="237" t="s">
        <v>195</v>
      </c>
      <c r="AU655" s="237" t="s">
        <v>85</v>
      </c>
      <c r="AY655" s="17" t="s">
        <v>145</v>
      </c>
      <c r="BE655" s="238">
        <f>IF(N655="základní",J655,0)</f>
        <v>0</v>
      </c>
      <c r="BF655" s="238">
        <f>IF(N655="snížená",J655,0)</f>
        <v>0</v>
      </c>
      <c r="BG655" s="238">
        <f>IF(N655="zákl. přenesená",J655,0)</f>
        <v>0</v>
      </c>
      <c r="BH655" s="238">
        <f>IF(N655="sníž. přenesená",J655,0)</f>
        <v>0</v>
      </c>
      <c r="BI655" s="238">
        <f>IF(N655="nulová",J655,0)</f>
        <v>0</v>
      </c>
      <c r="BJ655" s="17" t="s">
        <v>8</v>
      </c>
      <c r="BK655" s="238">
        <f>ROUND(I655*H655,0)</f>
        <v>0</v>
      </c>
      <c r="BL655" s="17" t="s">
        <v>227</v>
      </c>
      <c r="BM655" s="237" t="s">
        <v>896</v>
      </c>
    </row>
    <row r="656" s="13" customFormat="1">
      <c r="A656" s="13"/>
      <c r="B656" s="239"/>
      <c r="C656" s="240"/>
      <c r="D656" s="241" t="s">
        <v>157</v>
      </c>
      <c r="E656" s="242" t="s">
        <v>1</v>
      </c>
      <c r="F656" s="243" t="s">
        <v>722</v>
      </c>
      <c r="G656" s="240"/>
      <c r="H656" s="242" t="s">
        <v>1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9" t="s">
        <v>157</v>
      </c>
      <c r="AU656" s="249" t="s">
        <v>85</v>
      </c>
      <c r="AV656" s="13" t="s">
        <v>8</v>
      </c>
      <c r="AW656" s="13" t="s">
        <v>33</v>
      </c>
      <c r="AX656" s="13" t="s">
        <v>77</v>
      </c>
      <c r="AY656" s="249" t="s">
        <v>145</v>
      </c>
    </row>
    <row r="657" s="13" customFormat="1">
      <c r="A657" s="13"/>
      <c r="B657" s="239"/>
      <c r="C657" s="240"/>
      <c r="D657" s="241" t="s">
        <v>157</v>
      </c>
      <c r="E657" s="242" t="s">
        <v>1</v>
      </c>
      <c r="F657" s="243" t="s">
        <v>897</v>
      </c>
      <c r="G657" s="240"/>
      <c r="H657" s="242" t="s">
        <v>1</v>
      </c>
      <c r="I657" s="244"/>
      <c r="J657" s="240"/>
      <c r="K657" s="240"/>
      <c r="L657" s="245"/>
      <c r="M657" s="246"/>
      <c r="N657" s="247"/>
      <c r="O657" s="247"/>
      <c r="P657" s="247"/>
      <c r="Q657" s="247"/>
      <c r="R657" s="247"/>
      <c r="S657" s="247"/>
      <c r="T657" s="248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9" t="s">
        <v>157</v>
      </c>
      <c r="AU657" s="249" t="s">
        <v>85</v>
      </c>
      <c r="AV657" s="13" t="s">
        <v>8</v>
      </c>
      <c r="AW657" s="13" t="s">
        <v>33</v>
      </c>
      <c r="AX657" s="13" t="s">
        <v>77</v>
      </c>
      <c r="AY657" s="249" t="s">
        <v>145</v>
      </c>
    </row>
    <row r="658" s="14" customFormat="1">
      <c r="A658" s="14"/>
      <c r="B658" s="250"/>
      <c r="C658" s="251"/>
      <c r="D658" s="241" t="s">
        <v>157</v>
      </c>
      <c r="E658" s="252" t="s">
        <v>1</v>
      </c>
      <c r="F658" s="253" t="s">
        <v>334</v>
      </c>
      <c r="G658" s="251"/>
      <c r="H658" s="254">
        <v>34</v>
      </c>
      <c r="I658" s="255"/>
      <c r="J658" s="251"/>
      <c r="K658" s="251"/>
      <c r="L658" s="256"/>
      <c r="M658" s="257"/>
      <c r="N658" s="258"/>
      <c r="O658" s="258"/>
      <c r="P658" s="258"/>
      <c r="Q658" s="258"/>
      <c r="R658" s="258"/>
      <c r="S658" s="258"/>
      <c r="T658" s="259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0" t="s">
        <v>157</v>
      </c>
      <c r="AU658" s="260" t="s">
        <v>85</v>
      </c>
      <c r="AV658" s="14" t="s">
        <v>85</v>
      </c>
      <c r="AW658" s="14" t="s">
        <v>33</v>
      </c>
      <c r="AX658" s="14" t="s">
        <v>77</v>
      </c>
      <c r="AY658" s="260" t="s">
        <v>145</v>
      </c>
    </row>
    <row r="659" s="15" customFormat="1">
      <c r="A659" s="15"/>
      <c r="B659" s="261"/>
      <c r="C659" s="262"/>
      <c r="D659" s="241" t="s">
        <v>157</v>
      </c>
      <c r="E659" s="263" t="s">
        <v>1</v>
      </c>
      <c r="F659" s="264" t="s">
        <v>160</v>
      </c>
      <c r="G659" s="262"/>
      <c r="H659" s="265">
        <v>34</v>
      </c>
      <c r="I659" s="266"/>
      <c r="J659" s="262"/>
      <c r="K659" s="262"/>
      <c r="L659" s="267"/>
      <c r="M659" s="268"/>
      <c r="N659" s="269"/>
      <c r="O659" s="269"/>
      <c r="P659" s="269"/>
      <c r="Q659" s="269"/>
      <c r="R659" s="269"/>
      <c r="S659" s="269"/>
      <c r="T659" s="270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71" t="s">
        <v>157</v>
      </c>
      <c r="AU659" s="271" t="s">
        <v>85</v>
      </c>
      <c r="AV659" s="15" t="s">
        <v>152</v>
      </c>
      <c r="AW659" s="15" t="s">
        <v>33</v>
      </c>
      <c r="AX659" s="15" t="s">
        <v>8</v>
      </c>
      <c r="AY659" s="271" t="s">
        <v>145</v>
      </c>
    </row>
    <row r="660" s="2" customFormat="1" ht="16.5" customHeight="1">
      <c r="A660" s="38"/>
      <c r="B660" s="39"/>
      <c r="C660" s="272" t="s">
        <v>898</v>
      </c>
      <c r="D660" s="272" t="s">
        <v>195</v>
      </c>
      <c r="E660" s="273" t="s">
        <v>899</v>
      </c>
      <c r="F660" s="274" t="s">
        <v>900</v>
      </c>
      <c r="G660" s="275" t="s">
        <v>402</v>
      </c>
      <c r="H660" s="276">
        <v>4</v>
      </c>
      <c r="I660" s="277"/>
      <c r="J660" s="278">
        <f>ROUND(I660*H660,0)</f>
        <v>0</v>
      </c>
      <c r="K660" s="274" t="s">
        <v>1</v>
      </c>
      <c r="L660" s="279"/>
      <c r="M660" s="280" t="s">
        <v>1</v>
      </c>
      <c r="N660" s="281" t="s">
        <v>42</v>
      </c>
      <c r="O660" s="91"/>
      <c r="P660" s="235">
        <f>O660*H660</f>
        <v>0</v>
      </c>
      <c r="Q660" s="235">
        <v>0.0038</v>
      </c>
      <c r="R660" s="235">
        <f>Q660*H660</f>
        <v>0.0152</v>
      </c>
      <c r="S660" s="235">
        <v>0</v>
      </c>
      <c r="T660" s="236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37" t="s">
        <v>325</v>
      </c>
      <c r="AT660" s="237" t="s">
        <v>195</v>
      </c>
      <c r="AU660" s="237" t="s">
        <v>85</v>
      </c>
      <c r="AY660" s="17" t="s">
        <v>145</v>
      </c>
      <c r="BE660" s="238">
        <f>IF(N660="základní",J660,0)</f>
        <v>0</v>
      </c>
      <c r="BF660" s="238">
        <f>IF(N660="snížená",J660,0)</f>
        <v>0</v>
      </c>
      <c r="BG660" s="238">
        <f>IF(N660="zákl. přenesená",J660,0)</f>
        <v>0</v>
      </c>
      <c r="BH660" s="238">
        <f>IF(N660="sníž. přenesená",J660,0)</f>
        <v>0</v>
      </c>
      <c r="BI660" s="238">
        <f>IF(N660="nulová",J660,0)</f>
        <v>0</v>
      </c>
      <c r="BJ660" s="17" t="s">
        <v>8</v>
      </c>
      <c r="BK660" s="238">
        <f>ROUND(I660*H660,0)</f>
        <v>0</v>
      </c>
      <c r="BL660" s="17" t="s">
        <v>227</v>
      </c>
      <c r="BM660" s="237" t="s">
        <v>901</v>
      </c>
    </row>
    <row r="661" s="13" customFormat="1">
      <c r="A661" s="13"/>
      <c r="B661" s="239"/>
      <c r="C661" s="240"/>
      <c r="D661" s="241" t="s">
        <v>157</v>
      </c>
      <c r="E661" s="242" t="s">
        <v>1</v>
      </c>
      <c r="F661" s="243" t="s">
        <v>624</v>
      </c>
      <c r="G661" s="240"/>
      <c r="H661" s="242" t="s">
        <v>1</v>
      </c>
      <c r="I661" s="244"/>
      <c r="J661" s="240"/>
      <c r="K661" s="240"/>
      <c r="L661" s="245"/>
      <c r="M661" s="246"/>
      <c r="N661" s="247"/>
      <c r="O661" s="247"/>
      <c r="P661" s="247"/>
      <c r="Q661" s="247"/>
      <c r="R661" s="247"/>
      <c r="S661" s="247"/>
      <c r="T661" s="24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9" t="s">
        <v>157</v>
      </c>
      <c r="AU661" s="249" t="s">
        <v>85</v>
      </c>
      <c r="AV661" s="13" t="s">
        <v>8</v>
      </c>
      <c r="AW661" s="13" t="s">
        <v>33</v>
      </c>
      <c r="AX661" s="13" t="s">
        <v>77</v>
      </c>
      <c r="AY661" s="249" t="s">
        <v>145</v>
      </c>
    </row>
    <row r="662" s="13" customFormat="1">
      <c r="A662" s="13"/>
      <c r="B662" s="239"/>
      <c r="C662" s="240"/>
      <c r="D662" s="241" t="s">
        <v>157</v>
      </c>
      <c r="E662" s="242" t="s">
        <v>1</v>
      </c>
      <c r="F662" s="243" t="s">
        <v>902</v>
      </c>
      <c r="G662" s="240"/>
      <c r="H662" s="242" t="s">
        <v>1</v>
      </c>
      <c r="I662" s="244"/>
      <c r="J662" s="240"/>
      <c r="K662" s="240"/>
      <c r="L662" s="245"/>
      <c r="M662" s="246"/>
      <c r="N662" s="247"/>
      <c r="O662" s="247"/>
      <c r="P662" s="247"/>
      <c r="Q662" s="247"/>
      <c r="R662" s="247"/>
      <c r="S662" s="247"/>
      <c r="T662" s="248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9" t="s">
        <v>157</v>
      </c>
      <c r="AU662" s="249" t="s">
        <v>85</v>
      </c>
      <c r="AV662" s="13" t="s">
        <v>8</v>
      </c>
      <c r="AW662" s="13" t="s">
        <v>33</v>
      </c>
      <c r="AX662" s="13" t="s">
        <v>77</v>
      </c>
      <c r="AY662" s="249" t="s">
        <v>145</v>
      </c>
    </row>
    <row r="663" s="14" customFormat="1">
      <c r="A663" s="14"/>
      <c r="B663" s="250"/>
      <c r="C663" s="251"/>
      <c r="D663" s="241" t="s">
        <v>157</v>
      </c>
      <c r="E663" s="252" t="s">
        <v>1</v>
      </c>
      <c r="F663" s="253" t="s">
        <v>152</v>
      </c>
      <c r="G663" s="251"/>
      <c r="H663" s="254">
        <v>4</v>
      </c>
      <c r="I663" s="255"/>
      <c r="J663" s="251"/>
      <c r="K663" s="251"/>
      <c r="L663" s="256"/>
      <c r="M663" s="257"/>
      <c r="N663" s="258"/>
      <c r="O663" s="258"/>
      <c r="P663" s="258"/>
      <c r="Q663" s="258"/>
      <c r="R663" s="258"/>
      <c r="S663" s="258"/>
      <c r="T663" s="259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0" t="s">
        <v>157</v>
      </c>
      <c r="AU663" s="260" t="s">
        <v>85</v>
      </c>
      <c r="AV663" s="14" t="s">
        <v>85</v>
      </c>
      <c r="AW663" s="14" t="s">
        <v>33</v>
      </c>
      <c r="AX663" s="14" t="s">
        <v>77</v>
      </c>
      <c r="AY663" s="260" t="s">
        <v>145</v>
      </c>
    </row>
    <row r="664" s="15" customFormat="1">
      <c r="A664" s="15"/>
      <c r="B664" s="261"/>
      <c r="C664" s="262"/>
      <c r="D664" s="241" t="s">
        <v>157</v>
      </c>
      <c r="E664" s="263" t="s">
        <v>1</v>
      </c>
      <c r="F664" s="264" t="s">
        <v>160</v>
      </c>
      <c r="G664" s="262"/>
      <c r="H664" s="265">
        <v>4</v>
      </c>
      <c r="I664" s="266"/>
      <c r="J664" s="262"/>
      <c r="K664" s="262"/>
      <c r="L664" s="267"/>
      <c r="M664" s="268"/>
      <c r="N664" s="269"/>
      <c r="O664" s="269"/>
      <c r="P664" s="269"/>
      <c r="Q664" s="269"/>
      <c r="R664" s="269"/>
      <c r="S664" s="269"/>
      <c r="T664" s="270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71" t="s">
        <v>157</v>
      </c>
      <c r="AU664" s="271" t="s">
        <v>85</v>
      </c>
      <c r="AV664" s="15" t="s">
        <v>152</v>
      </c>
      <c r="AW664" s="15" t="s">
        <v>33</v>
      </c>
      <c r="AX664" s="15" t="s">
        <v>8</v>
      </c>
      <c r="AY664" s="271" t="s">
        <v>145</v>
      </c>
    </row>
    <row r="665" s="2" customFormat="1">
      <c r="A665" s="38"/>
      <c r="B665" s="39"/>
      <c r="C665" s="226" t="s">
        <v>903</v>
      </c>
      <c r="D665" s="226" t="s">
        <v>147</v>
      </c>
      <c r="E665" s="227" t="s">
        <v>904</v>
      </c>
      <c r="F665" s="228" t="s">
        <v>905</v>
      </c>
      <c r="G665" s="229" t="s">
        <v>402</v>
      </c>
      <c r="H665" s="230">
        <v>24</v>
      </c>
      <c r="I665" s="231"/>
      <c r="J665" s="232">
        <f>ROUND(I665*H665,0)</f>
        <v>0</v>
      </c>
      <c r="K665" s="228" t="s">
        <v>1</v>
      </c>
      <c r="L665" s="44"/>
      <c r="M665" s="233" t="s">
        <v>1</v>
      </c>
      <c r="N665" s="234" t="s">
        <v>42</v>
      </c>
      <c r="O665" s="91"/>
      <c r="P665" s="235">
        <f>O665*H665</f>
        <v>0</v>
      </c>
      <c r="Q665" s="235">
        <v>0.00025999999999999998</v>
      </c>
      <c r="R665" s="235">
        <f>Q665*H665</f>
        <v>0.006239999999999999</v>
      </c>
      <c r="S665" s="235">
        <v>0</v>
      </c>
      <c r="T665" s="236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37" t="s">
        <v>227</v>
      </c>
      <c r="AT665" s="237" t="s">
        <v>147</v>
      </c>
      <c r="AU665" s="237" t="s">
        <v>85</v>
      </c>
      <c r="AY665" s="17" t="s">
        <v>145</v>
      </c>
      <c r="BE665" s="238">
        <f>IF(N665="základní",J665,0)</f>
        <v>0</v>
      </c>
      <c r="BF665" s="238">
        <f>IF(N665="snížená",J665,0)</f>
        <v>0</v>
      </c>
      <c r="BG665" s="238">
        <f>IF(N665="zákl. přenesená",J665,0)</f>
        <v>0</v>
      </c>
      <c r="BH665" s="238">
        <f>IF(N665="sníž. přenesená",J665,0)</f>
        <v>0</v>
      </c>
      <c r="BI665" s="238">
        <f>IF(N665="nulová",J665,0)</f>
        <v>0</v>
      </c>
      <c r="BJ665" s="17" t="s">
        <v>8</v>
      </c>
      <c r="BK665" s="238">
        <f>ROUND(I665*H665,0)</f>
        <v>0</v>
      </c>
      <c r="BL665" s="17" t="s">
        <v>227</v>
      </c>
      <c r="BM665" s="237" t="s">
        <v>906</v>
      </c>
    </row>
    <row r="666" s="13" customFormat="1">
      <c r="A666" s="13"/>
      <c r="B666" s="239"/>
      <c r="C666" s="240"/>
      <c r="D666" s="241" t="s">
        <v>157</v>
      </c>
      <c r="E666" s="242" t="s">
        <v>1</v>
      </c>
      <c r="F666" s="243" t="s">
        <v>907</v>
      </c>
      <c r="G666" s="240"/>
      <c r="H666" s="242" t="s">
        <v>1</v>
      </c>
      <c r="I666" s="244"/>
      <c r="J666" s="240"/>
      <c r="K666" s="240"/>
      <c r="L666" s="245"/>
      <c r="M666" s="246"/>
      <c r="N666" s="247"/>
      <c r="O666" s="247"/>
      <c r="P666" s="247"/>
      <c r="Q666" s="247"/>
      <c r="R666" s="247"/>
      <c r="S666" s="247"/>
      <c r="T666" s="248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9" t="s">
        <v>157</v>
      </c>
      <c r="AU666" s="249" t="s">
        <v>85</v>
      </c>
      <c r="AV666" s="13" t="s">
        <v>8</v>
      </c>
      <c r="AW666" s="13" t="s">
        <v>33</v>
      </c>
      <c r="AX666" s="13" t="s">
        <v>77</v>
      </c>
      <c r="AY666" s="249" t="s">
        <v>145</v>
      </c>
    </row>
    <row r="667" s="14" customFormat="1">
      <c r="A667" s="14"/>
      <c r="B667" s="250"/>
      <c r="C667" s="251"/>
      <c r="D667" s="241" t="s">
        <v>157</v>
      </c>
      <c r="E667" s="252" t="s">
        <v>1</v>
      </c>
      <c r="F667" s="253" t="s">
        <v>279</v>
      </c>
      <c r="G667" s="251"/>
      <c r="H667" s="254">
        <v>24</v>
      </c>
      <c r="I667" s="255"/>
      <c r="J667" s="251"/>
      <c r="K667" s="251"/>
      <c r="L667" s="256"/>
      <c r="M667" s="257"/>
      <c r="N667" s="258"/>
      <c r="O667" s="258"/>
      <c r="P667" s="258"/>
      <c r="Q667" s="258"/>
      <c r="R667" s="258"/>
      <c r="S667" s="258"/>
      <c r="T667" s="259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0" t="s">
        <v>157</v>
      </c>
      <c r="AU667" s="260" t="s">
        <v>85</v>
      </c>
      <c r="AV667" s="14" t="s">
        <v>85</v>
      </c>
      <c r="AW667" s="14" t="s">
        <v>33</v>
      </c>
      <c r="AX667" s="14" t="s">
        <v>77</v>
      </c>
      <c r="AY667" s="260" t="s">
        <v>145</v>
      </c>
    </row>
    <row r="668" s="15" customFormat="1">
      <c r="A668" s="15"/>
      <c r="B668" s="261"/>
      <c r="C668" s="262"/>
      <c r="D668" s="241" t="s">
        <v>157</v>
      </c>
      <c r="E668" s="263" t="s">
        <v>1</v>
      </c>
      <c r="F668" s="264" t="s">
        <v>160</v>
      </c>
      <c r="G668" s="262"/>
      <c r="H668" s="265">
        <v>24</v>
      </c>
      <c r="I668" s="266"/>
      <c r="J668" s="262"/>
      <c r="K668" s="262"/>
      <c r="L668" s="267"/>
      <c r="M668" s="268"/>
      <c r="N668" s="269"/>
      <c r="O668" s="269"/>
      <c r="P668" s="269"/>
      <c r="Q668" s="269"/>
      <c r="R668" s="269"/>
      <c r="S668" s="269"/>
      <c r="T668" s="270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71" t="s">
        <v>157</v>
      </c>
      <c r="AU668" s="271" t="s">
        <v>85</v>
      </c>
      <c r="AV668" s="15" t="s">
        <v>152</v>
      </c>
      <c r="AW668" s="15" t="s">
        <v>33</v>
      </c>
      <c r="AX668" s="15" t="s">
        <v>8</v>
      </c>
      <c r="AY668" s="271" t="s">
        <v>145</v>
      </c>
    </row>
    <row r="669" s="2" customFormat="1">
      <c r="A669" s="38"/>
      <c r="B669" s="39"/>
      <c r="C669" s="272" t="s">
        <v>908</v>
      </c>
      <c r="D669" s="272" t="s">
        <v>195</v>
      </c>
      <c r="E669" s="273" t="s">
        <v>909</v>
      </c>
      <c r="F669" s="274" t="s">
        <v>910</v>
      </c>
      <c r="G669" s="275" t="s">
        <v>402</v>
      </c>
      <c r="H669" s="276">
        <v>24</v>
      </c>
      <c r="I669" s="277"/>
      <c r="J669" s="278">
        <f>ROUND(I669*H669,0)</f>
        <v>0</v>
      </c>
      <c r="K669" s="274" t="s">
        <v>1</v>
      </c>
      <c r="L669" s="279"/>
      <c r="M669" s="280" t="s">
        <v>1</v>
      </c>
      <c r="N669" s="281" t="s">
        <v>42</v>
      </c>
      <c r="O669" s="91"/>
      <c r="P669" s="235">
        <f>O669*H669</f>
        <v>0</v>
      </c>
      <c r="Q669" s="235">
        <v>0.0030000000000000001</v>
      </c>
      <c r="R669" s="235">
        <f>Q669*H669</f>
        <v>0.072000000000000008</v>
      </c>
      <c r="S669" s="235">
        <v>0</v>
      </c>
      <c r="T669" s="236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37" t="s">
        <v>325</v>
      </c>
      <c r="AT669" s="237" t="s">
        <v>195</v>
      </c>
      <c r="AU669" s="237" t="s">
        <v>85</v>
      </c>
      <c r="AY669" s="17" t="s">
        <v>145</v>
      </c>
      <c r="BE669" s="238">
        <f>IF(N669="základní",J669,0)</f>
        <v>0</v>
      </c>
      <c r="BF669" s="238">
        <f>IF(N669="snížená",J669,0)</f>
        <v>0</v>
      </c>
      <c r="BG669" s="238">
        <f>IF(N669="zákl. přenesená",J669,0)</f>
        <v>0</v>
      </c>
      <c r="BH669" s="238">
        <f>IF(N669="sníž. přenesená",J669,0)</f>
        <v>0</v>
      </c>
      <c r="BI669" s="238">
        <f>IF(N669="nulová",J669,0)</f>
        <v>0</v>
      </c>
      <c r="BJ669" s="17" t="s">
        <v>8</v>
      </c>
      <c r="BK669" s="238">
        <f>ROUND(I669*H669,0)</f>
        <v>0</v>
      </c>
      <c r="BL669" s="17" t="s">
        <v>227</v>
      </c>
      <c r="BM669" s="237" t="s">
        <v>911</v>
      </c>
    </row>
    <row r="670" s="13" customFormat="1">
      <c r="A670" s="13"/>
      <c r="B670" s="239"/>
      <c r="C670" s="240"/>
      <c r="D670" s="241" t="s">
        <v>157</v>
      </c>
      <c r="E670" s="242" t="s">
        <v>1</v>
      </c>
      <c r="F670" s="243" t="s">
        <v>912</v>
      </c>
      <c r="G670" s="240"/>
      <c r="H670" s="242" t="s">
        <v>1</v>
      </c>
      <c r="I670" s="244"/>
      <c r="J670" s="240"/>
      <c r="K670" s="240"/>
      <c r="L670" s="245"/>
      <c r="M670" s="246"/>
      <c r="N670" s="247"/>
      <c r="O670" s="247"/>
      <c r="P670" s="247"/>
      <c r="Q670" s="247"/>
      <c r="R670" s="247"/>
      <c r="S670" s="247"/>
      <c r="T670" s="24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9" t="s">
        <v>157</v>
      </c>
      <c r="AU670" s="249" t="s">
        <v>85</v>
      </c>
      <c r="AV670" s="13" t="s">
        <v>8</v>
      </c>
      <c r="AW670" s="13" t="s">
        <v>33</v>
      </c>
      <c r="AX670" s="13" t="s">
        <v>77</v>
      </c>
      <c r="AY670" s="249" t="s">
        <v>145</v>
      </c>
    </row>
    <row r="671" s="14" customFormat="1">
      <c r="A671" s="14"/>
      <c r="B671" s="250"/>
      <c r="C671" s="251"/>
      <c r="D671" s="241" t="s">
        <v>157</v>
      </c>
      <c r="E671" s="252" t="s">
        <v>1</v>
      </c>
      <c r="F671" s="253" t="s">
        <v>279</v>
      </c>
      <c r="G671" s="251"/>
      <c r="H671" s="254">
        <v>24</v>
      </c>
      <c r="I671" s="255"/>
      <c r="J671" s="251"/>
      <c r="K671" s="251"/>
      <c r="L671" s="256"/>
      <c r="M671" s="257"/>
      <c r="N671" s="258"/>
      <c r="O671" s="258"/>
      <c r="P671" s="258"/>
      <c r="Q671" s="258"/>
      <c r="R671" s="258"/>
      <c r="S671" s="258"/>
      <c r="T671" s="259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0" t="s">
        <v>157</v>
      </c>
      <c r="AU671" s="260" t="s">
        <v>85</v>
      </c>
      <c r="AV671" s="14" t="s">
        <v>85</v>
      </c>
      <c r="AW671" s="14" t="s">
        <v>33</v>
      </c>
      <c r="AX671" s="14" t="s">
        <v>77</v>
      </c>
      <c r="AY671" s="260" t="s">
        <v>145</v>
      </c>
    </row>
    <row r="672" s="15" customFormat="1">
      <c r="A672" s="15"/>
      <c r="B672" s="261"/>
      <c r="C672" s="262"/>
      <c r="D672" s="241" t="s">
        <v>157</v>
      </c>
      <c r="E672" s="263" t="s">
        <v>1</v>
      </c>
      <c r="F672" s="264" t="s">
        <v>160</v>
      </c>
      <c r="G672" s="262"/>
      <c r="H672" s="265">
        <v>24</v>
      </c>
      <c r="I672" s="266"/>
      <c r="J672" s="262"/>
      <c r="K672" s="262"/>
      <c r="L672" s="267"/>
      <c r="M672" s="268"/>
      <c r="N672" s="269"/>
      <c r="O672" s="269"/>
      <c r="P672" s="269"/>
      <c r="Q672" s="269"/>
      <c r="R672" s="269"/>
      <c r="S672" s="269"/>
      <c r="T672" s="270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71" t="s">
        <v>157</v>
      </c>
      <c r="AU672" s="271" t="s">
        <v>85</v>
      </c>
      <c r="AV672" s="15" t="s">
        <v>152</v>
      </c>
      <c r="AW672" s="15" t="s">
        <v>33</v>
      </c>
      <c r="AX672" s="15" t="s">
        <v>8</v>
      </c>
      <c r="AY672" s="271" t="s">
        <v>145</v>
      </c>
    </row>
    <row r="673" s="2" customFormat="1" ht="16.5" customHeight="1">
      <c r="A673" s="38"/>
      <c r="B673" s="39"/>
      <c r="C673" s="226" t="s">
        <v>913</v>
      </c>
      <c r="D673" s="226" t="s">
        <v>147</v>
      </c>
      <c r="E673" s="227" t="s">
        <v>914</v>
      </c>
      <c r="F673" s="228" t="s">
        <v>915</v>
      </c>
      <c r="G673" s="229" t="s">
        <v>402</v>
      </c>
      <c r="H673" s="230">
        <v>38</v>
      </c>
      <c r="I673" s="231"/>
      <c r="J673" s="232">
        <f>ROUND(I673*H673,0)</f>
        <v>0</v>
      </c>
      <c r="K673" s="228" t="s">
        <v>151</v>
      </c>
      <c r="L673" s="44"/>
      <c r="M673" s="233" t="s">
        <v>1</v>
      </c>
      <c r="N673" s="234" t="s">
        <v>42</v>
      </c>
      <c r="O673" s="91"/>
      <c r="P673" s="235">
        <f>O673*H673</f>
        <v>0</v>
      </c>
      <c r="Q673" s="235">
        <v>0</v>
      </c>
      <c r="R673" s="235">
        <f>Q673*H673</f>
        <v>0</v>
      </c>
      <c r="S673" s="235">
        <v>0.041700000000000001</v>
      </c>
      <c r="T673" s="236">
        <f>S673*H673</f>
        <v>1.5846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37" t="s">
        <v>227</v>
      </c>
      <c r="AT673" s="237" t="s">
        <v>147</v>
      </c>
      <c r="AU673" s="237" t="s">
        <v>85</v>
      </c>
      <c r="AY673" s="17" t="s">
        <v>145</v>
      </c>
      <c r="BE673" s="238">
        <f>IF(N673="základní",J673,0)</f>
        <v>0</v>
      </c>
      <c r="BF673" s="238">
        <f>IF(N673="snížená",J673,0)</f>
        <v>0</v>
      </c>
      <c r="BG673" s="238">
        <f>IF(N673="zákl. přenesená",J673,0)</f>
        <v>0</v>
      </c>
      <c r="BH673" s="238">
        <f>IF(N673="sníž. přenesená",J673,0)</f>
        <v>0</v>
      </c>
      <c r="BI673" s="238">
        <f>IF(N673="nulová",J673,0)</f>
        <v>0</v>
      </c>
      <c r="BJ673" s="17" t="s">
        <v>8</v>
      </c>
      <c r="BK673" s="238">
        <f>ROUND(I673*H673,0)</f>
        <v>0</v>
      </c>
      <c r="BL673" s="17" t="s">
        <v>227</v>
      </c>
      <c r="BM673" s="237" t="s">
        <v>916</v>
      </c>
    </row>
    <row r="674" s="2" customFormat="1">
      <c r="A674" s="38"/>
      <c r="B674" s="39"/>
      <c r="C674" s="226" t="s">
        <v>917</v>
      </c>
      <c r="D674" s="226" t="s">
        <v>147</v>
      </c>
      <c r="E674" s="227" t="s">
        <v>918</v>
      </c>
      <c r="F674" s="228" t="s">
        <v>919</v>
      </c>
      <c r="G674" s="229" t="s">
        <v>479</v>
      </c>
      <c r="H674" s="282"/>
      <c r="I674" s="231"/>
      <c r="J674" s="232">
        <f>ROUND(I674*H674,0)</f>
        <v>0</v>
      </c>
      <c r="K674" s="228" t="s">
        <v>151</v>
      </c>
      <c r="L674" s="44"/>
      <c r="M674" s="233" t="s">
        <v>1</v>
      </c>
      <c r="N674" s="234" t="s">
        <v>42</v>
      </c>
      <c r="O674" s="91"/>
      <c r="P674" s="235">
        <f>O674*H674</f>
        <v>0</v>
      </c>
      <c r="Q674" s="235">
        <v>0</v>
      </c>
      <c r="R674" s="235">
        <f>Q674*H674</f>
        <v>0</v>
      </c>
      <c r="S674" s="235">
        <v>0</v>
      </c>
      <c r="T674" s="236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37" t="s">
        <v>227</v>
      </c>
      <c r="AT674" s="237" t="s">
        <v>147</v>
      </c>
      <c r="AU674" s="237" t="s">
        <v>85</v>
      </c>
      <c r="AY674" s="17" t="s">
        <v>145</v>
      </c>
      <c r="BE674" s="238">
        <f>IF(N674="základní",J674,0)</f>
        <v>0</v>
      </c>
      <c r="BF674" s="238">
        <f>IF(N674="snížená",J674,0)</f>
        <v>0</v>
      </c>
      <c r="BG674" s="238">
        <f>IF(N674="zákl. přenesená",J674,0)</f>
        <v>0</v>
      </c>
      <c r="BH674" s="238">
        <f>IF(N674="sníž. přenesená",J674,0)</f>
        <v>0</v>
      </c>
      <c r="BI674" s="238">
        <f>IF(N674="nulová",J674,0)</f>
        <v>0</v>
      </c>
      <c r="BJ674" s="17" t="s">
        <v>8</v>
      </c>
      <c r="BK674" s="238">
        <f>ROUND(I674*H674,0)</f>
        <v>0</v>
      </c>
      <c r="BL674" s="17" t="s">
        <v>227</v>
      </c>
      <c r="BM674" s="237" t="s">
        <v>920</v>
      </c>
    </row>
    <row r="675" s="12" customFormat="1" ht="22.8" customHeight="1">
      <c r="A675" s="12"/>
      <c r="B675" s="210"/>
      <c r="C675" s="211"/>
      <c r="D675" s="212" t="s">
        <v>76</v>
      </c>
      <c r="E675" s="224" t="s">
        <v>921</v>
      </c>
      <c r="F675" s="224" t="s">
        <v>922</v>
      </c>
      <c r="G675" s="211"/>
      <c r="H675" s="211"/>
      <c r="I675" s="214"/>
      <c r="J675" s="225">
        <f>BK675</f>
        <v>0</v>
      </c>
      <c r="K675" s="211"/>
      <c r="L675" s="216"/>
      <c r="M675" s="217"/>
      <c r="N675" s="218"/>
      <c r="O675" s="218"/>
      <c r="P675" s="219">
        <f>SUM(P676:P679)</f>
        <v>0</v>
      </c>
      <c r="Q675" s="218"/>
      <c r="R675" s="219">
        <f>SUM(R676:R679)</f>
        <v>0.0014784000000000002</v>
      </c>
      <c r="S675" s="218"/>
      <c r="T675" s="220">
        <f>SUM(T676:T679)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21" t="s">
        <v>85</v>
      </c>
      <c r="AT675" s="222" t="s">
        <v>76</v>
      </c>
      <c r="AU675" s="222" t="s">
        <v>8</v>
      </c>
      <c r="AY675" s="221" t="s">
        <v>145</v>
      </c>
      <c r="BK675" s="223">
        <f>SUM(BK676:BK679)</f>
        <v>0</v>
      </c>
    </row>
    <row r="676" s="2" customFormat="1" ht="16.5" customHeight="1">
      <c r="A676" s="38"/>
      <c r="B676" s="39"/>
      <c r="C676" s="226" t="s">
        <v>923</v>
      </c>
      <c r="D676" s="226" t="s">
        <v>147</v>
      </c>
      <c r="E676" s="227" t="s">
        <v>924</v>
      </c>
      <c r="F676" s="228" t="s">
        <v>925</v>
      </c>
      <c r="G676" s="229" t="s">
        <v>150</v>
      </c>
      <c r="H676" s="230">
        <v>7.04</v>
      </c>
      <c r="I676" s="231"/>
      <c r="J676" s="232">
        <f>ROUND(I676*H676,0)</f>
        <v>0</v>
      </c>
      <c r="K676" s="228" t="s">
        <v>1</v>
      </c>
      <c r="L676" s="44"/>
      <c r="M676" s="233" t="s">
        <v>1</v>
      </c>
      <c r="N676" s="234" t="s">
        <v>42</v>
      </c>
      <c r="O676" s="91"/>
      <c r="P676" s="235">
        <f>O676*H676</f>
        <v>0</v>
      </c>
      <c r="Q676" s="235">
        <v>0.00021000000000000001</v>
      </c>
      <c r="R676" s="235">
        <f>Q676*H676</f>
        <v>0.0014784000000000002</v>
      </c>
      <c r="S676" s="235">
        <v>0</v>
      </c>
      <c r="T676" s="236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37" t="s">
        <v>227</v>
      </c>
      <c r="AT676" s="237" t="s">
        <v>147</v>
      </c>
      <c r="AU676" s="237" t="s">
        <v>85</v>
      </c>
      <c r="AY676" s="17" t="s">
        <v>145</v>
      </c>
      <c r="BE676" s="238">
        <f>IF(N676="základní",J676,0)</f>
        <v>0</v>
      </c>
      <c r="BF676" s="238">
        <f>IF(N676="snížená",J676,0)</f>
        <v>0</v>
      </c>
      <c r="BG676" s="238">
        <f>IF(N676="zákl. přenesená",J676,0)</f>
        <v>0</v>
      </c>
      <c r="BH676" s="238">
        <f>IF(N676="sníž. přenesená",J676,0)</f>
        <v>0</v>
      </c>
      <c r="BI676" s="238">
        <f>IF(N676="nulová",J676,0)</f>
        <v>0</v>
      </c>
      <c r="BJ676" s="17" t="s">
        <v>8</v>
      </c>
      <c r="BK676" s="238">
        <f>ROUND(I676*H676,0)</f>
        <v>0</v>
      </c>
      <c r="BL676" s="17" t="s">
        <v>227</v>
      </c>
      <c r="BM676" s="237" t="s">
        <v>926</v>
      </c>
    </row>
    <row r="677" s="13" customFormat="1">
      <c r="A677" s="13"/>
      <c r="B677" s="239"/>
      <c r="C677" s="240"/>
      <c r="D677" s="241" t="s">
        <v>157</v>
      </c>
      <c r="E677" s="242" t="s">
        <v>1</v>
      </c>
      <c r="F677" s="243" t="s">
        <v>927</v>
      </c>
      <c r="G677" s="240"/>
      <c r="H677" s="242" t="s">
        <v>1</v>
      </c>
      <c r="I677" s="244"/>
      <c r="J677" s="240"/>
      <c r="K677" s="240"/>
      <c r="L677" s="245"/>
      <c r="M677" s="246"/>
      <c r="N677" s="247"/>
      <c r="O677" s="247"/>
      <c r="P677" s="247"/>
      <c r="Q677" s="247"/>
      <c r="R677" s="247"/>
      <c r="S677" s="247"/>
      <c r="T677" s="24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9" t="s">
        <v>157</v>
      </c>
      <c r="AU677" s="249" t="s">
        <v>85</v>
      </c>
      <c r="AV677" s="13" t="s">
        <v>8</v>
      </c>
      <c r="AW677" s="13" t="s">
        <v>33</v>
      </c>
      <c r="AX677" s="13" t="s">
        <v>77</v>
      </c>
      <c r="AY677" s="249" t="s">
        <v>145</v>
      </c>
    </row>
    <row r="678" s="14" customFormat="1">
      <c r="A678" s="14"/>
      <c r="B678" s="250"/>
      <c r="C678" s="251"/>
      <c r="D678" s="241" t="s">
        <v>157</v>
      </c>
      <c r="E678" s="252" t="s">
        <v>1</v>
      </c>
      <c r="F678" s="253" t="s">
        <v>928</v>
      </c>
      <c r="G678" s="251"/>
      <c r="H678" s="254">
        <v>7.04</v>
      </c>
      <c r="I678" s="255"/>
      <c r="J678" s="251"/>
      <c r="K678" s="251"/>
      <c r="L678" s="256"/>
      <c r="M678" s="257"/>
      <c r="N678" s="258"/>
      <c r="O678" s="258"/>
      <c r="P678" s="258"/>
      <c r="Q678" s="258"/>
      <c r="R678" s="258"/>
      <c r="S678" s="258"/>
      <c r="T678" s="259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0" t="s">
        <v>157</v>
      </c>
      <c r="AU678" s="260" t="s">
        <v>85</v>
      </c>
      <c r="AV678" s="14" t="s">
        <v>85</v>
      </c>
      <c r="AW678" s="14" t="s">
        <v>33</v>
      </c>
      <c r="AX678" s="14" t="s">
        <v>77</v>
      </c>
      <c r="AY678" s="260" t="s">
        <v>145</v>
      </c>
    </row>
    <row r="679" s="15" customFormat="1">
      <c r="A679" s="15"/>
      <c r="B679" s="261"/>
      <c r="C679" s="262"/>
      <c r="D679" s="241" t="s">
        <v>157</v>
      </c>
      <c r="E679" s="263" t="s">
        <v>1</v>
      </c>
      <c r="F679" s="264" t="s">
        <v>160</v>
      </c>
      <c r="G679" s="262"/>
      <c r="H679" s="265">
        <v>7.04</v>
      </c>
      <c r="I679" s="266"/>
      <c r="J679" s="262"/>
      <c r="K679" s="262"/>
      <c r="L679" s="267"/>
      <c r="M679" s="268"/>
      <c r="N679" s="269"/>
      <c r="O679" s="269"/>
      <c r="P679" s="269"/>
      <c r="Q679" s="269"/>
      <c r="R679" s="269"/>
      <c r="S679" s="269"/>
      <c r="T679" s="270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71" t="s">
        <v>157</v>
      </c>
      <c r="AU679" s="271" t="s">
        <v>85</v>
      </c>
      <c r="AV679" s="15" t="s">
        <v>152</v>
      </c>
      <c r="AW679" s="15" t="s">
        <v>33</v>
      </c>
      <c r="AX679" s="15" t="s">
        <v>8</v>
      </c>
      <c r="AY679" s="271" t="s">
        <v>145</v>
      </c>
    </row>
    <row r="680" s="12" customFormat="1" ht="22.8" customHeight="1">
      <c r="A680" s="12"/>
      <c r="B680" s="210"/>
      <c r="C680" s="211"/>
      <c r="D680" s="212" t="s">
        <v>76</v>
      </c>
      <c r="E680" s="224" t="s">
        <v>929</v>
      </c>
      <c r="F680" s="224" t="s">
        <v>930</v>
      </c>
      <c r="G680" s="211"/>
      <c r="H680" s="211"/>
      <c r="I680" s="214"/>
      <c r="J680" s="225">
        <f>BK680</f>
        <v>0</v>
      </c>
      <c r="K680" s="211"/>
      <c r="L680" s="216"/>
      <c r="M680" s="217"/>
      <c r="N680" s="218"/>
      <c r="O680" s="218"/>
      <c r="P680" s="219">
        <f>SUM(P681:P686)</f>
        <v>0</v>
      </c>
      <c r="Q680" s="218"/>
      <c r="R680" s="219">
        <f>SUM(R681:R686)</f>
        <v>0.074735999999999997</v>
      </c>
      <c r="S680" s="218"/>
      <c r="T680" s="220">
        <f>SUM(T681:T686)</f>
        <v>0.028648799999999999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21" t="s">
        <v>85</v>
      </c>
      <c r="AT680" s="222" t="s">
        <v>76</v>
      </c>
      <c r="AU680" s="222" t="s">
        <v>8</v>
      </c>
      <c r="AY680" s="221" t="s">
        <v>145</v>
      </c>
      <c r="BK680" s="223">
        <f>SUM(BK681:BK686)</f>
        <v>0</v>
      </c>
    </row>
    <row r="681" s="2" customFormat="1">
      <c r="A681" s="38"/>
      <c r="B681" s="39"/>
      <c r="C681" s="226" t="s">
        <v>931</v>
      </c>
      <c r="D681" s="226" t="s">
        <v>147</v>
      </c>
      <c r="E681" s="227" t="s">
        <v>932</v>
      </c>
      <c r="F681" s="228" t="s">
        <v>933</v>
      </c>
      <c r="G681" s="229" t="s">
        <v>150</v>
      </c>
      <c r="H681" s="230">
        <v>62.280000000000001</v>
      </c>
      <c r="I681" s="231"/>
      <c r="J681" s="232">
        <f>ROUND(I681*H681,0)</f>
        <v>0</v>
      </c>
      <c r="K681" s="228" t="s">
        <v>151</v>
      </c>
      <c r="L681" s="44"/>
      <c r="M681" s="233" t="s">
        <v>1</v>
      </c>
      <c r="N681" s="234" t="s">
        <v>42</v>
      </c>
      <c r="O681" s="91"/>
      <c r="P681" s="235">
        <f>O681*H681</f>
        <v>0</v>
      </c>
      <c r="Q681" s="235">
        <v>0</v>
      </c>
      <c r="R681" s="235">
        <f>Q681*H681</f>
        <v>0</v>
      </c>
      <c r="S681" s="235">
        <v>0.00014999999999999999</v>
      </c>
      <c r="T681" s="236">
        <f>S681*H681</f>
        <v>0.0093419999999999996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37" t="s">
        <v>227</v>
      </c>
      <c r="AT681" s="237" t="s">
        <v>147</v>
      </c>
      <c r="AU681" s="237" t="s">
        <v>85</v>
      </c>
      <c r="AY681" s="17" t="s">
        <v>145</v>
      </c>
      <c r="BE681" s="238">
        <f>IF(N681="základní",J681,0)</f>
        <v>0</v>
      </c>
      <c r="BF681" s="238">
        <f>IF(N681="snížená",J681,0)</f>
        <v>0</v>
      </c>
      <c r="BG681" s="238">
        <f>IF(N681="zákl. přenesená",J681,0)</f>
        <v>0</v>
      </c>
      <c r="BH681" s="238">
        <f>IF(N681="sníž. přenesená",J681,0)</f>
        <v>0</v>
      </c>
      <c r="BI681" s="238">
        <f>IF(N681="nulová",J681,0)</f>
        <v>0</v>
      </c>
      <c r="BJ681" s="17" t="s">
        <v>8</v>
      </c>
      <c r="BK681" s="238">
        <f>ROUND(I681*H681,0)</f>
        <v>0</v>
      </c>
      <c r="BL681" s="17" t="s">
        <v>227</v>
      </c>
      <c r="BM681" s="237" t="s">
        <v>934</v>
      </c>
    </row>
    <row r="682" s="13" customFormat="1">
      <c r="A682" s="13"/>
      <c r="B682" s="239"/>
      <c r="C682" s="240"/>
      <c r="D682" s="241" t="s">
        <v>157</v>
      </c>
      <c r="E682" s="242" t="s">
        <v>1</v>
      </c>
      <c r="F682" s="243" t="s">
        <v>559</v>
      </c>
      <c r="G682" s="240"/>
      <c r="H682" s="242" t="s">
        <v>1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9" t="s">
        <v>157</v>
      </c>
      <c r="AU682" s="249" t="s">
        <v>85</v>
      </c>
      <c r="AV682" s="13" t="s">
        <v>8</v>
      </c>
      <c r="AW682" s="13" t="s">
        <v>33</v>
      </c>
      <c r="AX682" s="13" t="s">
        <v>77</v>
      </c>
      <c r="AY682" s="249" t="s">
        <v>145</v>
      </c>
    </row>
    <row r="683" s="14" customFormat="1">
      <c r="A683" s="14"/>
      <c r="B683" s="250"/>
      <c r="C683" s="251"/>
      <c r="D683" s="241" t="s">
        <v>157</v>
      </c>
      <c r="E683" s="252" t="s">
        <v>1</v>
      </c>
      <c r="F683" s="253" t="s">
        <v>935</v>
      </c>
      <c r="G683" s="251"/>
      <c r="H683" s="254">
        <v>62.280000000000001</v>
      </c>
      <c r="I683" s="255"/>
      <c r="J683" s="251"/>
      <c r="K683" s="251"/>
      <c r="L683" s="256"/>
      <c r="M683" s="257"/>
      <c r="N683" s="258"/>
      <c r="O683" s="258"/>
      <c r="P683" s="258"/>
      <c r="Q683" s="258"/>
      <c r="R683" s="258"/>
      <c r="S683" s="258"/>
      <c r="T683" s="25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0" t="s">
        <v>157</v>
      </c>
      <c r="AU683" s="260" t="s">
        <v>85</v>
      </c>
      <c r="AV683" s="14" t="s">
        <v>85</v>
      </c>
      <c r="AW683" s="14" t="s">
        <v>33</v>
      </c>
      <c r="AX683" s="14" t="s">
        <v>77</v>
      </c>
      <c r="AY683" s="260" t="s">
        <v>145</v>
      </c>
    </row>
    <row r="684" s="15" customFormat="1">
      <c r="A684" s="15"/>
      <c r="B684" s="261"/>
      <c r="C684" s="262"/>
      <c r="D684" s="241" t="s">
        <v>157</v>
      </c>
      <c r="E684" s="263" t="s">
        <v>1</v>
      </c>
      <c r="F684" s="264" t="s">
        <v>160</v>
      </c>
      <c r="G684" s="262"/>
      <c r="H684" s="265">
        <v>62.280000000000001</v>
      </c>
      <c r="I684" s="266"/>
      <c r="J684" s="262"/>
      <c r="K684" s="262"/>
      <c r="L684" s="267"/>
      <c r="M684" s="268"/>
      <c r="N684" s="269"/>
      <c r="O684" s="269"/>
      <c r="P684" s="269"/>
      <c r="Q684" s="269"/>
      <c r="R684" s="269"/>
      <c r="S684" s="269"/>
      <c r="T684" s="270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71" t="s">
        <v>157</v>
      </c>
      <c r="AU684" s="271" t="s">
        <v>85</v>
      </c>
      <c r="AV684" s="15" t="s">
        <v>152</v>
      </c>
      <c r="AW684" s="15" t="s">
        <v>33</v>
      </c>
      <c r="AX684" s="15" t="s">
        <v>8</v>
      </c>
      <c r="AY684" s="271" t="s">
        <v>145</v>
      </c>
    </row>
    <row r="685" s="2" customFormat="1" ht="16.5" customHeight="1">
      <c r="A685" s="38"/>
      <c r="B685" s="39"/>
      <c r="C685" s="226" t="s">
        <v>936</v>
      </c>
      <c r="D685" s="226" t="s">
        <v>147</v>
      </c>
      <c r="E685" s="227" t="s">
        <v>937</v>
      </c>
      <c r="F685" s="228" t="s">
        <v>938</v>
      </c>
      <c r="G685" s="229" t="s">
        <v>150</v>
      </c>
      <c r="H685" s="230">
        <v>62.280000000000001</v>
      </c>
      <c r="I685" s="231"/>
      <c r="J685" s="232">
        <f>ROUND(I685*H685,0)</f>
        <v>0</v>
      </c>
      <c r="K685" s="228" t="s">
        <v>151</v>
      </c>
      <c r="L685" s="44"/>
      <c r="M685" s="233" t="s">
        <v>1</v>
      </c>
      <c r="N685" s="234" t="s">
        <v>42</v>
      </c>
      <c r="O685" s="91"/>
      <c r="P685" s="235">
        <f>O685*H685</f>
        <v>0</v>
      </c>
      <c r="Q685" s="235">
        <v>0.001</v>
      </c>
      <c r="R685" s="235">
        <f>Q685*H685</f>
        <v>0.062280000000000002</v>
      </c>
      <c r="S685" s="235">
        <v>0.00031</v>
      </c>
      <c r="T685" s="236">
        <f>S685*H685</f>
        <v>0.019306799999999999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37" t="s">
        <v>227</v>
      </c>
      <c r="AT685" s="237" t="s">
        <v>147</v>
      </c>
      <c r="AU685" s="237" t="s">
        <v>85</v>
      </c>
      <c r="AY685" s="17" t="s">
        <v>145</v>
      </c>
      <c r="BE685" s="238">
        <f>IF(N685="základní",J685,0)</f>
        <v>0</v>
      </c>
      <c r="BF685" s="238">
        <f>IF(N685="snížená",J685,0)</f>
        <v>0</v>
      </c>
      <c r="BG685" s="238">
        <f>IF(N685="zákl. přenesená",J685,0)</f>
        <v>0</v>
      </c>
      <c r="BH685" s="238">
        <f>IF(N685="sníž. přenesená",J685,0)</f>
        <v>0</v>
      </c>
      <c r="BI685" s="238">
        <f>IF(N685="nulová",J685,0)</f>
        <v>0</v>
      </c>
      <c r="BJ685" s="17" t="s">
        <v>8</v>
      </c>
      <c r="BK685" s="238">
        <f>ROUND(I685*H685,0)</f>
        <v>0</v>
      </c>
      <c r="BL685" s="17" t="s">
        <v>227</v>
      </c>
      <c r="BM685" s="237" t="s">
        <v>939</v>
      </c>
    </row>
    <row r="686" s="2" customFormat="1">
      <c r="A686" s="38"/>
      <c r="B686" s="39"/>
      <c r="C686" s="226" t="s">
        <v>940</v>
      </c>
      <c r="D686" s="226" t="s">
        <v>147</v>
      </c>
      <c r="E686" s="227" t="s">
        <v>941</v>
      </c>
      <c r="F686" s="228" t="s">
        <v>942</v>
      </c>
      <c r="G686" s="229" t="s">
        <v>150</v>
      </c>
      <c r="H686" s="230">
        <v>62.280000000000001</v>
      </c>
      <c r="I686" s="231"/>
      <c r="J686" s="232">
        <f>ROUND(I686*H686,0)</f>
        <v>0</v>
      </c>
      <c r="K686" s="228" t="s">
        <v>151</v>
      </c>
      <c r="L686" s="44"/>
      <c r="M686" s="283" t="s">
        <v>1</v>
      </c>
      <c r="N686" s="284" t="s">
        <v>42</v>
      </c>
      <c r="O686" s="285"/>
      <c r="P686" s="286">
        <f>O686*H686</f>
        <v>0</v>
      </c>
      <c r="Q686" s="286">
        <v>0.00020000000000000001</v>
      </c>
      <c r="R686" s="286">
        <f>Q686*H686</f>
        <v>0.012456</v>
      </c>
      <c r="S686" s="286">
        <v>0</v>
      </c>
      <c r="T686" s="287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37" t="s">
        <v>227</v>
      </c>
      <c r="AT686" s="237" t="s">
        <v>147</v>
      </c>
      <c r="AU686" s="237" t="s">
        <v>85</v>
      </c>
      <c r="AY686" s="17" t="s">
        <v>145</v>
      </c>
      <c r="BE686" s="238">
        <f>IF(N686="základní",J686,0)</f>
        <v>0</v>
      </c>
      <c r="BF686" s="238">
        <f>IF(N686="snížená",J686,0)</f>
        <v>0</v>
      </c>
      <c r="BG686" s="238">
        <f>IF(N686="zákl. přenesená",J686,0)</f>
        <v>0</v>
      </c>
      <c r="BH686" s="238">
        <f>IF(N686="sníž. přenesená",J686,0)</f>
        <v>0</v>
      </c>
      <c r="BI686" s="238">
        <f>IF(N686="nulová",J686,0)</f>
        <v>0</v>
      </c>
      <c r="BJ686" s="17" t="s">
        <v>8</v>
      </c>
      <c r="BK686" s="238">
        <f>ROUND(I686*H686,0)</f>
        <v>0</v>
      </c>
      <c r="BL686" s="17" t="s">
        <v>227</v>
      </c>
      <c r="BM686" s="237" t="s">
        <v>943</v>
      </c>
    </row>
    <row r="687" s="2" customFormat="1" ht="6.96" customHeight="1">
      <c r="A687" s="38"/>
      <c r="B687" s="66"/>
      <c r="C687" s="67"/>
      <c r="D687" s="67"/>
      <c r="E687" s="67"/>
      <c r="F687" s="67"/>
      <c r="G687" s="67"/>
      <c r="H687" s="67"/>
      <c r="I687" s="67"/>
      <c r="J687" s="67"/>
      <c r="K687" s="67"/>
      <c r="L687" s="44"/>
      <c r="M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</row>
  </sheetData>
  <sheetProtection sheet="1" autoFilter="0" formatColumns="0" formatRows="0" objects="1" scenarios="1" spinCount="100000" saltValue="AfCAjDDMlteAPlNkut/G6uDg9fz/gy2IjKxRZ4KztcVeGOEG3NXSg0XuD5QuvTdMnc7KJDrMxtR0kAfpl12Q9w==" hashValue="vH61cxzU+OSl2hn5mXmBGz74cIadsmun/VUZQVXrcjwyjzcW4U5h/htj9SUHn4AiGGgPH8h3r8g8p1ycg8J7+w==" algorithmName="SHA-512" password="CF2C"/>
  <autoFilter ref="C136:K6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="1" customFormat="1" ht="24.96" customHeight="1">
      <c r="B4" s="20"/>
      <c r="D4" s="148" t="s">
        <v>102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26.25" customHeight="1">
      <c r="B7" s="20"/>
      <c r="E7" s="151" t="str">
        <f>'Rekapitulace stavby'!K6</f>
        <v>Oprava střechy školní jídelny ZŠ Kukleny a rodinného domu č.p. 91</v>
      </c>
      <c r="F7" s="150"/>
      <c r="G7" s="150"/>
      <c r="H7" s="150"/>
      <c r="L7" s="20"/>
    </row>
    <row r="8" s="1" customFormat="1" ht="12" customHeight="1">
      <c r="B8" s="20"/>
      <c r="D8" s="150" t="s">
        <v>103</v>
      </c>
      <c r="L8" s="20"/>
    </row>
    <row r="9" s="2" customFormat="1" ht="16.5" customHeight="1">
      <c r="A9" s="38"/>
      <c r="B9" s="44"/>
      <c r="C9" s="38"/>
      <c r="D9" s="38"/>
      <c r="E9" s="151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944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21</v>
      </c>
      <c r="E14" s="38"/>
      <c r="F14" s="141" t="s">
        <v>22</v>
      </c>
      <c r="G14" s="38"/>
      <c r="H14" s="38"/>
      <c r="I14" s="150" t="s">
        <v>23</v>
      </c>
      <c r="J14" s="153" t="str">
        <f>'Rekapitulace stavby'!AN8</f>
        <v>8. 2. 2021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25</v>
      </c>
      <c r="E16" s="38"/>
      <c r="F16" s="38"/>
      <c r="G16" s="38"/>
      <c r="H16" s="38"/>
      <c r="I16" s="150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107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ROUND(J124,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ROUND((SUM(BE124:BE164)),  2)</f>
        <v>0</v>
      </c>
      <c r="G35" s="38"/>
      <c r="H35" s="38"/>
      <c r="I35" s="164">
        <v>0.20999999999999999</v>
      </c>
      <c r="J35" s="163">
        <f>ROUND(((SUM(BE124:BE164))*I35),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ROUND((SUM(BF124:BF164)),  2)</f>
        <v>0</v>
      </c>
      <c r="G36" s="38"/>
      <c r="H36" s="38"/>
      <c r="I36" s="164">
        <v>0.14999999999999999</v>
      </c>
      <c r="J36" s="163">
        <f>ROUND(((SUM(BF124:BF164))*I36),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ROUND((SUM(BG124:BG164)),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ROUND((SUM(BH124:BH164)),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ROUND((SUM(BI124:BI164)),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26.25" customHeight="1">
      <c r="A85" s="38"/>
      <c r="B85" s="39"/>
      <c r="C85" s="40"/>
      <c r="D85" s="40"/>
      <c r="E85" s="183" t="str">
        <f>E7</f>
        <v>Oprava střechy školní jídelny ZŠ Kukleny a rodinného domu č.p. 91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hidden="1" s="2" customFormat="1" ht="16.5" customHeight="1">
      <c r="A87" s="38"/>
      <c r="B87" s="39"/>
      <c r="C87" s="40"/>
      <c r="D87" s="40"/>
      <c r="E87" s="183" t="s">
        <v>104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6.5" customHeight="1">
      <c r="A89" s="38"/>
      <c r="B89" s="39"/>
      <c r="C89" s="40"/>
      <c r="D89" s="40"/>
      <c r="E89" s="76" t="str">
        <f>E11</f>
        <v>2 - Elektroinstalace hromosvod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Kukleny</v>
      </c>
      <c r="G91" s="40"/>
      <c r="H91" s="40"/>
      <c r="I91" s="32" t="s">
        <v>23</v>
      </c>
      <c r="J91" s="79" t="str">
        <f>IF(J14="","",J14)</f>
        <v>8. 2. 2021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32" t="s">
        <v>31</v>
      </c>
      <c r="J93" s="36" t="str">
        <f>E23</f>
        <v>Ing. Prokop Vacek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Ing. Prokop Vacek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9.28" customHeight="1">
      <c r="A96" s="38"/>
      <c r="B96" s="39"/>
      <c r="C96" s="184" t="s">
        <v>109</v>
      </c>
      <c r="D96" s="185"/>
      <c r="E96" s="185"/>
      <c r="F96" s="185"/>
      <c r="G96" s="185"/>
      <c r="H96" s="185"/>
      <c r="I96" s="185"/>
      <c r="J96" s="186" t="s">
        <v>110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hidden="1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hidden="1" s="2" customFormat="1" ht="22.8" customHeight="1">
      <c r="A98" s="38"/>
      <c r="B98" s="39"/>
      <c r="C98" s="187" t="s">
        <v>111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112</v>
      </c>
    </row>
    <row r="99" hidden="1" s="9" customFormat="1" ht="24.96" customHeight="1">
      <c r="A99" s="9"/>
      <c r="B99" s="188"/>
      <c r="C99" s="189"/>
      <c r="D99" s="190" t="s">
        <v>945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4"/>
      <c r="C100" s="133"/>
      <c r="D100" s="195" t="s">
        <v>946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4"/>
      <c r="C101" s="133"/>
      <c r="D101" s="195" t="s">
        <v>947</v>
      </c>
      <c r="E101" s="196"/>
      <c r="F101" s="196"/>
      <c r="G101" s="196"/>
      <c r="H101" s="196"/>
      <c r="I101" s="196"/>
      <c r="J101" s="197">
        <f>J145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4"/>
      <c r="C102" s="133"/>
      <c r="D102" s="195" t="s">
        <v>948</v>
      </c>
      <c r="E102" s="196"/>
      <c r="F102" s="196"/>
      <c r="G102" s="196"/>
      <c r="H102" s="196"/>
      <c r="I102" s="196"/>
      <c r="J102" s="197">
        <f>J161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idden="1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idden="1"/>
    <row r="106" hidden="1"/>
    <row r="107" hidden="1"/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6.25" customHeight="1">
      <c r="A112" s="38"/>
      <c r="B112" s="39"/>
      <c r="C112" s="40"/>
      <c r="D112" s="40"/>
      <c r="E112" s="183" t="str">
        <f>E7</f>
        <v>Oprava střechy školní jídelny ZŠ Kukleny a rodinného domu č.p. 91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1" customFormat="1" ht="12" customHeight="1">
      <c r="B113" s="21"/>
      <c r="C113" s="32" t="s">
        <v>103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="2" customFormat="1" ht="16.5" customHeight="1">
      <c r="A114" s="38"/>
      <c r="B114" s="39"/>
      <c r="C114" s="40"/>
      <c r="D114" s="40"/>
      <c r="E114" s="183" t="s">
        <v>104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105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E11</f>
        <v>2 - Elektroinstalace hromosvod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21</v>
      </c>
      <c r="D118" s="40"/>
      <c r="E118" s="40"/>
      <c r="F118" s="27" t="str">
        <f>F14</f>
        <v>Kukleny</v>
      </c>
      <c r="G118" s="40"/>
      <c r="H118" s="40"/>
      <c r="I118" s="32" t="s">
        <v>23</v>
      </c>
      <c r="J118" s="79" t="str">
        <f>IF(J14="","",J14)</f>
        <v>8. 2. 2021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25</v>
      </c>
      <c r="D120" s="40"/>
      <c r="E120" s="40"/>
      <c r="F120" s="27" t="str">
        <f>E17</f>
        <v xml:space="preserve"> </v>
      </c>
      <c r="G120" s="40"/>
      <c r="H120" s="40"/>
      <c r="I120" s="32" t="s">
        <v>31</v>
      </c>
      <c r="J120" s="36" t="str">
        <f>E23</f>
        <v>Ing. Prokop Vacek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29</v>
      </c>
      <c r="D121" s="40"/>
      <c r="E121" s="40"/>
      <c r="F121" s="27" t="str">
        <f>IF(E20="","",E20)</f>
        <v>Vyplň údaj</v>
      </c>
      <c r="G121" s="40"/>
      <c r="H121" s="40"/>
      <c r="I121" s="32" t="s">
        <v>34</v>
      </c>
      <c r="J121" s="36" t="str">
        <f>E26</f>
        <v>Ing. Prokop Vacek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9"/>
      <c r="B123" s="200"/>
      <c r="C123" s="201" t="s">
        <v>131</v>
      </c>
      <c r="D123" s="202" t="s">
        <v>62</v>
      </c>
      <c r="E123" s="202" t="s">
        <v>58</v>
      </c>
      <c r="F123" s="202" t="s">
        <v>59</v>
      </c>
      <c r="G123" s="202" t="s">
        <v>132</v>
      </c>
      <c r="H123" s="202" t="s">
        <v>133</v>
      </c>
      <c r="I123" s="202" t="s">
        <v>134</v>
      </c>
      <c r="J123" s="202" t="s">
        <v>110</v>
      </c>
      <c r="K123" s="203" t="s">
        <v>135</v>
      </c>
      <c r="L123" s="204"/>
      <c r="M123" s="100" t="s">
        <v>1</v>
      </c>
      <c r="N123" s="101" t="s">
        <v>41</v>
      </c>
      <c r="O123" s="101" t="s">
        <v>136</v>
      </c>
      <c r="P123" s="101" t="s">
        <v>137</v>
      </c>
      <c r="Q123" s="101" t="s">
        <v>138</v>
      </c>
      <c r="R123" s="101" t="s">
        <v>139</v>
      </c>
      <c r="S123" s="101" t="s">
        <v>140</v>
      </c>
      <c r="T123" s="102" t="s">
        <v>141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="2" customFormat="1" ht="22.8" customHeight="1">
      <c r="A124" s="38"/>
      <c r="B124" s="39"/>
      <c r="C124" s="107" t="s">
        <v>142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0</v>
      </c>
      <c r="S124" s="104"/>
      <c r="T124" s="208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112</v>
      </c>
      <c r="BK124" s="209">
        <f>BK125</f>
        <v>0</v>
      </c>
    </row>
    <row r="125" s="12" customFormat="1" ht="25.92" customHeight="1">
      <c r="A125" s="12"/>
      <c r="B125" s="210"/>
      <c r="C125" s="211"/>
      <c r="D125" s="212" t="s">
        <v>76</v>
      </c>
      <c r="E125" s="213" t="s">
        <v>195</v>
      </c>
      <c r="F125" s="213" t="s">
        <v>195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P126+P145+P161</f>
        <v>0</v>
      </c>
      <c r="Q125" s="218"/>
      <c r="R125" s="219">
        <f>R126+R145+R161</f>
        <v>0</v>
      </c>
      <c r="S125" s="218"/>
      <c r="T125" s="220">
        <f>T126+T145+T161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92</v>
      </c>
      <c r="AT125" s="222" t="s">
        <v>76</v>
      </c>
      <c r="AU125" s="222" t="s">
        <v>77</v>
      </c>
      <c r="AY125" s="221" t="s">
        <v>145</v>
      </c>
      <c r="BK125" s="223">
        <f>BK126+BK145+BK161</f>
        <v>0</v>
      </c>
    </row>
    <row r="126" s="12" customFormat="1" ht="22.8" customHeight="1">
      <c r="A126" s="12"/>
      <c r="B126" s="210"/>
      <c r="C126" s="211"/>
      <c r="D126" s="212" t="s">
        <v>76</v>
      </c>
      <c r="E126" s="224" t="s">
        <v>949</v>
      </c>
      <c r="F126" s="224" t="s">
        <v>950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SUM(P127:P144)</f>
        <v>0</v>
      </c>
      <c r="Q126" s="218"/>
      <c r="R126" s="219">
        <f>SUM(R127:R144)</f>
        <v>0</v>
      </c>
      <c r="S126" s="218"/>
      <c r="T126" s="220">
        <f>SUM(T127:T144)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92</v>
      </c>
      <c r="AT126" s="222" t="s">
        <v>76</v>
      </c>
      <c r="AU126" s="222" t="s">
        <v>8</v>
      </c>
      <c r="AY126" s="221" t="s">
        <v>145</v>
      </c>
      <c r="BK126" s="223">
        <f>SUM(BK127:BK144)</f>
        <v>0</v>
      </c>
    </row>
    <row r="127" s="2" customFormat="1" ht="16.5" customHeight="1">
      <c r="A127" s="38"/>
      <c r="B127" s="39"/>
      <c r="C127" s="226" t="s">
        <v>8</v>
      </c>
      <c r="D127" s="226" t="s">
        <v>147</v>
      </c>
      <c r="E127" s="227" t="s">
        <v>951</v>
      </c>
      <c r="F127" s="228" t="s">
        <v>952</v>
      </c>
      <c r="G127" s="229" t="s">
        <v>953</v>
      </c>
      <c r="H127" s="230">
        <v>74.549999999999997</v>
      </c>
      <c r="I127" s="231"/>
      <c r="J127" s="232">
        <f>ROUND(I127*H127,0)</f>
        <v>0</v>
      </c>
      <c r="K127" s="228" t="s">
        <v>1</v>
      </c>
      <c r="L127" s="44"/>
      <c r="M127" s="233" t="s">
        <v>1</v>
      </c>
      <c r="N127" s="234" t="s">
        <v>42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487</v>
      </c>
      <c r="AT127" s="237" t="s">
        <v>147</v>
      </c>
      <c r="AU127" s="237" t="s">
        <v>85</v>
      </c>
      <c r="AY127" s="17" t="s">
        <v>145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</v>
      </c>
      <c r="BK127" s="238">
        <f>ROUND(I127*H127,0)</f>
        <v>0</v>
      </c>
      <c r="BL127" s="17" t="s">
        <v>487</v>
      </c>
      <c r="BM127" s="237" t="s">
        <v>954</v>
      </c>
    </row>
    <row r="128" s="2" customFormat="1" ht="16.5" customHeight="1">
      <c r="A128" s="38"/>
      <c r="B128" s="39"/>
      <c r="C128" s="226" t="s">
        <v>85</v>
      </c>
      <c r="D128" s="226" t="s">
        <v>147</v>
      </c>
      <c r="E128" s="227" t="s">
        <v>955</v>
      </c>
      <c r="F128" s="228" t="s">
        <v>956</v>
      </c>
      <c r="G128" s="229" t="s">
        <v>953</v>
      </c>
      <c r="H128" s="230">
        <v>12</v>
      </c>
      <c r="I128" s="231"/>
      <c r="J128" s="232">
        <f>ROUND(I128*H128,0)</f>
        <v>0</v>
      </c>
      <c r="K128" s="228" t="s">
        <v>1</v>
      </c>
      <c r="L128" s="44"/>
      <c r="M128" s="233" t="s">
        <v>1</v>
      </c>
      <c r="N128" s="234" t="s">
        <v>42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487</v>
      </c>
      <c r="AT128" s="237" t="s">
        <v>147</v>
      </c>
      <c r="AU128" s="237" t="s">
        <v>85</v>
      </c>
      <c r="AY128" s="17" t="s">
        <v>145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</v>
      </c>
      <c r="BK128" s="238">
        <f>ROUND(I128*H128,0)</f>
        <v>0</v>
      </c>
      <c r="BL128" s="17" t="s">
        <v>487</v>
      </c>
      <c r="BM128" s="237" t="s">
        <v>957</v>
      </c>
    </row>
    <row r="129" s="2" customFormat="1" ht="16.5" customHeight="1">
      <c r="A129" s="38"/>
      <c r="B129" s="39"/>
      <c r="C129" s="226" t="s">
        <v>92</v>
      </c>
      <c r="D129" s="226" t="s">
        <v>147</v>
      </c>
      <c r="E129" s="227" t="s">
        <v>958</v>
      </c>
      <c r="F129" s="228" t="s">
        <v>959</v>
      </c>
      <c r="G129" s="229" t="s">
        <v>812</v>
      </c>
      <c r="H129" s="230">
        <v>38</v>
      </c>
      <c r="I129" s="231"/>
      <c r="J129" s="232">
        <f>ROUND(I129*H129,0)</f>
        <v>0</v>
      </c>
      <c r="K129" s="228" t="s">
        <v>1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487</v>
      </c>
      <c r="AT129" s="237" t="s">
        <v>147</v>
      </c>
      <c r="AU129" s="237" t="s">
        <v>85</v>
      </c>
      <c r="AY129" s="17" t="s">
        <v>145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</v>
      </c>
      <c r="BK129" s="238">
        <f>ROUND(I129*H129,0)</f>
        <v>0</v>
      </c>
      <c r="BL129" s="17" t="s">
        <v>487</v>
      </c>
      <c r="BM129" s="237" t="s">
        <v>960</v>
      </c>
    </row>
    <row r="130" s="2" customFormat="1" ht="16.5" customHeight="1">
      <c r="A130" s="38"/>
      <c r="B130" s="39"/>
      <c r="C130" s="226" t="s">
        <v>152</v>
      </c>
      <c r="D130" s="226" t="s">
        <v>147</v>
      </c>
      <c r="E130" s="227" t="s">
        <v>961</v>
      </c>
      <c r="F130" s="228" t="s">
        <v>962</v>
      </c>
      <c r="G130" s="229" t="s">
        <v>812</v>
      </c>
      <c r="H130" s="230">
        <v>26</v>
      </c>
      <c r="I130" s="231"/>
      <c r="J130" s="232">
        <f>ROUND(I130*H130,0)</f>
        <v>0</v>
      </c>
      <c r="K130" s="228" t="s">
        <v>1</v>
      </c>
      <c r="L130" s="44"/>
      <c r="M130" s="233" t="s">
        <v>1</v>
      </c>
      <c r="N130" s="234" t="s">
        <v>42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487</v>
      </c>
      <c r="AT130" s="237" t="s">
        <v>147</v>
      </c>
      <c r="AU130" s="237" t="s">
        <v>85</v>
      </c>
      <c r="AY130" s="17" t="s">
        <v>145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</v>
      </c>
      <c r="BK130" s="238">
        <f>ROUND(I130*H130,0)</f>
        <v>0</v>
      </c>
      <c r="BL130" s="17" t="s">
        <v>487</v>
      </c>
      <c r="BM130" s="237" t="s">
        <v>963</v>
      </c>
    </row>
    <row r="131" s="2" customFormat="1" ht="16.5" customHeight="1">
      <c r="A131" s="38"/>
      <c r="B131" s="39"/>
      <c r="C131" s="226" t="s">
        <v>169</v>
      </c>
      <c r="D131" s="226" t="s">
        <v>147</v>
      </c>
      <c r="E131" s="227" t="s">
        <v>964</v>
      </c>
      <c r="F131" s="228" t="s">
        <v>965</v>
      </c>
      <c r="G131" s="229" t="s">
        <v>812</v>
      </c>
      <c r="H131" s="230">
        <v>6</v>
      </c>
      <c r="I131" s="231"/>
      <c r="J131" s="232">
        <f>ROUND(I131*H131,0)</f>
        <v>0</v>
      </c>
      <c r="K131" s="228" t="s">
        <v>1</v>
      </c>
      <c r="L131" s="44"/>
      <c r="M131" s="233" t="s">
        <v>1</v>
      </c>
      <c r="N131" s="234" t="s">
        <v>42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487</v>
      </c>
      <c r="AT131" s="237" t="s">
        <v>147</v>
      </c>
      <c r="AU131" s="237" t="s">
        <v>85</v>
      </c>
      <c r="AY131" s="17" t="s">
        <v>145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</v>
      </c>
      <c r="BK131" s="238">
        <f>ROUND(I131*H131,0)</f>
        <v>0</v>
      </c>
      <c r="BL131" s="17" t="s">
        <v>487</v>
      </c>
      <c r="BM131" s="237" t="s">
        <v>966</v>
      </c>
    </row>
    <row r="132" s="2" customFormat="1" ht="16.5" customHeight="1">
      <c r="A132" s="38"/>
      <c r="B132" s="39"/>
      <c r="C132" s="226" t="s">
        <v>174</v>
      </c>
      <c r="D132" s="226" t="s">
        <v>147</v>
      </c>
      <c r="E132" s="227" t="s">
        <v>967</v>
      </c>
      <c r="F132" s="228" t="s">
        <v>968</v>
      </c>
      <c r="G132" s="229" t="s">
        <v>812</v>
      </c>
      <c r="H132" s="230">
        <v>32</v>
      </c>
      <c r="I132" s="231"/>
      <c r="J132" s="232">
        <f>ROUND(I132*H132,0)</f>
        <v>0</v>
      </c>
      <c r="K132" s="228" t="s">
        <v>1</v>
      </c>
      <c r="L132" s="44"/>
      <c r="M132" s="233" t="s">
        <v>1</v>
      </c>
      <c r="N132" s="234" t="s">
        <v>42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487</v>
      </c>
      <c r="AT132" s="237" t="s">
        <v>147</v>
      </c>
      <c r="AU132" s="237" t="s">
        <v>85</v>
      </c>
      <c r="AY132" s="17" t="s">
        <v>145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</v>
      </c>
      <c r="BK132" s="238">
        <f>ROUND(I132*H132,0)</f>
        <v>0</v>
      </c>
      <c r="BL132" s="17" t="s">
        <v>487</v>
      </c>
      <c r="BM132" s="237" t="s">
        <v>969</v>
      </c>
    </row>
    <row r="133" s="2" customFormat="1" ht="16.5" customHeight="1">
      <c r="A133" s="38"/>
      <c r="B133" s="39"/>
      <c r="C133" s="226" t="s">
        <v>178</v>
      </c>
      <c r="D133" s="226" t="s">
        <v>147</v>
      </c>
      <c r="E133" s="227" t="s">
        <v>970</v>
      </c>
      <c r="F133" s="228" t="s">
        <v>971</v>
      </c>
      <c r="G133" s="229" t="s">
        <v>812</v>
      </c>
      <c r="H133" s="230">
        <v>28</v>
      </c>
      <c r="I133" s="231"/>
      <c r="J133" s="232">
        <f>ROUND(I133*H133,0)</f>
        <v>0</v>
      </c>
      <c r="K133" s="228" t="s">
        <v>1</v>
      </c>
      <c r="L133" s="44"/>
      <c r="M133" s="233" t="s">
        <v>1</v>
      </c>
      <c r="N133" s="234" t="s">
        <v>42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487</v>
      </c>
      <c r="AT133" s="237" t="s">
        <v>147</v>
      </c>
      <c r="AU133" s="237" t="s">
        <v>85</v>
      </c>
      <c r="AY133" s="17" t="s">
        <v>145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</v>
      </c>
      <c r="BK133" s="238">
        <f>ROUND(I133*H133,0)</f>
        <v>0</v>
      </c>
      <c r="BL133" s="17" t="s">
        <v>487</v>
      </c>
      <c r="BM133" s="237" t="s">
        <v>972</v>
      </c>
    </row>
    <row r="134" s="2" customFormat="1" ht="16.5" customHeight="1">
      <c r="A134" s="38"/>
      <c r="B134" s="39"/>
      <c r="C134" s="226" t="s">
        <v>184</v>
      </c>
      <c r="D134" s="226" t="s">
        <v>147</v>
      </c>
      <c r="E134" s="227" t="s">
        <v>973</v>
      </c>
      <c r="F134" s="228" t="s">
        <v>974</v>
      </c>
      <c r="G134" s="229" t="s">
        <v>812</v>
      </c>
      <c r="H134" s="230">
        <v>6</v>
      </c>
      <c r="I134" s="231"/>
      <c r="J134" s="232">
        <f>ROUND(I134*H134,0)</f>
        <v>0</v>
      </c>
      <c r="K134" s="228" t="s">
        <v>1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487</v>
      </c>
      <c r="AT134" s="237" t="s">
        <v>147</v>
      </c>
      <c r="AU134" s="237" t="s">
        <v>85</v>
      </c>
      <c r="AY134" s="17" t="s">
        <v>145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</v>
      </c>
      <c r="BK134" s="238">
        <f>ROUND(I134*H134,0)</f>
        <v>0</v>
      </c>
      <c r="BL134" s="17" t="s">
        <v>487</v>
      </c>
      <c r="BM134" s="237" t="s">
        <v>975</v>
      </c>
    </row>
    <row r="135" s="2" customFormat="1" ht="16.5" customHeight="1">
      <c r="A135" s="38"/>
      <c r="B135" s="39"/>
      <c r="C135" s="226" t="s">
        <v>189</v>
      </c>
      <c r="D135" s="226" t="s">
        <v>147</v>
      </c>
      <c r="E135" s="227" t="s">
        <v>976</v>
      </c>
      <c r="F135" s="228" t="s">
        <v>977</v>
      </c>
      <c r="G135" s="229" t="s">
        <v>812</v>
      </c>
      <c r="H135" s="230">
        <v>3</v>
      </c>
      <c r="I135" s="231"/>
      <c r="J135" s="232">
        <f>ROUND(I135*H135,0)</f>
        <v>0</v>
      </c>
      <c r="K135" s="228" t="s">
        <v>1</v>
      </c>
      <c r="L135" s="44"/>
      <c r="M135" s="233" t="s">
        <v>1</v>
      </c>
      <c r="N135" s="234" t="s">
        <v>42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487</v>
      </c>
      <c r="AT135" s="237" t="s">
        <v>147</v>
      </c>
      <c r="AU135" s="237" t="s">
        <v>85</v>
      </c>
      <c r="AY135" s="17" t="s">
        <v>145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</v>
      </c>
      <c r="BK135" s="238">
        <f>ROUND(I135*H135,0)</f>
        <v>0</v>
      </c>
      <c r="BL135" s="17" t="s">
        <v>487</v>
      </c>
      <c r="BM135" s="237" t="s">
        <v>978</v>
      </c>
    </row>
    <row r="136" s="2" customFormat="1" ht="16.5" customHeight="1">
      <c r="A136" s="38"/>
      <c r="B136" s="39"/>
      <c r="C136" s="226" t="s">
        <v>194</v>
      </c>
      <c r="D136" s="226" t="s">
        <v>147</v>
      </c>
      <c r="E136" s="227" t="s">
        <v>979</v>
      </c>
      <c r="F136" s="228" t="s">
        <v>980</v>
      </c>
      <c r="G136" s="229" t="s">
        <v>812</v>
      </c>
      <c r="H136" s="230">
        <v>6</v>
      </c>
      <c r="I136" s="231"/>
      <c r="J136" s="232">
        <f>ROUND(I136*H136,0)</f>
        <v>0</v>
      </c>
      <c r="K136" s="228" t="s">
        <v>1</v>
      </c>
      <c r="L136" s="44"/>
      <c r="M136" s="233" t="s">
        <v>1</v>
      </c>
      <c r="N136" s="234" t="s">
        <v>42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487</v>
      </c>
      <c r="AT136" s="237" t="s">
        <v>147</v>
      </c>
      <c r="AU136" s="237" t="s">
        <v>85</v>
      </c>
      <c r="AY136" s="17" t="s">
        <v>145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</v>
      </c>
      <c r="BK136" s="238">
        <f>ROUND(I136*H136,0)</f>
        <v>0</v>
      </c>
      <c r="BL136" s="17" t="s">
        <v>487</v>
      </c>
      <c r="BM136" s="237" t="s">
        <v>981</v>
      </c>
    </row>
    <row r="137" s="2" customFormat="1" ht="16.5" customHeight="1">
      <c r="A137" s="38"/>
      <c r="B137" s="39"/>
      <c r="C137" s="226" t="s">
        <v>201</v>
      </c>
      <c r="D137" s="226" t="s">
        <v>147</v>
      </c>
      <c r="E137" s="227" t="s">
        <v>982</v>
      </c>
      <c r="F137" s="228" t="s">
        <v>983</v>
      </c>
      <c r="G137" s="229" t="s">
        <v>812</v>
      </c>
      <c r="H137" s="230">
        <v>6</v>
      </c>
      <c r="I137" s="231"/>
      <c r="J137" s="232">
        <f>ROUND(I137*H137,0)</f>
        <v>0</v>
      </c>
      <c r="K137" s="228" t="s">
        <v>1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487</v>
      </c>
      <c r="AT137" s="237" t="s">
        <v>147</v>
      </c>
      <c r="AU137" s="237" t="s">
        <v>85</v>
      </c>
      <c r="AY137" s="17" t="s">
        <v>145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</v>
      </c>
      <c r="BK137" s="238">
        <f>ROUND(I137*H137,0)</f>
        <v>0</v>
      </c>
      <c r="BL137" s="17" t="s">
        <v>487</v>
      </c>
      <c r="BM137" s="237" t="s">
        <v>984</v>
      </c>
    </row>
    <row r="138" s="2" customFormat="1" ht="16.5" customHeight="1">
      <c r="A138" s="38"/>
      <c r="B138" s="39"/>
      <c r="C138" s="226" t="s">
        <v>208</v>
      </c>
      <c r="D138" s="226" t="s">
        <v>147</v>
      </c>
      <c r="E138" s="227" t="s">
        <v>985</v>
      </c>
      <c r="F138" s="228" t="s">
        <v>986</v>
      </c>
      <c r="G138" s="229" t="s">
        <v>812</v>
      </c>
      <c r="H138" s="230">
        <v>4</v>
      </c>
      <c r="I138" s="231"/>
      <c r="J138" s="232">
        <f>ROUND(I138*H138,0)</f>
        <v>0</v>
      </c>
      <c r="K138" s="228" t="s">
        <v>1</v>
      </c>
      <c r="L138" s="44"/>
      <c r="M138" s="233" t="s">
        <v>1</v>
      </c>
      <c r="N138" s="234" t="s">
        <v>42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487</v>
      </c>
      <c r="AT138" s="237" t="s">
        <v>147</v>
      </c>
      <c r="AU138" s="237" t="s">
        <v>85</v>
      </c>
      <c r="AY138" s="17" t="s">
        <v>145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</v>
      </c>
      <c r="BK138" s="238">
        <f>ROUND(I138*H138,0)</f>
        <v>0</v>
      </c>
      <c r="BL138" s="17" t="s">
        <v>487</v>
      </c>
      <c r="BM138" s="237" t="s">
        <v>987</v>
      </c>
    </row>
    <row r="139" s="2" customFormat="1" ht="16.5" customHeight="1">
      <c r="A139" s="38"/>
      <c r="B139" s="39"/>
      <c r="C139" s="226" t="s">
        <v>213</v>
      </c>
      <c r="D139" s="226" t="s">
        <v>147</v>
      </c>
      <c r="E139" s="227" t="s">
        <v>988</v>
      </c>
      <c r="F139" s="228" t="s">
        <v>989</v>
      </c>
      <c r="G139" s="229" t="s">
        <v>812</v>
      </c>
      <c r="H139" s="230">
        <v>4</v>
      </c>
      <c r="I139" s="231"/>
      <c r="J139" s="232">
        <f>ROUND(I139*H139,0)</f>
        <v>0</v>
      </c>
      <c r="K139" s="228" t="s">
        <v>1</v>
      </c>
      <c r="L139" s="44"/>
      <c r="M139" s="233" t="s">
        <v>1</v>
      </c>
      <c r="N139" s="234" t="s">
        <v>42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487</v>
      </c>
      <c r="AT139" s="237" t="s">
        <v>147</v>
      </c>
      <c r="AU139" s="237" t="s">
        <v>85</v>
      </c>
      <c r="AY139" s="17" t="s">
        <v>145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</v>
      </c>
      <c r="BK139" s="238">
        <f>ROUND(I139*H139,0)</f>
        <v>0</v>
      </c>
      <c r="BL139" s="17" t="s">
        <v>487</v>
      </c>
      <c r="BM139" s="237" t="s">
        <v>990</v>
      </c>
    </row>
    <row r="140" s="2" customFormat="1" ht="16.5" customHeight="1">
      <c r="A140" s="38"/>
      <c r="B140" s="39"/>
      <c r="C140" s="226" t="s">
        <v>217</v>
      </c>
      <c r="D140" s="226" t="s">
        <v>147</v>
      </c>
      <c r="E140" s="227" t="s">
        <v>991</v>
      </c>
      <c r="F140" s="228" t="s">
        <v>992</v>
      </c>
      <c r="G140" s="229" t="s">
        <v>812</v>
      </c>
      <c r="H140" s="230">
        <v>12</v>
      </c>
      <c r="I140" s="231"/>
      <c r="J140" s="232">
        <f>ROUND(I140*H140,0)</f>
        <v>0</v>
      </c>
      <c r="K140" s="228" t="s">
        <v>1</v>
      </c>
      <c r="L140" s="44"/>
      <c r="M140" s="233" t="s">
        <v>1</v>
      </c>
      <c r="N140" s="234" t="s">
        <v>42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487</v>
      </c>
      <c r="AT140" s="237" t="s">
        <v>147</v>
      </c>
      <c r="AU140" s="237" t="s">
        <v>85</v>
      </c>
      <c r="AY140" s="17" t="s">
        <v>145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</v>
      </c>
      <c r="BK140" s="238">
        <f>ROUND(I140*H140,0)</f>
        <v>0</v>
      </c>
      <c r="BL140" s="17" t="s">
        <v>487</v>
      </c>
      <c r="BM140" s="237" t="s">
        <v>993</v>
      </c>
    </row>
    <row r="141" s="2" customFormat="1" ht="16.5" customHeight="1">
      <c r="A141" s="38"/>
      <c r="B141" s="39"/>
      <c r="C141" s="226" t="s">
        <v>9</v>
      </c>
      <c r="D141" s="226" t="s">
        <v>147</v>
      </c>
      <c r="E141" s="227" t="s">
        <v>994</v>
      </c>
      <c r="F141" s="228" t="s">
        <v>995</v>
      </c>
      <c r="G141" s="229" t="s">
        <v>812</v>
      </c>
      <c r="H141" s="230">
        <v>6</v>
      </c>
      <c r="I141" s="231"/>
      <c r="J141" s="232">
        <f>ROUND(I141*H141,0)</f>
        <v>0</v>
      </c>
      <c r="K141" s="228" t="s">
        <v>1</v>
      </c>
      <c r="L141" s="44"/>
      <c r="M141" s="233" t="s">
        <v>1</v>
      </c>
      <c r="N141" s="234" t="s">
        <v>42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487</v>
      </c>
      <c r="AT141" s="237" t="s">
        <v>147</v>
      </c>
      <c r="AU141" s="237" t="s">
        <v>85</v>
      </c>
      <c r="AY141" s="17" t="s">
        <v>145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</v>
      </c>
      <c r="BK141" s="238">
        <f>ROUND(I141*H141,0)</f>
        <v>0</v>
      </c>
      <c r="BL141" s="17" t="s">
        <v>487</v>
      </c>
      <c r="BM141" s="237" t="s">
        <v>996</v>
      </c>
    </row>
    <row r="142" s="2" customFormat="1" ht="16.5" customHeight="1">
      <c r="A142" s="38"/>
      <c r="B142" s="39"/>
      <c r="C142" s="226" t="s">
        <v>227</v>
      </c>
      <c r="D142" s="226" t="s">
        <v>147</v>
      </c>
      <c r="E142" s="227" t="s">
        <v>997</v>
      </c>
      <c r="F142" s="228" t="s">
        <v>998</v>
      </c>
      <c r="G142" s="229" t="s">
        <v>812</v>
      </c>
      <c r="H142" s="230">
        <v>12</v>
      </c>
      <c r="I142" s="231"/>
      <c r="J142" s="232">
        <f>ROUND(I142*H142,0)</f>
        <v>0</v>
      </c>
      <c r="K142" s="228" t="s">
        <v>1</v>
      </c>
      <c r="L142" s="44"/>
      <c r="M142" s="233" t="s">
        <v>1</v>
      </c>
      <c r="N142" s="234" t="s">
        <v>42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487</v>
      </c>
      <c r="AT142" s="237" t="s">
        <v>147</v>
      </c>
      <c r="AU142" s="237" t="s">
        <v>85</v>
      </c>
      <c r="AY142" s="17" t="s">
        <v>145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</v>
      </c>
      <c r="BK142" s="238">
        <f>ROUND(I142*H142,0)</f>
        <v>0</v>
      </c>
      <c r="BL142" s="17" t="s">
        <v>487</v>
      </c>
      <c r="BM142" s="237" t="s">
        <v>999</v>
      </c>
    </row>
    <row r="143" s="2" customFormat="1" ht="16.5" customHeight="1">
      <c r="A143" s="38"/>
      <c r="B143" s="39"/>
      <c r="C143" s="226" t="s">
        <v>231</v>
      </c>
      <c r="D143" s="226" t="s">
        <v>147</v>
      </c>
      <c r="E143" s="227" t="s">
        <v>1000</v>
      </c>
      <c r="F143" s="228" t="s">
        <v>1001</v>
      </c>
      <c r="G143" s="229" t="s">
        <v>812</v>
      </c>
      <c r="H143" s="230">
        <v>6</v>
      </c>
      <c r="I143" s="231"/>
      <c r="J143" s="232">
        <f>ROUND(I143*H143,0)</f>
        <v>0</v>
      </c>
      <c r="K143" s="228" t="s">
        <v>1</v>
      </c>
      <c r="L143" s="44"/>
      <c r="M143" s="233" t="s">
        <v>1</v>
      </c>
      <c r="N143" s="234" t="s">
        <v>42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487</v>
      </c>
      <c r="AT143" s="237" t="s">
        <v>147</v>
      </c>
      <c r="AU143" s="237" t="s">
        <v>85</v>
      </c>
      <c r="AY143" s="17" t="s">
        <v>145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</v>
      </c>
      <c r="BK143" s="238">
        <f>ROUND(I143*H143,0)</f>
        <v>0</v>
      </c>
      <c r="BL143" s="17" t="s">
        <v>487</v>
      </c>
      <c r="BM143" s="237" t="s">
        <v>1002</v>
      </c>
    </row>
    <row r="144" s="2" customFormat="1" ht="16.5" customHeight="1">
      <c r="A144" s="38"/>
      <c r="B144" s="39"/>
      <c r="C144" s="226" t="s">
        <v>247</v>
      </c>
      <c r="D144" s="226" t="s">
        <v>147</v>
      </c>
      <c r="E144" s="227" t="s">
        <v>1003</v>
      </c>
      <c r="F144" s="228" t="s">
        <v>1004</v>
      </c>
      <c r="G144" s="229" t="s">
        <v>812</v>
      </c>
      <c r="H144" s="230">
        <v>32</v>
      </c>
      <c r="I144" s="231"/>
      <c r="J144" s="232">
        <f>ROUND(I144*H144,0)</f>
        <v>0</v>
      </c>
      <c r="K144" s="228" t="s">
        <v>1</v>
      </c>
      <c r="L144" s="44"/>
      <c r="M144" s="233" t="s">
        <v>1</v>
      </c>
      <c r="N144" s="234" t="s">
        <v>42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487</v>
      </c>
      <c r="AT144" s="237" t="s">
        <v>147</v>
      </c>
      <c r="AU144" s="237" t="s">
        <v>85</v>
      </c>
      <c r="AY144" s="17" t="s">
        <v>145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</v>
      </c>
      <c r="BK144" s="238">
        <f>ROUND(I144*H144,0)</f>
        <v>0</v>
      </c>
      <c r="BL144" s="17" t="s">
        <v>487</v>
      </c>
      <c r="BM144" s="237" t="s">
        <v>1005</v>
      </c>
    </row>
    <row r="145" s="12" customFormat="1" ht="22.8" customHeight="1">
      <c r="A145" s="12"/>
      <c r="B145" s="210"/>
      <c r="C145" s="211"/>
      <c r="D145" s="212" t="s">
        <v>76</v>
      </c>
      <c r="E145" s="224" t="s">
        <v>1006</v>
      </c>
      <c r="F145" s="224" t="s">
        <v>1007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SUM(P146:P160)</f>
        <v>0</v>
      </c>
      <c r="Q145" s="218"/>
      <c r="R145" s="219">
        <f>SUM(R146:R160)</f>
        <v>0</v>
      </c>
      <c r="S145" s="218"/>
      <c r="T145" s="220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92</v>
      </c>
      <c r="AT145" s="222" t="s">
        <v>76</v>
      </c>
      <c r="AU145" s="222" t="s">
        <v>8</v>
      </c>
      <c r="AY145" s="221" t="s">
        <v>145</v>
      </c>
      <c r="BK145" s="223">
        <f>SUM(BK146:BK160)</f>
        <v>0</v>
      </c>
    </row>
    <row r="146" s="2" customFormat="1" ht="16.5" customHeight="1">
      <c r="A146" s="38"/>
      <c r="B146" s="39"/>
      <c r="C146" s="226" t="s">
        <v>250</v>
      </c>
      <c r="D146" s="226" t="s">
        <v>147</v>
      </c>
      <c r="E146" s="227" t="s">
        <v>1008</v>
      </c>
      <c r="F146" s="228" t="s">
        <v>1009</v>
      </c>
      <c r="G146" s="229" t="s">
        <v>302</v>
      </c>
      <c r="H146" s="230">
        <v>212</v>
      </c>
      <c r="I146" s="231"/>
      <c r="J146" s="232">
        <f>ROUND(I146*H146,0)</f>
        <v>0</v>
      </c>
      <c r="K146" s="228" t="s">
        <v>1</v>
      </c>
      <c r="L146" s="44"/>
      <c r="M146" s="233" t="s">
        <v>1</v>
      </c>
      <c r="N146" s="234" t="s">
        <v>42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487</v>
      </c>
      <c r="AT146" s="237" t="s">
        <v>147</v>
      </c>
      <c r="AU146" s="237" t="s">
        <v>85</v>
      </c>
      <c r="AY146" s="17" t="s">
        <v>145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</v>
      </c>
      <c r="BK146" s="238">
        <f>ROUND(I146*H146,0)</f>
        <v>0</v>
      </c>
      <c r="BL146" s="17" t="s">
        <v>487</v>
      </c>
      <c r="BM146" s="237" t="s">
        <v>1010</v>
      </c>
    </row>
    <row r="147" s="2" customFormat="1" ht="16.5" customHeight="1">
      <c r="A147" s="38"/>
      <c r="B147" s="39"/>
      <c r="C147" s="226" t="s">
        <v>254</v>
      </c>
      <c r="D147" s="226" t="s">
        <v>147</v>
      </c>
      <c r="E147" s="227" t="s">
        <v>1011</v>
      </c>
      <c r="F147" s="228" t="s">
        <v>1012</v>
      </c>
      <c r="G147" s="229" t="s">
        <v>812</v>
      </c>
      <c r="H147" s="230">
        <v>4</v>
      </c>
      <c r="I147" s="231"/>
      <c r="J147" s="232">
        <f>ROUND(I147*H147,0)</f>
        <v>0</v>
      </c>
      <c r="K147" s="228" t="s">
        <v>1</v>
      </c>
      <c r="L147" s="44"/>
      <c r="M147" s="233" t="s">
        <v>1</v>
      </c>
      <c r="N147" s="234" t="s">
        <v>42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487</v>
      </c>
      <c r="AT147" s="237" t="s">
        <v>147</v>
      </c>
      <c r="AU147" s="237" t="s">
        <v>85</v>
      </c>
      <c r="AY147" s="17" t="s">
        <v>145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</v>
      </c>
      <c r="BK147" s="238">
        <f>ROUND(I147*H147,0)</f>
        <v>0</v>
      </c>
      <c r="BL147" s="17" t="s">
        <v>487</v>
      </c>
      <c r="BM147" s="237" t="s">
        <v>1013</v>
      </c>
    </row>
    <row r="148" s="2" customFormat="1" ht="16.5" customHeight="1">
      <c r="A148" s="38"/>
      <c r="B148" s="39"/>
      <c r="C148" s="226" t="s">
        <v>7</v>
      </c>
      <c r="D148" s="226" t="s">
        <v>147</v>
      </c>
      <c r="E148" s="227" t="s">
        <v>1014</v>
      </c>
      <c r="F148" s="228" t="s">
        <v>1015</v>
      </c>
      <c r="G148" s="229" t="s">
        <v>812</v>
      </c>
      <c r="H148" s="230">
        <v>6</v>
      </c>
      <c r="I148" s="231"/>
      <c r="J148" s="232">
        <f>ROUND(I148*H148,0)</f>
        <v>0</v>
      </c>
      <c r="K148" s="228" t="s">
        <v>1</v>
      </c>
      <c r="L148" s="44"/>
      <c r="M148" s="233" t="s">
        <v>1</v>
      </c>
      <c r="N148" s="234" t="s">
        <v>42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487</v>
      </c>
      <c r="AT148" s="237" t="s">
        <v>147</v>
      </c>
      <c r="AU148" s="237" t="s">
        <v>85</v>
      </c>
      <c r="AY148" s="17" t="s">
        <v>145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</v>
      </c>
      <c r="BK148" s="238">
        <f>ROUND(I148*H148,0)</f>
        <v>0</v>
      </c>
      <c r="BL148" s="17" t="s">
        <v>487</v>
      </c>
      <c r="BM148" s="237" t="s">
        <v>1016</v>
      </c>
    </row>
    <row r="149" s="2" customFormat="1" ht="16.5" customHeight="1">
      <c r="A149" s="38"/>
      <c r="B149" s="39"/>
      <c r="C149" s="226" t="s">
        <v>267</v>
      </c>
      <c r="D149" s="226" t="s">
        <v>147</v>
      </c>
      <c r="E149" s="227" t="s">
        <v>1017</v>
      </c>
      <c r="F149" s="228" t="s">
        <v>1018</v>
      </c>
      <c r="G149" s="229" t="s">
        <v>812</v>
      </c>
      <c r="H149" s="230">
        <v>12</v>
      </c>
      <c r="I149" s="231"/>
      <c r="J149" s="232">
        <f>ROUND(I149*H149,0)</f>
        <v>0</v>
      </c>
      <c r="K149" s="228" t="s">
        <v>1</v>
      </c>
      <c r="L149" s="44"/>
      <c r="M149" s="233" t="s">
        <v>1</v>
      </c>
      <c r="N149" s="234" t="s">
        <v>42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487</v>
      </c>
      <c r="AT149" s="237" t="s">
        <v>147</v>
      </c>
      <c r="AU149" s="237" t="s">
        <v>85</v>
      </c>
      <c r="AY149" s="17" t="s">
        <v>145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</v>
      </c>
      <c r="BK149" s="238">
        <f>ROUND(I149*H149,0)</f>
        <v>0</v>
      </c>
      <c r="BL149" s="17" t="s">
        <v>487</v>
      </c>
      <c r="BM149" s="237" t="s">
        <v>1019</v>
      </c>
    </row>
    <row r="150" s="2" customFormat="1" ht="16.5" customHeight="1">
      <c r="A150" s="38"/>
      <c r="B150" s="39"/>
      <c r="C150" s="226" t="s">
        <v>273</v>
      </c>
      <c r="D150" s="226" t="s">
        <v>147</v>
      </c>
      <c r="E150" s="227" t="s">
        <v>1020</v>
      </c>
      <c r="F150" s="228" t="s">
        <v>1021</v>
      </c>
      <c r="G150" s="229" t="s">
        <v>812</v>
      </c>
      <c r="H150" s="230">
        <v>46</v>
      </c>
      <c r="I150" s="231"/>
      <c r="J150" s="232">
        <f>ROUND(I150*H150,0)</f>
        <v>0</v>
      </c>
      <c r="K150" s="228" t="s">
        <v>1</v>
      </c>
      <c r="L150" s="44"/>
      <c r="M150" s="233" t="s">
        <v>1</v>
      </c>
      <c r="N150" s="234" t="s">
        <v>42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487</v>
      </c>
      <c r="AT150" s="237" t="s">
        <v>147</v>
      </c>
      <c r="AU150" s="237" t="s">
        <v>85</v>
      </c>
      <c r="AY150" s="17" t="s">
        <v>145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</v>
      </c>
      <c r="BK150" s="238">
        <f>ROUND(I150*H150,0)</f>
        <v>0</v>
      </c>
      <c r="BL150" s="17" t="s">
        <v>487</v>
      </c>
      <c r="BM150" s="237" t="s">
        <v>1022</v>
      </c>
    </row>
    <row r="151" s="2" customFormat="1" ht="16.5" customHeight="1">
      <c r="A151" s="38"/>
      <c r="B151" s="39"/>
      <c r="C151" s="226" t="s">
        <v>279</v>
      </c>
      <c r="D151" s="226" t="s">
        <v>147</v>
      </c>
      <c r="E151" s="227" t="s">
        <v>1023</v>
      </c>
      <c r="F151" s="228" t="s">
        <v>1024</v>
      </c>
      <c r="G151" s="229" t="s">
        <v>812</v>
      </c>
      <c r="H151" s="230">
        <v>6</v>
      </c>
      <c r="I151" s="231"/>
      <c r="J151" s="232">
        <f>ROUND(I151*H151,0)</f>
        <v>0</v>
      </c>
      <c r="K151" s="228" t="s">
        <v>1</v>
      </c>
      <c r="L151" s="44"/>
      <c r="M151" s="233" t="s">
        <v>1</v>
      </c>
      <c r="N151" s="234" t="s">
        <v>42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487</v>
      </c>
      <c r="AT151" s="237" t="s">
        <v>147</v>
      </c>
      <c r="AU151" s="237" t="s">
        <v>85</v>
      </c>
      <c r="AY151" s="17" t="s">
        <v>145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</v>
      </c>
      <c r="BK151" s="238">
        <f>ROUND(I151*H151,0)</f>
        <v>0</v>
      </c>
      <c r="BL151" s="17" t="s">
        <v>487</v>
      </c>
      <c r="BM151" s="237" t="s">
        <v>1025</v>
      </c>
    </row>
    <row r="152" s="2" customFormat="1" ht="16.5" customHeight="1">
      <c r="A152" s="38"/>
      <c r="B152" s="39"/>
      <c r="C152" s="226" t="s">
        <v>284</v>
      </c>
      <c r="D152" s="226" t="s">
        <v>147</v>
      </c>
      <c r="E152" s="227" t="s">
        <v>1026</v>
      </c>
      <c r="F152" s="228" t="s">
        <v>1027</v>
      </c>
      <c r="G152" s="229" t="s">
        <v>812</v>
      </c>
      <c r="H152" s="230">
        <v>6</v>
      </c>
      <c r="I152" s="231"/>
      <c r="J152" s="232">
        <f>ROUND(I152*H152,0)</f>
        <v>0</v>
      </c>
      <c r="K152" s="228" t="s">
        <v>1</v>
      </c>
      <c r="L152" s="44"/>
      <c r="M152" s="233" t="s">
        <v>1</v>
      </c>
      <c r="N152" s="234" t="s">
        <v>42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487</v>
      </c>
      <c r="AT152" s="237" t="s">
        <v>147</v>
      </c>
      <c r="AU152" s="237" t="s">
        <v>85</v>
      </c>
      <c r="AY152" s="17" t="s">
        <v>145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</v>
      </c>
      <c r="BK152" s="238">
        <f>ROUND(I152*H152,0)</f>
        <v>0</v>
      </c>
      <c r="BL152" s="17" t="s">
        <v>487</v>
      </c>
      <c r="BM152" s="237" t="s">
        <v>1028</v>
      </c>
    </row>
    <row r="153" s="2" customFormat="1" ht="16.5" customHeight="1">
      <c r="A153" s="38"/>
      <c r="B153" s="39"/>
      <c r="C153" s="226" t="s">
        <v>289</v>
      </c>
      <c r="D153" s="226" t="s">
        <v>147</v>
      </c>
      <c r="E153" s="227" t="s">
        <v>1029</v>
      </c>
      <c r="F153" s="228" t="s">
        <v>1030</v>
      </c>
      <c r="G153" s="229" t="s">
        <v>302</v>
      </c>
      <c r="H153" s="230">
        <v>4</v>
      </c>
      <c r="I153" s="231"/>
      <c r="J153" s="232">
        <f>ROUND(I153*H153,0)</f>
        <v>0</v>
      </c>
      <c r="K153" s="228" t="s">
        <v>1</v>
      </c>
      <c r="L153" s="44"/>
      <c r="M153" s="233" t="s">
        <v>1</v>
      </c>
      <c r="N153" s="234" t="s">
        <v>42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487</v>
      </c>
      <c r="AT153" s="237" t="s">
        <v>147</v>
      </c>
      <c r="AU153" s="237" t="s">
        <v>85</v>
      </c>
      <c r="AY153" s="17" t="s">
        <v>145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</v>
      </c>
      <c r="BK153" s="238">
        <f>ROUND(I153*H153,0)</f>
        <v>0</v>
      </c>
      <c r="BL153" s="17" t="s">
        <v>487</v>
      </c>
      <c r="BM153" s="237" t="s">
        <v>1031</v>
      </c>
    </row>
    <row r="154" s="2" customFormat="1" ht="16.5" customHeight="1">
      <c r="A154" s="38"/>
      <c r="B154" s="39"/>
      <c r="C154" s="226" t="s">
        <v>293</v>
      </c>
      <c r="D154" s="226" t="s">
        <v>147</v>
      </c>
      <c r="E154" s="227" t="s">
        <v>1032</v>
      </c>
      <c r="F154" s="228" t="s">
        <v>1033</v>
      </c>
      <c r="G154" s="229" t="s">
        <v>302</v>
      </c>
      <c r="H154" s="230">
        <v>4</v>
      </c>
      <c r="I154" s="231"/>
      <c r="J154" s="232">
        <f>ROUND(I154*H154,0)</f>
        <v>0</v>
      </c>
      <c r="K154" s="228" t="s">
        <v>1</v>
      </c>
      <c r="L154" s="44"/>
      <c r="M154" s="233" t="s">
        <v>1</v>
      </c>
      <c r="N154" s="234" t="s">
        <v>42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487</v>
      </c>
      <c r="AT154" s="237" t="s">
        <v>147</v>
      </c>
      <c r="AU154" s="237" t="s">
        <v>85</v>
      </c>
      <c r="AY154" s="17" t="s">
        <v>145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</v>
      </c>
      <c r="BK154" s="238">
        <f>ROUND(I154*H154,0)</f>
        <v>0</v>
      </c>
      <c r="BL154" s="17" t="s">
        <v>487</v>
      </c>
      <c r="BM154" s="237" t="s">
        <v>1034</v>
      </c>
    </row>
    <row r="155" s="2" customFormat="1" ht="16.5" customHeight="1">
      <c r="A155" s="38"/>
      <c r="B155" s="39"/>
      <c r="C155" s="226" t="s">
        <v>299</v>
      </c>
      <c r="D155" s="226" t="s">
        <v>147</v>
      </c>
      <c r="E155" s="227" t="s">
        <v>1035</v>
      </c>
      <c r="F155" s="228" t="s">
        <v>1036</v>
      </c>
      <c r="G155" s="229" t="s">
        <v>150</v>
      </c>
      <c r="H155" s="230">
        <v>4</v>
      </c>
      <c r="I155" s="231"/>
      <c r="J155" s="232">
        <f>ROUND(I155*H155,0)</f>
        <v>0</v>
      </c>
      <c r="K155" s="228" t="s">
        <v>1</v>
      </c>
      <c r="L155" s="44"/>
      <c r="M155" s="233" t="s">
        <v>1</v>
      </c>
      <c r="N155" s="234" t="s">
        <v>42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487</v>
      </c>
      <c r="AT155" s="237" t="s">
        <v>147</v>
      </c>
      <c r="AU155" s="237" t="s">
        <v>85</v>
      </c>
      <c r="AY155" s="17" t="s">
        <v>145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</v>
      </c>
      <c r="BK155" s="238">
        <f>ROUND(I155*H155,0)</f>
        <v>0</v>
      </c>
      <c r="BL155" s="17" t="s">
        <v>487</v>
      </c>
      <c r="BM155" s="237" t="s">
        <v>1037</v>
      </c>
    </row>
    <row r="156" s="2" customFormat="1" ht="16.5" customHeight="1">
      <c r="A156" s="38"/>
      <c r="B156" s="39"/>
      <c r="C156" s="226" t="s">
        <v>305</v>
      </c>
      <c r="D156" s="226" t="s">
        <v>147</v>
      </c>
      <c r="E156" s="227" t="s">
        <v>1038</v>
      </c>
      <c r="F156" s="228" t="s">
        <v>1039</v>
      </c>
      <c r="G156" s="229" t="s">
        <v>150</v>
      </c>
      <c r="H156" s="230">
        <v>4</v>
      </c>
      <c r="I156" s="231"/>
      <c r="J156" s="232">
        <f>ROUND(I156*H156,0)</f>
        <v>0</v>
      </c>
      <c r="K156" s="228" t="s">
        <v>1</v>
      </c>
      <c r="L156" s="44"/>
      <c r="M156" s="233" t="s">
        <v>1</v>
      </c>
      <c r="N156" s="234" t="s">
        <v>42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487</v>
      </c>
      <c r="AT156" s="237" t="s">
        <v>147</v>
      </c>
      <c r="AU156" s="237" t="s">
        <v>85</v>
      </c>
      <c r="AY156" s="17" t="s">
        <v>145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</v>
      </c>
      <c r="BK156" s="238">
        <f>ROUND(I156*H156,0)</f>
        <v>0</v>
      </c>
      <c r="BL156" s="17" t="s">
        <v>487</v>
      </c>
      <c r="BM156" s="237" t="s">
        <v>1040</v>
      </c>
    </row>
    <row r="157" s="2" customFormat="1" ht="16.5" customHeight="1">
      <c r="A157" s="38"/>
      <c r="B157" s="39"/>
      <c r="C157" s="226" t="s">
        <v>310</v>
      </c>
      <c r="D157" s="226" t="s">
        <v>147</v>
      </c>
      <c r="E157" s="227" t="s">
        <v>1041</v>
      </c>
      <c r="F157" s="228" t="s">
        <v>1042</v>
      </c>
      <c r="G157" s="229" t="s">
        <v>302</v>
      </c>
      <c r="H157" s="230">
        <v>4</v>
      </c>
      <c r="I157" s="231"/>
      <c r="J157" s="232">
        <f>ROUND(I157*H157,0)</f>
        <v>0</v>
      </c>
      <c r="K157" s="228" t="s">
        <v>1</v>
      </c>
      <c r="L157" s="44"/>
      <c r="M157" s="233" t="s">
        <v>1</v>
      </c>
      <c r="N157" s="234" t="s">
        <v>42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487</v>
      </c>
      <c r="AT157" s="237" t="s">
        <v>147</v>
      </c>
      <c r="AU157" s="237" t="s">
        <v>85</v>
      </c>
      <c r="AY157" s="17" t="s">
        <v>145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</v>
      </c>
      <c r="BK157" s="238">
        <f>ROUND(I157*H157,0)</f>
        <v>0</v>
      </c>
      <c r="BL157" s="17" t="s">
        <v>487</v>
      </c>
      <c r="BM157" s="237" t="s">
        <v>1043</v>
      </c>
    </row>
    <row r="158" s="2" customFormat="1" ht="16.5" customHeight="1">
      <c r="A158" s="38"/>
      <c r="B158" s="39"/>
      <c r="C158" s="226" t="s">
        <v>320</v>
      </c>
      <c r="D158" s="226" t="s">
        <v>147</v>
      </c>
      <c r="E158" s="227" t="s">
        <v>1044</v>
      </c>
      <c r="F158" s="228" t="s">
        <v>1045</v>
      </c>
      <c r="G158" s="229" t="s">
        <v>302</v>
      </c>
      <c r="H158" s="230">
        <v>4</v>
      </c>
      <c r="I158" s="231"/>
      <c r="J158" s="232">
        <f>ROUND(I158*H158,0)</f>
        <v>0</v>
      </c>
      <c r="K158" s="228" t="s">
        <v>1</v>
      </c>
      <c r="L158" s="44"/>
      <c r="M158" s="233" t="s">
        <v>1</v>
      </c>
      <c r="N158" s="234" t="s">
        <v>42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487</v>
      </c>
      <c r="AT158" s="237" t="s">
        <v>147</v>
      </c>
      <c r="AU158" s="237" t="s">
        <v>85</v>
      </c>
      <c r="AY158" s="17" t="s">
        <v>145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</v>
      </c>
      <c r="BK158" s="238">
        <f>ROUND(I158*H158,0)</f>
        <v>0</v>
      </c>
      <c r="BL158" s="17" t="s">
        <v>487</v>
      </c>
      <c r="BM158" s="237" t="s">
        <v>1046</v>
      </c>
    </row>
    <row r="159" s="2" customFormat="1" ht="16.5" customHeight="1">
      <c r="A159" s="38"/>
      <c r="B159" s="39"/>
      <c r="C159" s="226" t="s">
        <v>325</v>
      </c>
      <c r="D159" s="226" t="s">
        <v>147</v>
      </c>
      <c r="E159" s="227" t="s">
        <v>1047</v>
      </c>
      <c r="F159" s="228" t="s">
        <v>1048</v>
      </c>
      <c r="G159" s="229" t="s">
        <v>181</v>
      </c>
      <c r="H159" s="230">
        <v>1</v>
      </c>
      <c r="I159" s="231"/>
      <c r="J159" s="232">
        <f>ROUND(I159*H159,0)</f>
        <v>0</v>
      </c>
      <c r="K159" s="228" t="s">
        <v>1</v>
      </c>
      <c r="L159" s="44"/>
      <c r="M159" s="233" t="s">
        <v>1</v>
      </c>
      <c r="N159" s="234" t="s">
        <v>42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487</v>
      </c>
      <c r="AT159" s="237" t="s">
        <v>147</v>
      </c>
      <c r="AU159" s="237" t="s">
        <v>85</v>
      </c>
      <c r="AY159" s="17" t="s">
        <v>145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</v>
      </c>
      <c r="BK159" s="238">
        <f>ROUND(I159*H159,0)</f>
        <v>0</v>
      </c>
      <c r="BL159" s="17" t="s">
        <v>487</v>
      </c>
      <c r="BM159" s="237" t="s">
        <v>1049</v>
      </c>
    </row>
    <row r="160" s="2" customFormat="1" ht="16.5" customHeight="1">
      <c r="A160" s="38"/>
      <c r="B160" s="39"/>
      <c r="C160" s="226" t="s">
        <v>330</v>
      </c>
      <c r="D160" s="226" t="s">
        <v>147</v>
      </c>
      <c r="E160" s="227" t="s">
        <v>1050</v>
      </c>
      <c r="F160" s="228" t="s">
        <v>1051</v>
      </c>
      <c r="G160" s="229" t="s">
        <v>812</v>
      </c>
      <c r="H160" s="230">
        <v>3</v>
      </c>
      <c r="I160" s="231"/>
      <c r="J160" s="232">
        <f>ROUND(I160*H160,0)</f>
        <v>0</v>
      </c>
      <c r="K160" s="228" t="s">
        <v>1</v>
      </c>
      <c r="L160" s="44"/>
      <c r="M160" s="233" t="s">
        <v>1</v>
      </c>
      <c r="N160" s="234" t="s">
        <v>42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487</v>
      </c>
      <c r="AT160" s="237" t="s">
        <v>147</v>
      </c>
      <c r="AU160" s="237" t="s">
        <v>85</v>
      </c>
      <c r="AY160" s="17" t="s">
        <v>145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</v>
      </c>
      <c r="BK160" s="238">
        <f>ROUND(I160*H160,0)</f>
        <v>0</v>
      </c>
      <c r="BL160" s="17" t="s">
        <v>487</v>
      </c>
      <c r="BM160" s="237" t="s">
        <v>1052</v>
      </c>
    </row>
    <row r="161" s="12" customFormat="1" ht="22.8" customHeight="1">
      <c r="A161" s="12"/>
      <c r="B161" s="210"/>
      <c r="C161" s="211"/>
      <c r="D161" s="212" t="s">
        <v>76</v>
      </c>
      <c r="E161" s="224" t="s">
        <v>1053</v>
      </c>
      <c r="F161" s="224" t="s">
        <v>1054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SUM(P162:P164)</f>
        <v>0</v>
      </c>
      <c r="Q161" s="218"/>
      <c r="R161" s="219">
        <f>SUM(R162:R164)</f>
        <v>0</v>
      </c>
      <c r="S161" s="218"/>
      <c r="T161" s="220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92</v>
      </c>
      <c r="AT161" s="222" t="s">
        <v>76</v>
      </c>
      <c r="AU161" s="222" t="s">
        <v>8</v>
      </c>
      <c r="AY161" s="221" t="s">
        <v>145</v>
      </c>
      <c r="BK161" s="223">
        <f>SUM(BK162:BK164)</f>
        <v>0</v>
      </c>
    </row>
    <row r="162" s="2" customFormat="1" ht="16.5" customHeight="1">
      <c r="A162" s="38"/>
      <c r="B162" s="39"/>
      <c r="C162" s="226" t="s">
        <v>334</v>
      </c>
      <c r="D162" s="226" t="s">
        <v>147</v>
      </c>
      <c r="E162" s="227" t="s">
        <v>1055</v>
      </c>
      <c r="F162" s="228" t="s">
        <v>1056</v>
      </c>
      <c r="G162" s="229" t="s">
        <v>1057</v>
      </c>
      <c r="H162" s="230">
        <v>1</v>
      </c>
      <c r="I162" s="231"/>
      <c r="J162" s="232">
        <f>ROUND(I162*H162,0)</f>
        <v>0</v>
      </c>
      <c r="K162" s="228" t="s">
        <v>1</v>
      </c>
      <c r="L162" s="44"/>
      <c r="M162" s="233" t="s">
        <v>1</v>
      </c>
      <c r="N162" s="234" t="s">
        <v>42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487</v>
      </c>
      <c r="AT162" s="237" t="s">
        <v>147</v>
      </c>
      <c r="AU162" s="237" t="s">
        <v>85</v>
      </c>
      <c r="AY162" s="17" t="s">
        <v>145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</v>
      </c>
      <c r="BK162" s="238">
        <f>ROUND(I162*H162,0)</f>
        <v>0</v>
      </c>
      <c r="BL162" s="17" t="s">
        <v>487</v>
      </c>
      <c r="BM162" s="237" t="s">
        <v>1058</v>
      </c>
    </row>
    <row r="163" s="2" customFormat="1" ht="16.5" customHeight="1">
      <c r="A163" s="38"/>
      <c r="B163" s="39"/>
      <c r="C163" s="226" t="s">
        <v>338</v>
      </c>
      <c r="D163" s="226" t="s">
        <v>147</v>
      </c>
      <c r="E163" s="227" t="s">
        <v>1059</v>
      </c>
      <c r="F163" s="228" t="s">
        <v>1060</v>
      </c>
      <c r="G163" s="229" t="s">
        <v>1057</v>
      </c>
      <c r="H163" s="230">
        <v>1</v>
      </c>
      <c r="I163" s="231"/>
      <c r="J163" s="232">
        <f>ROUND(I163*H163,0)</f>
        <v>0</v>
      </c>
      <c r="K163" s="228" t="s">
        <v>1</v>
      </c>
      <c r="L163" s="44"/>
      <c r="M163" s="233" t="s">
        <v>1</v>
      </c>
      <c r="N163" s="234" t="s">
        <v>42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487</v>
      </c>
      <c r="AT163" s="237" t="s">
        <v>147</v>
      </c>
      <c r="AU163" s="237" t="s">
        <v>85</v>
      </c>
      <c r="AY163" s="17" t="s">
        <v>145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</v>
      </c>
      <c r="BK163" s="238">
        <f>ROUND(I163*H163,0)</f>
        <v>0</v>
      </c>
      <c r="BL163" s="17" t="s">
        <v>487</v>
      </c>
      <c r="BM163" s="237" t="s">
        <v>1061</v>
      </c>
    </row>
    <row r="164" s="2" customFormat="1" ht="16.5" customHeight="1">
      <c r="A164" s="38"/>
      <c r="B164" s="39"/>
      <c r="C164" s="226" t="s">
        <v>344</v>
      </c>
      <c r="D164" s="226" t="s">
        <v>147</v>
      </c>
      <c r="E164" s="227" t="s">
        <v>1062</v>
      </c>
      <c r="F164" s="228" t="s">
        <v>1063</v>
      </c>
      <c r="G164" s="229" t="s">
        <v>1057</v>
      </c>
      <c r="H164" s="230">
        <v>1</v>
      </c>
      <c r="I164" s="231"/>
      <c r="J164" s="232">
        <f>ROUND(I164*H164,0)</f>
        <v>0</v>
      </c>
      <c r="K164" s="228" t="s">
        <v>1</v>
      </c>
      <c r="L164" s="44"/>
      <c r="M164" s="283" t="s">
        <v>1</v>
      </c>
      <c r="N164" s="284" t="s">
        <v>42</v>
      </c>
      <c r="O164" s="285"/>
      <c r="P164" s="286">
        <f>O164*H164</f>
        <v>0</v>
      </c>
      <c r="Q164" s="286">
        <v>0</v>
      </c>
      <c r="R164" s="286">
        <f>Q164*H164</f>
        <v>0</v>
      </c>
      <c r="S164" s="286">
        <v>0</v>
      </c>
      <c r="T164" s="28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487</v>
      </c>
      <c r="AT164" s="237" t="s">
        <v>147</v>
      </c>
      <c r="AU164" s="237" t="s">
        <v>85</v>
      </c>
      <c r="AY164" s="17" t="s">
        <v>145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</v>
      </c>
      <c r="BK164" s="238">
        <f>ROUND(I164*H164,0)</f>
        <v>0</v>
      </c>
      <c r="BL164" s="17" t="s">
        <v>487</v>
      </c>
      <c r="BM164" s="237" t="s">
        <v>1064</v>
      </c>
    </row>
    <row r="165" s="2" customFormat="1" ht="6.96" customHeight="1">
      <c r="A165" s="38"/>
      <c r="B165" s="66"/>
      <c r="C165" s="67"/>
      <c r="D165" s="67"/>
      <c r="E165" s="67"/>
      <c r="F165" s="67"/>
      <c r="G165" s="67"/>
      <c r="H165" s="67"/>
      <c r="I165" s="67"/>
      <c r="J165" s="67"/>
      <c r="K165" s="67"/>
      <c r="L165" s="44"/>
      <c r="M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</sheetData>
  <sheetProtection sheet="1" autoFilter="0" formatColumns="0" formatRows="0" objects="1" scenarios="1" spinCount="100000" saltValue="0GFnv0XBKBqwZXRjMyesBkQ3LqwihT4IB4+KKgPRew8tUmGMl7ZSBBaghy5upaZduBuApzXKCoJR7l7uA3zeKQ==" hashValue="MKNK1u5EGDkuJqbQwrulwtcjZyNq42TjZZYgaMnv/4gBQ8fmlmt2bjs/iPfrMqEDZn1sCWOS+3F6ddRP6tJzug==" algorithmName="SHA-512" password="CF2C"/>
  <autoFilter ref="C123:K1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="1" customFormat="1" ht="24.96" customHeight="1">
      <c r="B4" s="20"/>
      <c r="D4" s="148" t="s">
        <v>102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26.25" customHeight="1">
      <c r="B7" s="20"/>
      <c r="E7" s="151" t="str">
        <f>'Rekapitulace stavby'!K6</f>
        <v>Oprava střechy školní jídelny ZŠ Kukleny a rodinného domu č.p. 91</v>
      </c>
      <c r="F7" s="150"/>
      <c r="G7" s="150"/>
      <c r="H7" s="150"/>
      <c r="L7" s="20"/>
    </row>
    <row r="8" s="1" customFormat="1" ht="12" customHeight="1">
      <c r="B8" s="20"/>
      <c r="D8" s="150" t="s">
        <v>103</v>
      </c>
      <c r="L8" s="20"/>
    </row>
    <row r="9" s="2" customFormat="1" ht="16.5" customHeight="1">
      <c r="A9" s="38"/>
      <c r="B9" s="44"/>
      <c r="C9" s="38"/>
      <c r="D9" s="38"/>
      <c r="E9" s="151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1065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21</v>
      </c>
      <c r="E14" s="38"/>
      <c r="F14" s="141" t="s">
        <v>22</v>
      </c>
      <c r="G14" s="38"/>
      <c r="H14" s="38"/>
      <c r="I14" s="150" t="s">
        <v>23</v>
      </c>
      <c r="J14" s="153" t="str">
        <f>'Rekapitulace stavby'!AN8</f>
        <v>8. 2. 2021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25</v>
      </c>
      <c r="E16" s="38"/>
      <c r="F16" s="38"/>
      <c r="G16" s="38"/>
      <c r="H16" s="38"/>
      <c r="I16" s="150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107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ROUND(J125,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ROUND((SUM(BE125:BE142)),  2)</f>
        <v>0</v>
      </c>
      <c r="G35" s="38"/>
      <c r="H35" s="38"/>
      <c r="I35" s="164">
        <v>0.20999999999999999</v>
      </c>
      <c r="J35" s="163">
        <f>ROUND(((SUM(BE125:BE142))*I35),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ROUND((SUM(BF125:BF142)),  2)</f>
        <v>0</v>
      </c>
      <c r="G36" s="38"/>
      <c r="H36" s="38"/>
      <c r="I36" s="164">
        <v>0.14999999999999999</v>
      </c>
      <c r="J36" s="163">
        <f>ROUND(((SUM(BF125:BF142))*I36),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ROUND((SUM(BG125:BG142)),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ROUND((SUM(BH125:BH142)),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ROUND((SUM(BI125:BI142)),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26.25" customHeight="1">
      <c r="A85" s="38"/>
      <c r="B85" s="39"/>
      <c r="C85" s="40"/>
      <c r="D85" s="40"/>
      <c r="E85" s="183" t="str">
        <f>E7</f>
        <v>Oprava střechy školní jídelny ZŠ Kukleny a rodinného domu č.p. 91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hidden="1" s="2" customFormat="1" ht="16.5" customHeight="1">
      <c r="A87" s="38"/>
      <c r="B87" s="39"/>
      <c r="C87" s="40"/>
      <c r="D87" s="40"/>
      <c r="E87" s="183" t="s">
        <v>104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6.5" customHeight="1">
      <c r="A89" s="38"/>
      <c r="B89" s="39"/>
      <c r="C89" s="40"/>
      <c r="D89" s="40"/>
      <c r="E89" s="76" t="str">
        <f>E11</f>
        <v>3 - Vedlejší rozpočtové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Kukleny</v>
      </c>
      <c r="G91" s="40"/>
      <c r="H91" s="40"/>
      <c r="I91" s="32" t="s">
        <v>23</v>
      </c>
      <c r="J91" s="79" t="str">
        <f>IF(J14="","",J14)</f>
        <v>8. 2. 2021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32" t="s">
        <v>31</v>
      </c>
      <c r="J93" s="36" t="str">
        <f>E23</f>
        <v>Ing. Prokop Vacek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Ing. Prokop Vacek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9.28" customHeight="1">
      <c r="A96" s="38"/>
      <c r="B96" s="39"/>
      <c r="C96" s="184" t="s">
        <v>109</v>
      </c>
      <c r="D96" s="185"/>
      <c r="E96" s="185"/>
      <c r="F96" s="185"/>
      <c r="G96" s="185"/>
      <c r="H96" s="185"/>
      <c r="I96" s="185"/>
      <c r="J96" s="186" t="s">
        <v>110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hidden="1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hidden="1" s="2" customFormat="1" ht="22.8" customHeight="1">
      <c r="A98" s="38"/>
      <c r="B98" s="39"/>
      <c r="C98" s="187" t="s">
        <v>111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112</v>
      </c>
    </row>
    <row r="99" hidden="1" s="9" customFormat="1" ht="24.96" customHeight="1">
      <c r="A99" s="9"/>
      <c r="B99" s="188"/>
      <c r="C99" s="189"/>
      <c r="D99" s="190" t="s">
        <v>1066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4"/>
      <c r="C100" s="133"/>
      <c r="D100" s="195" t="s">
        <v>1067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4"/>
      <c r="C101" s="133"/>
      <c r="D101" s="195" t="s">
        <v>1068</v>
      </c>
      <c r="E101" s="196"/>
      <c r="F101" s="196"/>
      <c r="G101" s="196"/>
      <c r="H101" s="196"/>
      <c r="I101" s="196"/>
      <c r="J101" s="197">
        <f>J133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4"/>
      <c r="C102" s="133"/>
      <c r="D102" s="195" t="s">
        <v>1069</v>
      </c>
      <c r="E102" s="196"/>
      <c r="F102" s="196"/>
      <c r="G102" s="196"/>
      <c r="H102" s="196"/>
      <c r="I102" s="196"/>
      <c r="J102" s="197">
        <f>J136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4"/>
      <c r="C103" s="133"/>
      <c r="D103" s="195" t="s">
        <v>1070</v>
      </c>
      <c r="E103" s="196"/>
      <c r="F103" s="196"/>
      <c r="G103" s="196"/>
      <c r="H103" s="196"/>
      <c r="I103" s="196"/>
      <c r="J103" s="197">
        <f>J139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idden="1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idden="1"/>
    <row r="107" hidden="1"/>
    <row r="108" hidden="1"/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130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6.25" customHeight="1">
      <c r="A113" s="38"/>
      <c r="B113" s="39"/>
      <c r="C113" s="40"/>
      <c r="D113" s="40"/>
      <c r="E113" s="183" t="str">
        <f>E7</f>
        <v>Oprava střechy školní jídelny ZŠ Kukleny a rodinného domu č.p. 91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1" customFormat="1" ht="12" customHeight="1">
      <c r="B114" s="21"/>
      <c r="C114" s="32" t="s">
        <v>103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="2" customFormat="1" ht="16.5" customHeight="1">
      <c r="A115" s="38"/>
      <c r="B115" s="39"/>
      <c r="C115" s="40"/>
      <c r="D115" s="40"/>
      <c r="E115" s="183" t="s">
        <v>104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105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E11</f>
        <v>3 - Vedlejší rozpočtové náklady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21</v>
      </c>
      <c r="D119" s="40"/>
      <c r="E119" s="40"/>
      <c r="F119" s="27" t="str">
        <f>F14</f>
        <v>Kukleny</v>
      </c>
      <c r="G119" s="40"/>
      <c r="H119" s="40"/>
      <c r="I119" s="32" t="s">
        <v>23</v>
      </c>
      <c r="J119" s="79" t="str">
        <f>IF(J14="","",J14)</f>
        <v>8. 2. 2021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25</v>
      </c>
      <c r="D121" s="40"/>
      <c r="E121" s="40"/>
      <c r="F121" s="27" t="str">
        <f>E17</f>
        <v xml:space="preserve"> </v>
      </c>
      <c r="G121" s="40"/>
      <c r="H121" s="40"/>
      <c r="I121" s="32" t="s">
        <v>31</v>
      </c>
      <c r="J121" s="36" t="str">
        <f>E23</f>
        <v>Ing. Prokop Vacek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29</v>
      </c>
      <c r="D122" s="40"/>
      <c r="E122" s="40"/>
      <c r="F122" s="27" t="str">
        <f>IF(E20="","",E20)</f>
        <v>Vyplň údaj</v>
      </c>
      <c r="G122" s="40"/>
      <c r="H122" s="40"/>
      <c r="I122" s="32" t="s">
        <v>34</v>
      </c>
      <c r="J122" s="36" t="str">
        <f>E26</f>
        <v>Ing. Prokop Vacek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9"/>
      <c r="B124" s="200"/>
      <c r="C124" s="201" t="s">
        <v>131</v>
      </c>
      <c r="D124" s="202" t="s">
        <v>62</v>
      </c>
      <c r="E124" s="202" t="s">
        <v>58</v>
      </c>
      <c r="F124" s="202" t="s">
        <v>59</v>
      </c>
      <c r="G124" s="202" t="s">
        <v>132</v>
      </c>
      <c r="H124" s="202" t="s">
        <v>133</v>
      </c>
      <c r="I124" s="202" t="s">
        <v>134</v>
      </c>
      <c r="J124" s="202" t="s">
        <v>110</v>
      </c>
      <c r="K124" s="203" t="s">
        <v>135</v>
      </c>
      <c r="L124" s="204"/>
      <c r="M124" s="100" t="s">
        <v>1</v>
      </c>
      <c r="N124" s="101" t="s">
        <v>41</v>
      </c>
      <c r="O124" s="101" t="s">
        <v>136</v>
      </c>
      <c r="P124" s="101" t="s">
        <v>137</v>
      </c>
      <c r="Q124" s="101" t="s">
        <v>138</v>
      </c>
      <c r="R124" s="101" t="s">
        <v>139</v>
      </c>
      <c r="S124" s="101" t="s">
        <v>140</v>
      </c>
      <c r="T124" s="102" t="s">
        <v>141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="2" customFormat="1" ht="22.8" customHeight="1">
      <c r="A125" s="38"/>
      <c r="B125" s="39"/>
      <c r="C125" s="107" t="s">
        <v>142</v>
      </c>
      <c r="D125" s="40"/>
      <c r="E125" s="40"/>
      <c r="F125" s="40"/>
      <c r="G125" s="40"/>
      <c r="H125" s="40"/>
      <c r="I125" s="40"/>
      <c r="J125" s="205">
        <f>BK125</f>
        <v>0</v>
      </c>
      <c r="K125" s="40"/>
      <c r="L125" s="44"/>
      <c r="M125" s="103"/>
      <c r="N125" s="206"/>
      <c r="O125" s="104"/>
      <c r="P125" s="207">
        <f>P126</f>
        <v>0</v>
      </c>
      <c r="Q125" s="104"/>
      <c r="R125" s="207">
        <f>R126</f>
        <v>0</v>
      </c>
      <c r="S125" s="104"/>
      <c r="T125" s="208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112</v>
      </c>
      <c r="BK125" s="209">
        <f>BK126</f>
        <v>0</v>
      </c>
    </row>
    <row r="126" s="12" customFormat="1" ht="25.92" customHeight="1">
      <c r="A126" s="12"/>
      <c r="B126" s="210"/>
      <c r="C126" s="211"/>
      <c r="D126" s="212" t="s">
        <v>76</v>
      </c>
      <c r="E126" s="213" t="s">
        <v>1071</v>
      </c>
      <c r="F126" s="213" t="s">
        <v>93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P127+P133+P136+P139</f>
        <v>0</v>
      </c>
      <c r="Q126" s="218"/>
      <c r="R126" s="219">
        <f>R127+R133+R136+R139</f>
        <v>0</v>
      </c>
      <c r="S126" s="218"/>
      <c r="T126" s="220">
        <f>T127+T133+T136+T139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169</v>
      </c>
      <c r="AT126" s="222" t="s">
        <v>76</v>
      </c>
      <c r="AU126" s="222" t="s">
        <v>77</v>
      </c>
      <c r="AY126" s="221" t="s">
        <v>145</v>
      </c>
      <c r="BK126" s="223">
        <f>BK127+BK133+BK136+BK139</f>
        <v>0</v>
      </c>
    </row>
    <row r="127" s="12" customFormat="1" ht="22.8" customHeight="1">
      <c r="A127" s="12"/>
      <c r="B127" s="210"/>
      <c r="C127" s="211"/>
      <c r="D127" s="212" t="s">
        <v>76</v>
      </c>
      <c r="E127" s="224" t="s">
        <v>1072</v>
      </c>
      <c r="F127" s="224" t="s">
        <v>1073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SUM(P128:P132)</f>
        <v>0</v>
      </c>
      <c r="Q127" s="218"/>
      <c r="R127" s="219">
        <f>SUM(R128:R132)</f>
        <v>0</v>
      </c>
      <c r="S127" s="218"/>
      <c r="T127" s="220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169</v>
      </c>
      <c r="AT127" s="222" t="s">
        <v>76</v>
      </c>
      <c r="AU127" s="222" t="s">
        <v>8</v>
      </c>
      <c r="AY127" s="221" t="s">
        <v>145</v>
      </c>
      <c r="BK127" s="223">
        <f>SUM(BK128:BK132)</f>
        <v>0</v>
      </c>
    </row>
    <row r="128" s="2" customFormat="1" ht="16.5" customHeight="1">
      <c r="A128" s="38"/>
      <c r="B128" s="39"/>
      <c r="C128" s="226" t="s">
        <v>8</v>
      </c>
      <c r="D128" s="226" t="s">
        <v>147</v>
      </c>
      <c r="E128" s="227" t="s">
        <v>1074</v>
      </c>
      <c r="F128" s="228" t="s">
        <v>1073</v>
      </c>
      <c r="G128" s="229" t="s">
        <v>1057</v>
      </c>
      <c r="H128" s="230">
        <v>1</v>
      </c>
      <c r="I128" s="231"/>
      <c r="J128" s="232">
        <f>ROUND(I128*H128,0)</f>
        <v>0</v>
      </c>
      <c r="K128" s="228" t="s">
        <v>151</v>
      </c>
      <c r="L128" s="44"/>
      <c r="M128" s="233" t="s">
        <v>1</v>
      </c>
      <c r="N128" s="234" t="s">
        <v>42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1075</v>
      </c>
      <c r="AT128" s="237" t="s">
        <v>147</v>
      </c>
      <c r="AU128" s="237" t="s">
        <v>85</v>
      </c>
      <c r="AY128" s="17" t="s">
        <v>145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</v>
      </c>
      <c r="BK128" s="238">
        <f>ROUND(I128*H128,0)</f>
        <v>0</v>
      </c>
      <c r="BL128" s="17" t="s">
        <v>1075</v>
      </c>
      <c r="BM128" s="237" t="s">
        <v>1076</v>
      </c>
    </row>
    <row r="129" s="2" customFormat="1" ht="16.5" customHeight="1">
      <c r="A129" s="38"/>
      <c r="B129" s="39"/>
      <c r="C129" s="226" t="s">
        <v>85</v>
      </c>
      <c r="D129" s="226" t="s">
        <v>147</v>
      </c>
      <c r="E129" s="227" t="s">
        <v>1077</v>
      </c>
      <c r="F129" s="228" t="s">
        <v>1078</v>
      </c>
      <c r="G129" s="229" t="s">
        <v>302</v>
      </c>
      <c r="H129" s="230">
        <v>41</v>
      </c>
      <c r="I129" s="231"/>
      <c r="J129" s="232">
        <f>ROUND(I129*H129,0)</f>
        <v>0</v>
      </c>
      <c r="K129" s="228" t="s">
        <v>151</v>
      </c>
      <c r="L129" s="44"/>
      <c r="M129" s="233" t="s">
        <v>1</v>
      </c>
      <c r="N129" s="234" t="s">
        <v>42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1075</v>
      </c>
      <c r="AT129" s="237" t="s">
        <v>147</v>
      </c>
      <c r="AU129" s="237" t="s">
        <v>85</v>
      </c>
      <c r="AY129" s="17" t="s">
        <v>145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</v>
      </c>
      <c r="BK129" s="238">
        <f>ROUND(I129*H129,0)</f>
        <v>0</v>
      </c>
      <c r="BL129" s="17" t="s">
        <v>1075</v>
      </c>
      <c r="BM129" s="237" t="s">
        <v>1079</v>
      </c>
    </row>
    <row r="130" s="13" customFormat="1">
      <c r="A130" s="13"/>
      <c r="B130" s="239"/>
      <c r="C130" s="240"/>
      <c r="D130" s="241" t="s">
        <v>157</v>
      </c>
      <c r="E130" s="242" t="s">
        <v>1</v>
      </c>
      <c r="F130" s="243" t="s">
        <v>1080</v>
      </c>
      <c r="G130" s="240"/>
      <c r="H130" s="242" t="s">
        <v>1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157</v>
      </c>
      <c r="AU130" s="249" t="s">
        <v>85</v>
      </c>
      <c r="AV130" s="13" t="s">
        <v>8</v>
      </c>
      <c r="AW130" s="13" t="s">
        <v>33</v>
      </c>
      <c r="AX130" s="13" t="s">
        <v>77</v>
      </c>
      <c r="AY130" s="249" t="s">
        <v>145</v>
      </c>
    </row>
    <row r="131" s="14" customFormat="1">
      <c r="A131" s="14"/>
      <c r="B131" s="250"/>
      <c r="C131" s="251"/>
      <c r="D131" s="241" t="s">
        <v>157</v>
      </c>
      <c r="E131" s="252" t="s">
        <v>1</v>
      </c>
      <c r="F131" s="253" t="s">
        <v>367</v>
      </c>
      <c r="G131" s="251"/>
      <c r="H131" s="254">
        <v>41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157</v>
      </c>
      <c r="AU131" s="260" t="s">
        <v>85</v>
      </c>
      <c r="AV131" s="14" t="s">
        <v>85</v>
      </c>
      <c r="AW131" s="14" t="s">
        <v>33</v>
      </c>
      <c r="AX131" s="14" t="s">
        <v>77</v>
      </c>
      <c r="AY131" s="260" t="s">
        <v>145</v>
      </c>
    </row>
    <row r="132" s="15" customFormat="1">
      <c r="A132" s="15"/>
      <c r="B132" s="261"/>
      <c r="C132" s="262"/>
      <c r="D132" s="241" t="s">
        <v>157</v>
      </c>
      <c r="E132" s="263" t="s">
        <v>1</v>
      </c>
      <c r="F132" s="264" t="s">
        <v>160</v>
      </c>
      <c r="G132" s="262"/>
      <c r="H132" s="265">
        <v>41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1" t="s">
        <v>157</v>
      </c>
      <c r="AU132" s="271" t="s">
        <v>85</v>
      </c>
      <c r="AV132" s="15" t="s">
        <v>152</v>
      </c>
      <c r="AW132" s="15" t="s">
        <v>33</v>
      </c>
      <c r="AX132" s="15" t="s">
        <v>8</v>
      </c>
      <c r="AY132" s="271" t="s">
        <v>145</v>
      </c>
    </row>
    <row r="133" s="12" customFormat="1" ht="22.8" customHeight="1">
      <c r="A133" s="12"/>
      <c r="B133" s="210"/>
      <c r="C133" s="211"/>
      <c r="D133" s="212" t="s">
        <v>76</v>
      </c>
      <c r="E133" s="224" t="s">
        <v>1081</v>
      </c>
      <c r="F133" s="224" t="s">
        <v>1082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SUM(P134:P135)</f>
        <v>0</v>
      </c>
      <c r="Q133" s="218"/>
      <c r="R133" s="219">
        <f>SUM(R134:R135)</f>
        <v>0</v>
      </c>
      <c r="S133" s="218"/>
      <c r="T133" s="22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169</v>
      </c>
      <c r="AT133" s="222" t="s">
        <v>76</v>
      </c>
      <c r="AU133" s="222" t="s">
        <v>8</v>
      </c>
      <c r="AY133" s="221" t="s">
        <v>145</v>
      </c>
      <c r="BK133" s="223">
        <f>SUM(BK134:BK135)</f>
        <v>0</v>
      </c>
    </row>
    <row r="134" s="2" customFormat="1" ht="16.5" customHeight="1">
      <c r="A134" s="38"/>
      <c r="B134" s="39"/>
      <c r="C134" s="226" t="s">
        <v>92</v>
      </c>
      <c r="D134" s="226" t="s">
        <v>147</v>
      </c>
      <c r="E134" s="227" t="s">
        <v>1083</v>
      </c>
      <c r="F134" s="228" t="s">
        <v>1084</v>
      </c>
      <c r="G134" s="229" t="s">
        <v>812</v>
      </c>
      <c r="H134" s="230">
        <v>1</v>
      </c>
      <c r="I134" s="231"/>
      <c r="J134" s="232">
        <f>ROUND(I134*H134,0)</f>
        <v>0</v>
      </c>
      <c r="K134" s="228" t="s">
        <v>1085</v>
      </c>
      <c r="L134" s="44"/>
      <c r="M134" s="233" t="s">
        <v>1</v>
      </c>
      <c r="N134" s="234" t="s">
        <v>42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1075</v>
      </c>
      <c r="AT134" s="237" t="s">
        <v>147</v>
      </c>
      <c r="AU134" s="237" t="s">
        <v>85</v>
      </c>
      <c r="AY134" s="17" t="s">
        <v>145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</v>
      </c>
      <c r="BK134" s="238">
        <f>ROUND(I134*H134,0)</f>
        <v>0</v>
      </c>
      <c r="BL134" s="17" t="s">
        <v>1075</v>
      </c>
      <c r="BM134" s="237" t="s">
        <v>1086</v>
      </c>
    </row>
    <row r="135" s="2" customFormat="1">
      <c r="A135" s="38"/>
      <c r="B135" s="39"/>
      <c r="C135" s="40"/>
      <c r="D135" s="241" t="s">
        <v>1087</v>
      </c>
      <c r="E135" s="40"/>
      <c r="F135" s="288" t="s">
        <v>1088</v>
      </c>
      <c r="G135" s="40"/>
      <c r="H135" s="40"/>
      <c r="I135" s="289"/>
      <c r="J135" s="40"/>
      <c r="K135" s="40"/>
      <c r="L135" s="44"/>
      <c r="M135" s="290"/>
      <c r="N135" s="29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1087</v>
      </c>
      <c r="AU135" s="17" t="s">
        <v>85</v>
      </c>
    </row>
    <row r="136" s="12" customFormat="1" ht="22.8" customHeight="1">
      <c r="A136" s="12"/>
      <c r="B136" s="210"/>
      <c r="C136" s="211"/>
      <c r="D136" s="212" t="s">
        <v>76</v>
      </c>
      <c r="E136" s="224" t="s">
        <v>1089</v>
      </c>
      <c r="F136" s="224" t="s">
        <v>1090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SUM(P137:P138)</f>
        <v>0</v>
      </c>
      <c r="Q136" s="218"/>
      <c r="R136" s="219">
        <f>SUM(R137:R138)</f>
        <v>0</v>
      </c>
      <c r="S136" s="218"/>
      <c r="T136" s="22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169</v>
      </c>
      <c r="AT136" s="222" t="s">
        <v>76</v>
      </c>
      <c r="AU136" s="222" t="s">
        <v>8</v>
      </c>
      <c r="AY136" s="221" t="s">
        <v>145</v>
      </c>
      <c r="BK136" s="223">
        <f>SUM(BK137:BK138)</f>
        <v>0</v>
      </c>
    </row>
    <row r="137" s="2" customFormat="1" ht="16.5" customHeight="1">
      <c r="A137" s="38"/>
      <c r="B137" s="39"/>
      <c r="C137" s="226" t="s">
        <v>152</v>
      </c>
      <c r="D137" s="226" t="s">
        <v>147</v>
      </c>
      <c r="E137" s="227" t="s">
        <v>1091</v>
      </c>
      <c r="F137" s="228" t="s">
        <v>1090</v>
      </c>
      <c r="G137" s="229" t="s">
        <v>1057</v>
      </c>
      <c r="H137" s="230">
        <v>1</v>
      </c>
      <c r="I137" s="231"/>
      <c r="J137" s="232">
        <f>ROUND(I137*H137,0)</f>
        <v>0</v>
      </c>
      <c r="K137" s="228" t="s">
        <v>151</v>
      </c>
      <c r="L137" s="44"/>
      <c r="M137" s="233" t="s">
        <v>1</v>
      </c>
      <c r="N137" s="234" t="s">
        <v>42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1075</v>
      </c>
      <c r="AT137" s="237" t="s">
        <v>147</v>
      </c>
      <c r="AU137" s="237" t="s">
        <v>85</v>
      </c>
      <c r="AY137" s="17" t="s">
        <v>145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</v>
      </c>
      <c r="BK137" s="238">
        <f>ROUND(I137*H137,0)</f>
        <v>0</v>
      </c>
      <c r="BL137" s="17" t="s">
        <v>1075</v>
      </c>
      <c r="BM137" s="237" t="s">
        <v>1092</v>
      </c>
    </row>
    <row r="138" s="2" customFormat="1">
      <c r="A138" s="38"/>
      <c r="B138" s="39"/>
      <c r="C138" s="40"/>
      <c r="D138" s="241" t="s">
        <v>1087</v>
      </c>
      <c r="E138" s="40"/>
      <c r="F138" s="288" t="s">
        <v>1093</v>
      </c>
      <c r="G138" s="40"/>
      <c r="H138" s="40"/>
      <c r="I138" s="289"/>
      <c r="J138" s="40"/>
      <c r="K138" s="40"/>
      <c r="L138" s="44"/>
      <c r="M138" s="290"/>
      <c r="N138" s="29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1087</v>
      </c>
      <c r="AU138" s="17" t="s">
        <v>85</v>
      </c>
    </row>
    <row r="139" s="12" customFormat="1" ht="22.8" customHeight="1">
      <c r="A139" s="12"/>
      <c r="B139" s="210"/>
      <c r="C139" s="211"/>
      <c r="D139" s="212" t="s">
        <v>76</v>
      </c>
      <c r="E139" s="224" t="s">
        <v>1094</v>
      </c>
      <c r="F139" s="224" t="s">
        <v>1095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f>SUM(P140:P142)</f>
        <v>0</v>
      </c>
      <c r="Q139" s="218"/>
      <c r="R139" s="219">
        <f>SUM(R140:R142)</f>
        <v>0</v>
      </c>
      <c r="S139" s="218"/>
      <c r="T139" s="220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169</v>
      </c>
      <c r="AT139" s="222" t="s">
        <v>76</v>
      </c>
      <c r="AU139" s="222" t="s">
        <v>8</v>
      </c>
      <c r="AY139" s="221" t="s">
        <v>145</v>
      </c>
      <c r="BK139" s="223">
        <f>SUM(BK140:BK142)</f>
        <v>0</v>
      </c>
    </row>
    <row r="140" s="2" customFormat="1" ht="16.5" customHeight="1">
      <c r="A140" s="38"/>
      <c r="B140" s="39"/>
      <c r="C140" s="226" t="s">
        <v>169</v>
      </c>
      <c r="D140" s="226" t="s">
        <v>147</v>
      </c>
      <c r="E140" s="227" t="s">
        <v>1096</v>
      </c>
      <c r="F140" s="228" t="s">
        <v>1097</v>
      </c>
      <c r="G140" s="229" t="s">
        <v>1057</v>
      </c>
      <c r="H140" s="230">
        <v>1</v>
      </c>
      <c r="I140" s="231"/>
      <c r="J140" s="232">
        <f>ROUND(I140*H140,0)</f>
        <v>0</v>
      </c>
      <c r="K140" s="228" t="s">
        <v>1085</v>
      </c>
      <c r="L140" s="44"/>
      <c r="M140" s="233" t="s">
        <v>1</v>
      </c>
      <c r="N140" s="234" t="s">
        <v>42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1075</v>
      </c>
      <c r="AT140" s="237" t="s">
        <v>147</v>
      </c>
      <c r="AU140" s="237" t="s">
        <v>85</v>
      </c>
      <c r="AY140" s="17" t="s">
        <v>145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</v>
      </c>
      <c r="BK140" s="238">
        <f>ROUND(I140*H140,0)</f>
        <v>0</v>
      </c>
      <c r="BL140" s="17" t="s">
        <v>1075</v>
      </c>
      <c r="BM140" s="237" t="s">
        <v>1098</v>
      </c>
    </row>
    <row r="141" s="2" customFormat="1">
      <c r="A141" s="38"/>
      <c r="B141" s="39"/>
      <c r="C141" s="40"/>
      <c r="D141" s="241" t="s">
        <v>1087</v>
      </c>
      <c r="E141" s="40"/>
      <c r="F141" s="288" t="s">
        <v>1099</v>
      </c>
      <c r="G141" s="40"/>
      <c r="H141" s="40"/>
      <c r="I141" s="289"/>
      <c r="J141" s="40"/>
      <c r="K141" s="40"/>
      <c r="L141" s="44"/>
      <c r="M141" s="290"/>
      <c r="N141" s="29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1087</v>
      </c>
      <c r="AU141" s="17" t="s">
        <v>85</v>
      </c>
    </row>
    <row r="142" s="14" customFormat="1">
      <c r="A142" s="14"/>
      <c r="B142" s="250"/>
      <c r="C142" s="251"/>
      <c r="D142" s="241" t="s">
        <v>157</v>
      </c>
      <c r="E142" s="252" t="s">
        <v>1</v>
      </c>
      <c r="F142" s="253" t="s">
        <v>8</v>
      </c>
      <c r="G142" s="251"/>
      <c r="H142" s="254">
        <v>1</v>
      </c>
      <c r="I142" s="255"/>
      <c r="J142" s="251"/>
      <c r="K142" s="251"/>
      <c r="L142" s="256"/>
      <c r="M142" s="292"/>
      <c r="N142" s="293"/>
      <c r="O142" s="293"/>
      <c r="P142" s="293"/>
      <c r="Q142" s="293"/>
      <c r="R142" s="293"/>
      <c r="S142" s="293"/>
      <c r="T142" s="29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157</v>
      </c>
      <c r="AU142" s="260" t="s">
        <v>85</v>
      </c>
      <c r="AV142" s="14" t="s">
        <v>85</v>
      </c>
      <c r="AW142" s="14" t="s">
        <v>33</v>
      </c>
      <c r="AX142" s="14" t="s">
        <v>8</v>
      </c>
      <c r="AY142" s="260" t="s">
        <v>145</v>
      </c>
    </row>
    <row r="143" s="2" customFormat="1" ht="6.96" customHeight="1">
      <c r="A143" s="38"/>
      <c r="B143" s="66"/>
      <c r="C143" s="67"/>
      <c r="D143" s="67"/>
      <c r="E143" s="67"/>
      <c r="F143" s="67"/>
      <c r="G143" s="67"/>
      <c r="H143" s="67"/>
      <c r="I143" s="67"/>
      <c r="J143" s="67"/>
      <c r="K143" s="67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sheet="1" autoFilter="0" formatColumns="0" formatRows="0" objects="1" scenarios="1" spinCount="100000" saltValue="f62B9bestj9HC5Pqb1FQvY/3gzuXGh4n/+CZEq4ub2aA1aMBYP/3kYfjdTfcDNZELEW/LIixm94lKw9WPayXYg==" hashValue="lpJL/HimDZF20zhtiVXHJqxssTj7uh4CzS5+km7lNTeuVuz/GUbOaL0XuDl+rKD08GqROb+WKp6+5B9SaqKoPw==" algorithmName="SHA-512" password="CF2C"/>
  <autoFilter ref="C124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</v>
      </c>
    </row>
    <row r="4" s="1" customFormat="1" ht="24.96" customHeight="1">
      <c r="B4" s="20"/>
      <c r="D4" s="148" t="s">
        <v>102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26.25" customHeight="1">
      <c r="B7" s="20"/>
      <c r="E7" s="151" t="str">
        <f>'Rekapitulace stavby'!K6</f>
        <v>Oprava střechy školní jídelny ZŠ Kukleny a rodinného domu č.p. 91</v>
      </c>
      <c r="F7" s="150"/>
      <c r="G7" s="150"/>
      <c r="H7" s="150"/>
      <c r="L7" s="20"/>
    </row>
    <row r="8" s="1" customFormat="1" ht="12" customHeight="1">
      <c r="B8" s="20"/>
      <c r="D8" s="150" t="s">
        <v>103</v>
      </c>
      <c r="L8" s="20"/>
    </row>
    <row r="9" s="2" customFormat="1" ht="16.5" customHeight="1">
      <c r="A9" s="38"/>
      <c r="B9" s="44"/>
      <c r="C9" s="38"/>
      <c r="D9" s="38"/>
      <c r="E9" s="151" t="s">
        <v>1100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106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21</v>
      </c>
      <c r="E14" s="38"/>
      <c r="F14" s="141" t="s">
        <v>22</v>
      </c>
      <c r="G14" s="38"/>
      <c r="H14" s="38"/>
      <c r="I14" s="150" t="s">
        <v>23</v>
      </c>
      <c r="J14" s="153" t="str">
        <f>'Rekapitulace stavby'!AN8</f>
        <v>8. 2. 2021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25</v>
      </c>
      <c r="E16" s="38"/>
      <c r="F16" s="38"/>
      <c r="G16" s="38"/>
      <c r="H16" s="38"/>
      <c r="I16" s="150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107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ROUND(J130,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ROUND((SUM(BE130:BE459)),  2)</f>
        <v>0</v>
      </c>
      <c r="G35" s="38"/>
      <c r="H35" s="38"/>
      <c r="I35" s="164">
        <v>0.20999999999999999</v>
      </c>
      <c r="J35" s="163">
        <f>ROUND(((SUM(BE130:BE459))*I35),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ROUND((SUM(BF130:BF459)),  2)</f>
        <v>0</v>
      </c>
      <c r="G36" s="38"/>
      <c r="H36" s="38"/>
      <c r="I36" s="164">
        <v>0.14999999999999999</v>
      </c>
      <c r="J36" s="163">
        <f>ROUND(((SUM(BF130:BF459))*I36),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ROUND((SUM(BG130:BG459)),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ROUND((SUM(BH130:BH459)),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ROUND((SUM(BI130:BI459)),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26.25" customHeight="1">
      <c r="A85" s="38"/>
      <c r="B85" s="39"/>
      <c r="C85" s="40"/>
      <c r="D85" s="40"/>
      <c r="E85" s="183" t="str">
        <f>E7</f>
        <v>Oprava střechy školní jídelny ZŠ Kukleny a rodinného domu č.p. 91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hidden="1" s="2" customFormat="1" ht="16.5" customHeight="1">
      <c r="A87" s="38"/>
      <c r="B87" s="39"/>
      <c r="C87" s="40"/>
      <c r="D87" s="40"/>
      <c r="E87" s="183" t="s">
        <v>1100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6.5" customHeight="1">
      <c r="A89" s="38"/>
      <c r="B89" s="39"/>
      <c r="C89" s="40"/>
      <c r="D89" s="40"/>
      <c r="E89" s="76" t="str">
        <f>E11</f>
        <v>1 - Stavební část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Kukleny</v>
      </c>
      <c r="G91" s="40"/>
      <c r="H91" s="40"/>
      <c r="I91" s="32" t="s">
        <v>23</v>
      </c>
      <c r="J91" s="79" t="str">
        <f>IF(J14="","",J14)</f>
        <v>8. 2. 2021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32" t="s">
        <v>31</v>
      </c>
      <c r="J93" s="36" t="str">
        <f>E23</f>
        <v>Ing. Prokop Vacek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Ing. Prokop Vacek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9.28" customHeight="1">
      <c r="A96" s="38"/>
      <c r="B96" s="39"/>
      <c r="C96" s="184" t="s">
        <v>109</v>
      </c>
      <c r="D96" s="185"/>
      <c r="E96" s="185"/>
      <c r="F96" s="185"/>
      <c r="G96" s="185"/>
      <c r="H96" s="185"/>
      <c r="I96" s="185"/>
      <c r="J96" s="186" t="s">
        <v>110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hidden="1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hidden="1" s="2" customFormat="1" ht="22.8" customHeight="1">
      <c r="A98" s="38"/>
      <c r="B98" s="39"/>
      <c r="C98" s="187" t="s">
        <v>111</v>
      </c>
      <c r="D98" s="40"/>
      <c r="E98" s="40"/>
      <c r="F98" s="40"/>
      <c r="G98" s="40"/>
      <c r="H98" s="40"/>
      <c r="I98" s="40"/>
      <c r="J98" s="110">
        <f>J130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112</v>
      </c>
    </row>
    <row r="99" hidden="1" s="9" customFormat="1" ht="24.96" customHeight="1">
      <c r="A99" s="9"/>
      <c r="B99" s="188"/>
      <c r="C99" s="189"/>
      <c r="D99" s="190" t="s">
        <v>113</v>
      </c>
      <c r="E99" s="191"/>
      <c r="F99" s="191"/>
      <c r="G99" s="191"/>
      <c r="H99" s="191"/>
      <c r="I99" s="191"/>
      <c r="J99" s="192">
        <f>J131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4"/>
      <c r="C100" s="133"/>
      <c r="D100" s="195" t="s">
        <v>117</v>
      </c>
      <c r="E100" s="196"/>
      <c r="F100" s="196"/>
      <c r="G100" s="196"/>
      <c r="H100" s="196"/>
      <c r="I100" s="196"/>
      <c r="J100" s="197">
        <f>J132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4"/>
      <c r="C101" s="133"/>
      <c r="D101" s="195" t="s">
        <v>118</v>
      </c>
      <c r="E101" s="196"/>
      <c r="F101" s="196"/>
      <c r="G101" s="196"/>
      <c r="H101" s="196"/>
      <c r="I101" s="196"/>
      <c r="J101" s="197">
        <f>J182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4"/>
      <c r="C102" s="133"/>
      <c r="D102" s="195" t="s">
        <v>119</v>
      </c>
      <c r="E102" s="196"/>
      <c r="F102" s="196"/>
      <c r="G102" s="196"/>
      <c r="H102" s="196"/>
      <c r="I102" s="196"/>
      <c r="J102" s="197">
        <f>J240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4"/>
      <c r="C103" s="133"/>
      <c r="D103" s="195" t="s">
        <v>120</v>
      </c>
      <c r="E103" s="196"/>
      <c r="F103" s="196"/>
      <c r="G103" s="196"/>
      <c r="H103" s="196"/>
      <c r="I103" s="196"/>
      <c r="J103" s="197">
        <f>J247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88"/>
      <c r="C104" s="189"/>
      <c r="D104" s="190" t="s">
        <v>121</v>
      </c>
      <c r="E104" s="191"/>
      <c r="F104" s="191"/>
      <c r="G104" s="191"/>
      <c r="H104" s="191"/>
      <c r="I104" s="191"/>
      <c r="J104" s="192">
        <f>J249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94"/>
      <c r="C105" s="133"/>
      <c r="D105" s="195" t="s">
        <v>123</v>
      </c>
      <c r="E105" s="196"/>
      <c r="F105" s="196"/>
      <c r="G105" s="196"/>
      <c r="H105" s="196"/>
      <c r="I105" s="196"/>
      <c r="J105" s="197">
        <f>J250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94"/>
      <c r="C106" s="133"/>
      <c r="D106" s="195" t="s">
        <v>125</v>
      </c>
      <c r="E106" s="196"/>
      <c r="F106" s="196"/>
      <c r="G106" s="196"/>
      <c r="H106" s="196"/>
      <c r="I106" s="196"/>
      <c r="J106" s="197">
        <f>J294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94"/>
      <c r="C107" s="133"/>
      <c r="D107" s="195" t="s">
        <v>126</v>
      </c>
      <c r="E107" s="196"/>
      <c r="F107" s="196"/>
      <c r="G107" s="196"/>
      <c r="H107" s="196"/>
      <c r="I107" s="196"/>
      <c r="J107" s="197">
        <f>J367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94"/>
      <c r="C108" s="133"/>
      <c r="D108" s="195" t="s">
        <v>128</v>
      </c>
      <c r="E108" s="196"/>
      <c r="F108" s="196"/>
      <c r="G108" s="196"/>
      <c r="H108" s="196"/>
      <c r="I108" s="196"/>
      <c r="J108" s="197">
        <f>J455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2" customFormat="1" ht="21.84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idden="1" s="2" customFormat="1" ht="6.96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hidden="1"/>
    <row r="112" hidden="1"/>
    <row r="113" hidden="1"/>
    <row r="114" s="2" customFormat="1" ht="6.96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130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17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6.25" customHeight="1">
      <c r="A118" s="38"/>
      <c r="B118" s="39"/>
      <c r="C118" s="40"/>
      <c r="D118" s="40"/>
      <c r="E118" s="183" t="str">
        <f>E7</f>
        <v>Oprava střechy školní jídelny ZŠ Kukleny a rodinného domu č.p. 91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" customFormat="1" ht="12" customHeight="1">
      <c r="B119" s="21"/>
      <c r="C119" s="32" t="s">
        <v>103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="2" customFormat="1" ht="16.5" customHeight="1">
      <c r="A120" s="38"/>
      <c r="B120" s="39"/>
      <c r="C120" s="40"/>
      <c r="D120" s="40"/>
      <c r="E120" s="183" t="s">
        <v>1100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105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E11</f>
        <v>1 - Stavební část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21</v>
      </c>
      <c r="D124" s="40"/>
      <c r="E124" s="40"/>
      <c r="F124" s="27" t="str">
        <f>F14</f>
        <v>Kukleny</v>
      </c>
      <c r="G124" s="40"/>
      <c r="H124" s="40"/>
      <c r="I124" s="32" t="s">
        <v>23</v>
      </c>
      <c r="J124" s="79" t="str">
        <f>IF(J14="","",J14)</f>
        <v>8. 2. 2021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25</v>
      </c>
      <c r="D126" s="40"/>
      <c r="E126" s="40"/>
      <c r="F126" s="27" t="str">
        <f>E17</f>
        <v xml:space="preserve"> </v>
      </c>
      <c r="G126" s="40"/>
      <c r="H126" s="40"/>
      <c r="I126" s="32" t="s">
        <v>31</v>
      </c>
      <c r="J126" s="36" t="str">
        <f>E23</f>
        <v>Ing. Prokop Vacek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29</v>
      </c>
      <c r="D127" s="40"/>
      <c r="E127" s="40"/>
      <c r="F127" s="27" t="str">
        <f>IF(E20="","",E20)</f>
        <v>Vyplň údaj</v>
      </c>
      <c r="G127" s="40"/>
      <c r="H127" s="40"/>
      <c r="I127" s="32" t="s">
        <v>34</v>
      </c>
      <c r="J127" s="36" t="str">
        <f>E26</f>
        <v>Ing. Prokop Vacek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199"/>
      <c r="B129" s="200"/>
      <c r="C129" s="201" t="s">
        <v>131</v>
      </c>
      <c r="D129" s="202" t="s">
        <v>62</v>
      </c>
      <c r="E129" s="202" t="s">
        <v>58</v>
      </c>
      <c r="F129" s="202" t="s">
        <v>59</v>
      </c>
      <c r="G129" s="202" t="s">
        <v>132</v>
      </c>
      <c r="H129" s="202" t="s">
        <v>133</v>
      </c>
      <c r="I129" s="202" t="s">
        <v>134</v>
      </c>
      <c r="J129" s="202" t="s">
        <v>110</v>
      </c>
      <c r="K129" s="203" t="s">
        <v>135</v>
      </c>
      <c r="L129" s="204"/>
      <c r="M129" s="100" t="s">
        <v>1</v>
      </c>
      <c r="N129" s="101" t="s">
        <v>41</v>
      </c>
      <c r="O129" s="101" t="s">
        <v>136</v>
      </c>
      <c r="P129" s="101" t="s">
        <v>137</v>
      </c>
      <c r="Q129" s="101" t="s">
        <v>138</v>
      </c>
      <c r="R129" s="101" t="s">
        <v>139</v>
      </c>
      <c r="S129" s="101" t="s">
        <v>140</v>
      </c>
      <c r="T129" s="102" t="s">
        <v>141</v>
      </c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</row>
    <row r="130" s="2" customFormat="1" ht="22.8" customHeight="1">
      <c r="A130" s="38"/>
      <c r="B130" s="39"/>
      <c r="C130" s="107" t="s">
        <v>142</v>
      </c>
      <c r="D130" s="40"/>
      <c r="E130" s="40"/>
      <c r="F130" s="40"/>
      <c r="G130" s="40"/>
      <c r="H130" s="40"/>
      <c r="I130" s="40"/>
      <c r="J130" s="205">
        <f>BK130</f>
        <v>0</v>
      </c>
      <c r="K130" s="40"/>
      <c r="L130" s="44"/>
      <c r="M130" s="103"/>
      <c r="N130" s="206"/>
      <c r="O130" s="104"/>
      <c r="P130" s="207">
        <f>P131+P249</f>
        <v>0</v>
      </c>
      <c r="Q130" s="104"/>
      <c r="R130" s="207">
        <f>R131+R249</f>
        <v>6.3654303900000011</v>
      </c>
      <c r="S130" s="104"/>
      <c r="T130" s="208">
        <f>T131+T249</f>
        <v>5.1622757999999997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76</v>
      </c>
      <c r="AU130" s="17" t="s">
        <v>112</v>
      </c>
      <c r="BK130" s="209">
        <f>BK131+BK249</f>
        <v>0</v>
      </c>
    </row>
    <row r="131" s="12" customFormat="1" ht="25.92" customHeight="1">
      <c r="A131" s="12"/>
      <c r="B131" s="210"/>
      <c r="C131" s="211"/>
      <c r="D131" s="212" t="s">
        <v>76</v>
      </c>
      <c r="E131" s="213" t="s">
        <v>143</v>
      </c>
      <c r="F131" s="213" t="s">
        <v>144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P132+P182+P240+P247</f>
        <v>0</v>
      </c>
      <c r="Q131" s="218"/>
      <c r="R131" s="219">
        <f>R132+R182+R240+R247</f>
        <v>0.46136768</v>
      </c>
      <c r="S131" s="218"/>
      <c r="T131" s="220">
        <f>T132+T182+T240+T247</f>
        <v>0.41272000000000003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</v>
      </c>
      <c r="AT131" s="222" t="s">
        <v>76</v>
      </c>
      <c r="AU131" s="222" t="s">
        <v>77</v>
      </c>
      <c r="AY131" s="221" t="s">
        <v>145</v>
      </c>
      <c r="BK131" s="223">
        <f>BK132+BK182+BK240+BK247</f>
        <v>0</v>
      </c>
    </row>
    <row r="132" s="12" customFormat="1" ht="22.8" customHeight="1">
      <c r="A132" s="12"/>
      <c r="B132" s="210"/>
      <c r="C132" s="211"/>
      <c r="D132" s="212" t="s">
        <v>76</v>
      </c>
      <c r="E132" s="224" t="s">
        <v>174</v>
      </c>
      <c r="F132" s="224" t="s">
        <v>221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SUM(P133:P181)</f>
        <v>0</v>
      </c>
      <c r="Q132" s="218"/>
      <c r="R132" s="219">
        <f>SUM(R133:R181)</f>
        <v>0.45632768000000001</v>
      </c>
      <c r="S132" s="218"/>
      <c r="T132" s="220">
        <f>SUM(T133:T181)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</v>
      </c>
      <c r="AT132" s="222" t="s">
        <v>76</v>
      </c>
      <c r="AU132" s="222" t="s">
        <v>8</v>
      </c>
      <c r="AY132" s="221" t="s">
        <v>145</v>
      </c>
      <c r="BK132" s="223">
        <f>SUM(BK133:BK181)</f>
        <v>0</v>
      </c>
    </row>
    <row r="133" s="2" customFormat="1">
      <c r="A133" s="38"/>
      <c r="B133" s="39"/>
      <c r="C133" s="226" t="s">
        <v>8</v>
      </c>
      <c r="D133" s="226" t="s">
        <v>147</v>
      </c>
      <c r="E133" s="227" t="s">
        <v>222</v>
      </c>
      <c r="F133" s="228" t="s">
        <v>223</v>
      </c>
      <c r="G133" s="229" t="s">
        <v>150</v>
      </c>
      <c r="H133" s="230">
        <v>17.920000000000002</v>
      </c>
      <c r="I133" s="231"/>
      <c r="J133" s="232">
        <f>ROUND(I133*H133,0)</f>
        <v>0</v>
      </c>
      <c r="K133" s="228" t="s">
        <v>1</v>
      </c>
      <c r="L133" s="44"/>
      <c r="M133" s="233" t="s">
        <v>1</v>
      </c>
      <c r="N133" s="234" t="s">
        <v>43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152</v>
      </c>
      <c r="AT133" s="237" t="s">
        <v>147</v>
      </c>
      <c r="AU133" s="237" t="s">
        <v>85</v>
      </c>
      <c r="AY133" s="17" t="s">
        <v>145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85</v>
      </c>
      <c r="BK133" s="238">
        <f>ROUND(I133*H133,0)</f>
        <v>0</v>
      </c>
      <c r="BL133" s="17" t="s">
        <v>152</v>
      </c>
      <c r="BM133" s="237" t="s">
        <v>1101</v>
      </c>
    </row>
    <row r="134" s="13" customFormat="1">
      <c r="A134" s="13"/>
      <c r="B134" s="239"/>
      <c r="C134" s="240"/>
      <c r="D134" s="241" t="s">
        <v>157</v>
      </c>
      <c r="E134" s="242" t="s">
        <v>1</v>
      </c>
      <c r="F134" s="243" t="s">
        <v>225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157</v>
      </c>
      <c r="AU134" s="249" t="s">
        <v>85</v>
      </c>
      <c r="AV134" s="13" t="s">
        <v>8</v>
      </c>
      <c r="AW134" s="13" t="s">
        <v>33</v>
      </c>
      <c r="AX134" s="13" t="s">
        <v>77</v>
      </c>
      <c r="AY134" s="249" t="s">
        <v>145</v>
      </c>
    </row>
    <row r="135" s="14" customFormat="1">
      <c r="A135" s="14"/>
      <c r="B135" s="250"/>
      <c r="C135" s="251"/>
      <c r="D135" s="241" t="s">
        <v>157</v>
      </c>
      <c r="E135" s="252" t="s">
        <v>1</v>
      </c>
      <c r="F135" s="253" t="s">
        <v>1102</v>
      </c>
      <c r="G135" s="251"/>
      <c r="H135" s="254">
        <v>17.920000000000002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157</v>
      </c>
      <c r="AU135" s="260" t="s">
        <v>85</v>
      </c>
      <c r="AV135" s="14" t="s">
        <v>85</v>
      </c>
      <c r="AW135" s="14" t="s">
        <v>33</v>
      </c>
      <c r="AX135" s="14" t="s">
        <v>77</v>
      </c>
      <c r="AY135" s="260" t="s">
        <v>145</v>
      </c>
    </row>
    <row r="136" s="15" customFormat="1">
      <c r="A136" s="15"/>
      <c r="B136" s="261"/>
      <c r="C136" s="262"/>
      <c r="D136" s="241" t="s">
        <v>157</v>
      </c>
      <c r="E136" s="263" t="s">
        <v>1</v>
      </c>
      <c r="F136" s="264" t="s">
        <v>160</v>
      </c>
      <c r="G136" s="262"/>
      <c r="H136" s="265">
        <v>17.920000000000002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1" t="s">
        <v>157</v>
      </c>
      <c r="AU136" s="271" t="s">
        <v>85</v>
      </c>
      <c r="AV136" s="15" t="s">
        <v>152</v>
      </c>
      <c r="AW136" s="15" t="s">
        <v>33</v>
      </c>
      <c r="AX136" s="15" t="s">
        <v>8</v>
      </c>
      <c r="AY136" s="271" t="s">
        <v>145</v>
      </c>
    </row>
    <row r="137" s="2" customFormat="1">
      <c r="A137" s="38"/>
      <c r="B137" s="39"/>
      <c r="C137" s="226" t="s">
        <v>85</v>
      </c>
      <c r="D137" s="226" t="s">
        <v>147</v>
      </c>
      <c r="E137" s="227" t="s">
        <v>228</v>
      </c>
      <c r="F137" s="228" t="s">
        <v>229</v>
      </c>
      <c r="G137" s="229" t="s">
        <v>150</v>
      </c>
      <c r="H137" s="230">
        <v>17.920000000000002</v>
      </c>
      <c r="I137" s="231"/>
      <c r="J137" s="232">
        <f>ROUND(I137*H137,0)</f>
        <v>0</v>
      </c>
      <c r="K137" s="228" t="s">
        <v>151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0.00025999999999999998</v>
      </c>
      <c r="R137" s="235">
        <f>Q137*H137</f>
        <v>0.0046591999999999996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152</v>
      </c>
      <c r="AT137" s="237" t="s">
        <v>147</v>
      </c>
      <c r="AU137" s="237" t="s">
        <v>85</v>
      </c>
      <c r="AY137" s="17" t="s">
        <v>145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85</v>
      </c>
      <c r="BK137" s="238">
        <f>ROUND(I137*H137,0)</f>
        <v>0</v>
      </c>
      <c r="BL137" s="17" t="s">
        <v>152</v>
      </c>
      <c r="BM137" s="237" t="s">
        <v>1103</v>
      </c>
    </row>
    <row r="138" s="13" customFormat="1">
      <c r="A138" s="13"/>
      <c r="B138" s="239"/>
      <c r="C138" s="240"/>
      <c r="D138" s="241" t="s">
        <v>157</v>
      </c>
      <c r="E138" s="242" t="s">
        <v>1</v>
      </c>
      <c r="F138" s="243" t="s">
        <v>225</v>
      </c>
      <c r="G138" s="240"/>
      <c r="H138" s="242" t="s">
        <v>1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157</v>
      </c>
      <c r="AU138" s="249" t="s">
        <v>85</v>
      </c>
      <c r="AV138" s="13" t="s">
        <v>8</v>
      </c>
      <c r="AW138" s="13" t="s">
        <v>33</v>
      </c>
      <c r="AX138" s="13" t="s">
        <v>77</v>
      </c>
      <c r="AY138" s="249" t="s">
        <v>145</v>
      </c>
    </row>
    <row r="139" s="14" customFormat="1">
      <c r="A139" s="14"/>
      <c r="B139" s="250"/>
      <c r="C139" s="251"/>
      <c r="D139" s="241" t="s">
        <v>157</v>
      </c>
      <c r="E139" s="252" t="s">
        <v>1</v>
      </c>
      <c r="F139" s="253" t="s">
        <v>1102</v>
      </c>
      <c r="G139" s="251"/>
      <c r="H139" s="254">
        <v>17.920000000000002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157</v>
      </c>
      <c r="AU139" s="260" t="s">
        <v>85</v>
      </c>
      <c r="AV139" s="14" t="s">
        <v>85</v>
      </c>
      <c r="AW139" s="14" t="s">
        <v>33</v>
      </c>
      <c r="AX139" s="14" t="s">
        <v>77</v>
      </c>
      <c r="AY139" s="260" t="s">
        <v>145</v>
      </c>
    </row>
    <row r="140" s="15" customFormat="1">
      <c r="A140" s="15"/>
      <c r="B140" s="261"/>
      <c r="C140" s="262"/>
      <c r="D140" s="241" t="s">
        <v>157</v>
      </c>
      <c r="E140" s="263" t="s">
        <v>1</v>
      </c>
      <c r="F140" s="264" t="s">
        <v>160</v>
      </c>
      <c r="G140" s="262"/>
      <c r="H140" s="265">
        <v>17.920000000000002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1" t="s">
        <v>157</v>
      </c>
      <c r="AU140" s="271" t="s">
        <v>85</v>
      </c>
      <c r="AV140" s="15" t="s">
        <v>152</v>
      </c>
      <c r="AW140" s="15" t="s">
        <v>33</v>
      </c>
      <c r="AX140" s="15" t="s">
        <v>8</v>
      </c>
      <c r="AY140" s="271" t="s">
        <v>145</v>
      </c>
    </row>
    <row r="141" s="2" customFormat="1">
      <c r="A141" s="38"/>
      <c r="B141" s="39"/>
      <c r="C141" s="226" t="s">
        <v>92</v>
      </c>
      <c r="D141" s="226" t="s">
        <v>147</v>
      </c>
      <c r="E141" s="227" t="s">
        <v>232</v>
      </c>
      <c r="F141" s="228" t="s">
        <v>233</v>
      </c>
      <c r="G141" s="229" t="s">
        <v>150</v>
      </c>
      <c r="H141" s="230">
        <v>5.3760000000000003</v>
      </c>
      <c r="I141" s="231"/>
      <c r="J141" s="232">
        <f>ROUND(I141*H141,0)</f>
        <v>0</v>
      </c>
      <c r="K141" s="228" t="s">
        <v>151</v>
      </c>
      <c r="L141" s="44"/>
      <c r="M141" s="233" t="s">
        <v>1</v>
      </c>
      <c r="N141" s="234" t="s">
        <v>43</v>
      </c>
      <c r="O141" s="91"/>
      <c r="P141" s="235">
        <f>O141*H141</f>
        <v>0</v>
      </c>
      <c r="Q141" s="235">
        <v>0.021000000000000001</v>
      </c>
      <c r="R141" s="235">
        <f>Q141*H141</f>
        <v>0.11289600000000001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152</v>
      </c>
      <c r="AT141" s="237" t="s">
        <v>147</v>
      </c>
      <c r="AU141" s="237" t="s">
        <v>85</v>
      </c>
      <c r="AY141" s="17" t="s">
        <v>145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85</v>
      </c>
      <c r="BK141" s="238">
        <f>ROUND(I141*H141,0)</f>
        <v>0</v>
      </c>
      <c r="BL141" s="17" t="s">
        <v>152</v>
      </c>
      <c r="BM141" s="237" t="s">
        <v>1104</v>
      </c>
    </row>
    <row r="142" s="13" customFormat="1">
      <c r="A142" s="13"/>
      <c r="B142" s="239"/>
      <c r="C142" s="240"/>
      <c r="D142" s="241" t="s">
        <v>157</v>
      </c>
      <c r="E142" s="242" t="s">
        <v>1</v>
      </c>
      <c r="F142" s="243" t="s">
        <v>235</v>
      </c>
      <c r="G142" s="240"/>
      <c r="H142" s="242" t="s">
        <v>1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157</v>
      </c>
      <c r="AU142" s="249" t="s">
        <v>85</v>
      </c>
      <c r="AV142" s="13" t="s">
        <v>8</v>
      </c>
      <c r="AW142" s="13" t="s">
        <v>33</v>
      </c>
      <c r="AX142" s="13" t="s">
        <v>77</v>
      </c>
      <c r="AY142" s="249" t="s">
        <v>145</v>
      </c>
    </row>
    <row r="143" s="13" customFormat="1">
      <c r="A143" s="13"/>
      <c r="B143" s="239"/>
      <c r="C143" s="240"/>
      <c r="D143" s="241" t="s">
        <v>157</v>
      </c>
      <c r="E143" s="242" t="s">
        <v>1</v>
      </c>
      <c r="F143" s="243" t="s">
        <v>236</v>
      </c>
      <c r="G143" s="240"/>
      <c r="H143" s="242" t="s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157</v>
      </c>
      <c r="AU143" s="249" t="s">
        <v>85</v>
      </c>
      <c r="AV143" s="13" t="s">
        <v>8</v>
      </c>
      <c r="AW143" s="13" t="s">
        <v>33</v>
      </c>
      <c r="AX143" s="13" t="s">
        <v>77</v>
      </c>
      <c r="AY143" s="249" t="s">
        <v>145</v>
      </c>
    </row>
    <row r="144" s="14" customFormat="1">
      <c r="A144" s="14"/>
      <c r="B144" s="250"/>
      <c r="C144" s="251"/>
      <c r="D144" s="241" t="s">
        <v>157</v>
      </c>
      <c r="E144" s="252" t="s">
        <v>1</v>
      </c>
      <c r="F144" s="253" t="s">
        <v>1105</v>
      </c>
      <c r="G144" s="251"/>
      <c r="H144" s="254">
        <v>1.5960000000000001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157</v>
      </c>
      <c r="AU144" s="260" t="s">
        <v>85</v>
      </c>
      <c r="AV144" s="14" t="s">
        <v>85</v>
      </c>
      <c r="AW144" s="14" t="s">
        <v>33</v>
      </c>
      <c r="AX144" s="14" t="s">
        <v>77</v>
      </c>
      <c r="AY144" s="260" t="s">
        <v>145</v>
      </c>
    </row>
    <row r="145" s="13" customFormat="1">
      <c r="A145" s="13"/>
      <c r="B145" s="239"/>
      <c r="C145" s="240"/>
      <c r="D145" s="241" t="s">
        <v>157</v>
      </c>
      <c r="E145" s="242" t="s">
        <v>1</v>
      </c>
      <c r="F145" s="243" t="s">
        <v>238</v>
      </c>
      <c r="G145" s="240"/>
      <c r="H145" s="242" t="s">
        <v>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157</v>
      </c>
      <c r="AU145" s="249" t="s">
        <v>85</v>
      </c>
      <c r="AV145" s="13" t="s">
        <v>8</v>
      </c>
      <c r="AW145" s="13" t="s">
        <v>33</v>
      </c>
      <c r="AX145" s="13" t="s">
        <v>77</v>
      </c>
      <c r="AY145" s="249" t="s">
        <v>145</v>
      </c>
    </row>
    <row r="146" s="13" customFormat="1">
      <c r="A146" s="13"/>
      <c r="B146" s="239"/>
      <c r="C146" s="240"/>
      <c r="D146" s="241" t="s">
        <v>157</v>
      </c>
      <c r="E146" s="242" t="s">
        <v>1</v>
      </c>
      <c r="F146" s="243" t="s">
        <v>241</v>
      </c>
      <c r="G146" s="240"/>
      <c r="H146" s="242" t="s">
        <v>1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157</v>
      </c>
      <c r="AU146" s="249" t="s">
        <v>85</v>
      </c>
      <c r="AV146" s="13" t="s">
        <v>8</v>
      </c>
      <c r="AW146" s="13" t="s">
        <v>33</v>
      </c>
      <c r="AX146" s="13" t="s">
        <v>77</v>
      </c>
      <c r="AY146" s="249" t="s">
        <v>145</v>
      </c>
    </row>
    <row r="147" s="14" customFormat="1">
      <c r="A147" s="14"/>
      <c r="B147" s="250"/>
      <c r="C147" s="251"/>
      <c r="D147" s="241" t="s">
        <v>157</v>
      </c>
      <c r="E147" s="252" t="s">
        <v>1</v>
      </c>
      <c r="F147" s="253" t="s">
        <v>1106</v>
      </c>
      <c r="G147" s="251"/>
      <c r="H147" s="254">
        <v>1.764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157</v>
      </c>
      <c r="AU147" s="260" t="s">
        <v>85</v>
      </c>
      <c r="AV147" s="14" t="s">
        <v>85</v>
      </c>
      <c r="AW147" s="14" t="s">
        <v>33</v>
      </c>
      <c r="AX147" s="14" t="s">
        <v>77</v>
      </c>
      <c r="AY147" s="260" t="s">
        <v>145</v>
      </c>
    </row>
    <row r="148" s="13" customFormat="1">
      <c r="A148" s="13"/>
      <c r="B148" s="239"/>
      <c r="C148" s="240"/>
      <c r="D148" s="241" t="s">
        <v>157</v>
      </c>
      <c r="E148" s="242" t="s">
        <v>1</v>
      </c>
      <c r="F148" s="243" t="s">
        <v>261</v>
      </c>
      <c r="G148" s="240"/>
      <c r="H148" s="242" t="s">
        <v>1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157</v>
      </c>
      <c r="AU148" s="249" t="s">
        <v>85</v>
      </c>
      <c r="AV148" s="13" t="s">
        <v>8</v>
      </c>
      <c r="AW148" s="13" t="s">
        <v>33</v>
      </c>
      <c r="AX148" s="13" t="s">
        <v>77</v>
      </c>
      <c r="AY148" s="249" t="s">
        <v>145</v>
      </c>
    </row>
    <row r="149" s="13" customFormat="1">
      <c r="A149" s="13"/>
      <c r="B149" s="239"/>
      <c r="C149" s="240"/>
      <c r="D149" s="241" t="s">
        <v>157</v>
      </c>
      <c r="E149" s="242" t="s">
        <v>1</v>
      </c>
      <c r="F149" s="243" t="s">
        <v>241</v>
      </c>
      <c r="G149" s="240"/>
      <c r="H149" s="242" t="s">
        <v>1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157</v>
      </c>
      <c r="AU149" s="249" t="s">
        <v>85</v>
      </c>
      <c r="AV149" s="13" t="s">
        <v>8</v>
      </c>
      <c r="AW149" s="13" t="s">
        <v>33</v>
      </c>
      <c r="AX149" s="13" t="s">
        <v>77</v>
      </c>
      <c r="AY149" s="249" t="s">
        <v>145</v>
      </c>
    </row>
    <row r="150" s="14" customFormat="1">
      <c r="A150" s="14"/>
      <c r="B150" s="250"/>
      <c r="C150" s="251"/>
      <c r="D150" s="241" t="s">
        <v>157</v>
      </c>
      <c r="E150" s="252" t="s">
        <v>1</v>
      </c>
      <c r="F150" s="253" t="s">
        <v>1107</v>
      </c>
      <c r="G150" s="251"/>
      <c r="H150" s="254">
        <v>2.016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157</v>
      </c>
      <c r="AU150" s="260" t="s">
        <v>85</v>
      </c>
      <c r="AV150" s="14" t="s">
        <v>85</v>
      </c>
      <c r="AW150" s="14" t="s">
        <v>33</v>
      </c>
      <c r="AX150" s="14" t="s">
        <v>77</v>
      </c>
      <c r="AY150" s="260" t="s">
        <v>145</v>
      </c>
    </row>
    <row r="151" s="15" customFormat="1">
      <c r="A151" s="15"/>
      <c r="B151" s="261"/>
      <c r="C151" s="262"/>
      <c r="D151" s="241" t="s">
        <v>157</v>
      </c>
      <c r="E151" s="263" t="s">
        <v>1</v>
      </c>
      <c r="F151" s="264" t="s">
        <v>160</v>
      </c>
      <c r="G151" s="262"/>
      <c r="H151" s="265">
        <v>5.3760000000000003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1" t="s">
        <v>157</v>
      </c>
      <c r="AU151" s="271" t="s">
        <v>85</v>
      </c>
      <c r="AV151" s="15" t="s">
        <v>152</v>
      </c>
      <c r="AW151" s="15" t="s">
        <v>33</v>
      </c>
      <c r="AX151" s="15" t="s">
        <v>8</v>
      </c>
      <c r="AY151" s="271" t="s">
        <v>145</v>
      </c>
    </row>
    <row r="152" s="2" customFormat="1" ht="21.75" customHeight="1">
      <c r="A152" s="38"/>
      <c r="B152" s="39"/>
      <c r="C152" s="226" t="s">
        <v>152</v>
      </c>
      <c r="D152" s="226" t="s">
        <v>147</v>
      </c>
      <c r="E152" s="227" t="s">
        <v>251</v>
      </c>
      <c r="F152" s="228" t="s">
        <v>252</v>
      </c>
      <c r="G152" s="229" t="s">
        <v>150</v>
      </c>
      <c r="H152" s="230">
        <v>5.3760000000000003</v>
      </c>
      <c r="I152" s="231"/>
      <c r="J152" s="232">
        <f>ROUND(I152*H152,0)</f>
        <v>0</v>
      </c>
      <c r="K152" s="228" t="s">
        <v>1</v>
      </c>
      <c r="L152" s="44"/>
      <c r="M152" s="233" t="s">
        <v>1</v>
      </c>
      <c r="N152" s="234" t="s">
        <v>43</v>
      </c>
      <c r="O152" s="91"/>
      <c r="P152" s="235">
        <f>O152*H152</f>
        <v>0</v>
      </c>
      <c r="Q152" s="235">
        <v>0.0027299999999999998</v>
      </c>
      <c r="R152" s="235">
        <f>Q152*H152</f>
        <v>0.01467648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152</v>
      </c>
      <c r="AT152" s="237" t="s">
        <v>147</v>
      </c>
      <c r="AU152" s="237" t="s">
        <v>85</v>
      </c>
      <c r="AY152" s="17" t="s">
        <v>145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85</v>
      </c>
      <c r="BK152" s="238">
        <f>ROUND(I152*H152,0)</f>
        <v>0</v>
      </c>
      <c r="BL152" s="17" t="s">
        <v>152</v>
      </c>
      <c r="BM152" s="237" t="s">
        <v>1108</v>
      </c>
    </row>
    <row r="153" s="2" customFormat="1">
      <c r="A153" s="38"/>
      <c r="B153" s="39"/>
      <c r="C153" s="226" t="s">
        <v>169</v>
      </c>
      <c r="D153" s="226" t="s">
        <v>147</v>
      </c>
      <c r="E153" s="227" t="s">
        <v>255</v>
      </c>
      <c r="F153" s="228" t="s">
        <v>256</v>
      </c>
      <c r="G153" s="229" t="s">
        <v>150</v>
      </c>
      <c r="H153" s="230">
        <v>17.920000000000002</v>
      </c>
      <c r="I153" s="231"/>
      <c r="J153" s="232">
        <f>ROUND(I153*H153,0)</f>
        <v>0</v>
      </c>
      <c r="K153" s="228" t="s">
        <v>151</v>
      </c>
      <c r="L153" s="44"/>
      <c r="M153" s="233" t="s">
        <v>1</v>
      </c>
      <c r="N153" s="234" t="s">
        <v>43</v>
      </c>
      <c r="O153" s="91"/>
      <c r="P153" s="235">
        <f>O153*H153</f>
        <v>0</v>
      </c>
      <c r="Q153" s="235">
        <v>0.01455</v>
      </c>
      <c r="R153" s="235">
        <f>Q153*H153</f>
        <v>0.26073600000000002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152</v>
      </c>
      <c r="AT153" s="237" t="s">
        <v>147</v>
      </c>
      <c r="AU153" s="237" t="s">
        <v>85</v>
      </c>
      <c r="AY153" s="17" t="s">
        <v>145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85</v>
      </c>
      <c r="BK153" s="238">
        <f>ROUND(I153*H153,0)</f>
        <v>0</v>
      </c>
      <c r="BL153" s="17" t="s">
        <v>152</v>
      </c>
      <c r="BM153" s="237" t="s">
        <v>1109</v>
      </c>
    </row>
    <row r="154" s="13" customFormat="1">
      <c r="A154" s="13"/>
      <c r="B154" s="239"/>
      <c r="C154" s="240"/>
      <c r="D154" s="241" t="s">
        <v>157</v>
      </c>
      <c r="E154" s="242" t="s">
        <v>1</v>
      </c>
      <c r="F154" s="243" t="s">
        <v>235</v>
      </c>
      <c r="G154" s="240"/>
      <c r="H154" s="242" t="s">
        <v>1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157</v>
      </c>
      <c r="AU154" s="249" t="s">
        <v>85</v>
      </c>
      <c r="AV154" s="13" t="s">
        <v>8</v>
      </c>
      <c r="AW154" s="13" t="s">
        <v>33</v>
      </c>
      <c r="AX154" s="13" t="s">
        <v>77</v>
      </c>
      <c r="AY154" s="249" t="s">
        <v>145</v>
      </c>
    </row>
    <row r="155" s="13" customFormat="1">
      <c r="A155" s="13"/>
      <c r="B155" s="239"/>
      <c r="C155" s="240"/>
      <c r="D155" s="241" t="s">
        <v>157</v>
      </c>
      <c r="E155" s="242" t="s">
        <v>1</v>
      </c>
      <c r="F155" s="243" t="s">
        <v>236</v>
      </c>
      <c r="G155" s="240"/>
      <c r="H155" s="242" t="s">
        <v>1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157</v>
      </c>
      <c r="AU155" s="249" t="s">
        <v>85</v>
      </c>
      <c r="AV155" s="13" t="s">
        <v>8</v>
      </c>
      <c r="AW155" s="13" t="s">
        <v>33</v>
      </c>
      <c r="AX155" s="13" t="s">
        <v>77</v>
      </c>
      <c r="AY155" s="249" t="s">
        <v>145</v>
      </c>
    </row>
    <row r="156" s="14" customFormat="1">
      <c r="A156" s="14"/>
      <c r="B156" s="250"/>
      <c r="C156" s="251"/>
      <c r="D156" s="241" t="s">
        <v>157</v>
      </c>
      <c r="E156" s="252" t="s">
        <v>1</v>
      </c>
      <c r="F156" s="253" t="s">
        <v>1110</v>
      </c>
      <c r="G156" s="251"/>
      <c r="H156" s="254">
        <v>5.3200000000000003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157</v>
      </c>
      <c r="AU156" s="260" t="s">
        <v>85</v>
      </c>
      <c r="AV156" s="14" t="s">
        <v>85</v>
      </c>
      <c r="AW156" s="14" t="s">
        <v>33</v>
      </c>
      <c r="AX156" s="14" t="s">
        <v>77</v>
      </c>
      <c r="AY156" s="260" t="s">
        <v>145</v>
      </c>
    </row>
    <row r="157" s="13" customFormat="1">
      <c r="A157" s="13"/>
      <c r="B157" s="239"/>
      <c r="C157" s="240"/>
      <c r="D157" s="241" t="s">
        <v>157</v>
      </c>
      <c r="E157" s="242" t="s">
        <v>1</v>
      </c>
      <c r="F157" s="243" t="s">
        <v>238</v>
      </c>
      <c r="G157" s="240"/>
      <c r="H157" s="242" t="s">
        <v>1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157</v>
      </c>
      <c r="AU157" s="249" t="s">
        <v>85</v>
      </c>
      <c r="AV157" s="13" t="s">
        <v>8</v>
      </c>
      <c r="AW157" s="13" t="s">
        <v>33</v>
      </c>
      <c r="AX157" s="13" t="s">
        <v>77</v>
      </c>
      <c r="AY157" s="249" t="s">
        <v>145</v>
      </c>
    </row>
    <row r="158" s="13" customFormat="1">
      <c r="A158" s="13"/>
      <c r="B158" s="239"/>
      <c r="C158" s="240"/>
      <c r="D158" s="241" t="s">
        <v>157</v>
      </c>
      <c r="E158" s="242" t="s">
        <v>1</v>
      </c>
      <c r="F158" s="243" t="s">
        <v>241</v>
      </c>
      <c r="G158" s="240"/>
      <c r="H158" s="242" t="s">
        <v>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157</v>
      </c>
      <c r="AU158" s="249" t="s">
        <v>85</v>
      </c>
      <c r="AV158" s="13" t="s">
        <v>8</v>
      </c>
      <c r="AW158" s="13" t="s">
        <v>33</v>
      </c>
      <c r="AX158" s="13" t="s">
        <v>77</v>
      </c>
      <c r="AY158" s="249" t="s">
        <v>145</v>
      </c>
    </row>
    <row r="159" s="14" customFormat="1">
      <c r="A159" s="14"/>
      <c r="B159" s="250"/>
      <c r="C159" s="251"/>
      <c r="D159" s="241" t="s">
        <v>157</v>
      </c>
      <c r="E159" s="252" t="s">
        <v>1</v>
      </c>
      <c r="F159" s="253" t="s">
        <v>1111</v>
      </c>
      <c r="G159" s="251"/>
      <c r="H159" s="254">
        <v>5.8799999999999999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157</v>
      </c>
      <c r="AU159" s="260" t="s">
        <v>85</v>
      </c>
      <c r="AV159" s="14" t="s">
        <v>85</v>
      </c>
      <c r="AW159" s="14" t="s">
        <v>33</v>
      </c>
      <c r="AX159" s="14" t="s">
        <v>77</v>
      </c>
      <c r="AY159" s="260" t="s">
        <v>145</v>
      </c>
    </row>
    <row r="160" s="13" customFormat="1">
      <c r="A160" s="13"/>
      <c r="B160" s="239"/>
      <c r="C160" s="240"/>
      <c r="D160" s="241" t="s">
        <v>157</v>
      </c>
      <c r="E160" s="242" t="s">
        <v>1</v>
      </c>
      <c r="F160" s="243" t="s">
        <v>1112</v>
      </c>
      <c r="G160" s="240"/>
      <c r="H160" s="242" t="s">
        <v>1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157</v>
      </c>
      <c r="AU160" s="249" t="s">
        <v>85</v>
      </c>
      <c r="AV160" s="13" t="s">
        <v>8</v>
      </c>
      <c r="AW160" s="13" t="s">
        <v>33</v>
      </c>
      <c r="AX160" s="13" t="s">
        <v>77</v>
      </c>
      <c r="AY160" s="249" t="s">
        <v>145</v>
      </c>
    </row>
    <row r="161" s="13" customFormat="1">
      <c r="A161" s="13"/>
      <c r="B161" s="239"/>
      <c r="C161" s="240"/>
      <c r="D161" s="241" t="s">
        <v>157</v>
      </c>
      <c r="E161" s="242" t="s">
        <v>1</v>
      </c>
      <c r="F161" s="243" t="s">
        <v>241</v>
      </c>
      <c r="G161" s="240"/>
      <c r="H161" s="242" t="s">
        <v>1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157</v>
      </c>
      <c r="AU161" s="249" t="s">
        <v>85</v>
      </c>
      <c r="AV161" s="13" t="s">
        <v>8</v>
      </c>
      <c r="AW161" s="13" t="s">
        <v>33</v>
      </c>
      <c r="AX161" s="13" t="s">
        <v>77</v>
      </c>
      <c r="AY161" s="249" t="s">
        <v>145</v>
      </c>
    </row>
    <row r="162" s="14" customFormat="1">
      <c r="A162" s="14"/>
      <c r="B162" s="250"/>
      <c r="C162" s="251"/>
      <c r="D162" s="241" t="s">
        <v>157</v>
      </c>
      <c r="E162" s="252" t="s">
        <v>1</v>
      </c>
      <c r="F162" s="253" t="s">
        <v>1113</v>
      </c>
      <c r="G162" s="251"/>
      <c r="H162" s="254">
        <v>6.7199999999999998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157</v>
      </c>
      <c r="AU162" s="260" t="s">
        <v>85</v>
      </c>
      <c r="AV162" s="14" t="s">
        <v>85</v>
      </c>
      <c r="AW162" s="14" t="s">
        <v>33</v>
      </c>
      <c r="AX162" s="14" t="s">
        <v>77</v>
      </c>
      <c r="AY162" s="260" t="s">
        <v>145</v>
      </c>
    </row>
    <row r="163" s="15" customFormat="1">
      <c r="A163" s="15"/>
      <c r="B163" s="261"/>
      <c r="C163" s="262"/>
      <c r="D163" s="241" t="s">
        <v>157</v>
      </c>
      <c r="E163" s="263" t="s">
        <v>1</v>
      </c>
      <c r="F163" s="264" t="s">
        <v>160</v>
      </c>
      <c r="G163" s="262"/>
      <c r="H163" s="265">
        <v>17.919999999999998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1" t="s">
        <v>157</v>
      </c>
      <c r="AU163" s="271" t="s">
        <v>85</v>
      </c>
      <c r="AV163" s="15" t="s">
        <v>152</v>
      </c>
      <c r="AW163" s="15" t="s">
        <v>33</v>
      </c>
      <c r="AX163" s="15" t="s">
        <v>8</v>
      </c>
      <c r="AY163" s="271" t="s">
        <v>145</v>
      </c>
    </row>
    <row r="164" s="2" customFormat="1">
      <c r="A164" s="38"/>
      <c r="B164" s="39"/>
      <c r="C164" s="226" t="s">
        <v>174</v>
      </c>
      <c r="D164" s="226" t="s">
        <v>147</v>
      </c>
      <c r="E164" s="227" t="s">
        <v>268</v>
      </c>
      <c r="F164" s="228" t="s">
        <v>269</v>
      </c>
      <c r="G164" s="229" t="s">
        <v>150</v>
      </c>
      <c r="H164" s="230">
        <v>9</v>
      </c>
      <c r="I164" s="231"/>
      <c r="J164" s="232">
        <f>ROUND(I164*H164,0)</f>
        <v>0</v>
      </c>
      <c r="K164" s="228" t="s">
        <v>151</v>
      </c>
      <c r="L164" s="44"/>
      <c r="M164" s="233" t="s">
        <v>1</v>
      </c>
      <c r="N164" s="234" t="s">
        <v>43</v>
      </c>
      <c r="O164" s="91"/>
      <c r="P164" s="235">
        <f>O164*H164</f>
        <v>0</v>
      </c>
      <c r="Q164" s="235">
        <v>0.0070400000000000003</v>
      </c>
      <c r="R164" s="235">
        <f>Q164*H164</f>
        <v>0.06336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152</v>
      </c>
      <c r="AT164" s="237" t="s">
        <v>147</v>
      </c>
      <c r="AU164" s="237" t="s">
        <v>85</v>
      </c>
      <c r="AY164" s="17" t="s">
        <v>145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85</v>
      </c>
      <c r="BK164" s="238">
        <f>ROUND(I164*H164,0)</f>
        <v>0</v>
      </c>
      <c r="BL164" s="17" t="s">
        <v>152</v>
      </c>
      <c r="BM164" s="237" t="s">
        <v>1114</v>
      </c>
    </row>
    <row r="165" s="14" customFormat="1">
      <c r="A165" s="14"/>
      <c r="B165" s="250"/>
      <c r="C165" s="251"/>
      <c r="D165" s="241" t="s">
        <v>157</v>
      </c>
      <c r="E165" s="252" t="s">
        <v>1</v>
      </c>
      <c r="F165" s="253" t="s">
        <v>1115</v>
      </c>
      <c r="G165" s="251"/>
      <c r="H165" s="254">
        <v>9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157</v>
      </c>
      <c r="AU165" s="260" t="s">
        <v>85</v>
      </c>
      <c r="AV165" s="14" t="s">
        <v>85</v>
      </c>
      <c r="AW165" s="14" t="s">
        <v>33</v>
      </c>
      <c r="AX165" s="14" t="s">
        <v>77</v>
      </c>
      <c r="AY165" s="260" t="s">
        <v>145</v>
      </c>
    </row>
    <row r="166" s="15" customFormat="1">
      <c r="A166" s="15"/>
      <c r="B166" s="261"/>
      <c r="C166" s="262"/>
      <c r="D166" s="241" t="s">
        <v>157</v>
      </c>
      <c r="E166" s="263" t="s">
        <v>1</v>
      </c>
      <c r="F166" s="264" t="s">
        <v>160</v>
      </c>
      <c r="G166" s="262"/>
      <c r="H166" s="265">
        <v>9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1" t="s">
        <v>157</v>
      </c>
      <c r="AU166" s="271" t="s">
        <v>85</v>
      </c>
      <c r="AV166" s="15" t="s">
        <v>152</v>
      </c>
      <c r="AW166" s="15" t="s">
        <v>33</v>
      </c>
      <c r="AX166" s="15" t="s">
        <v>8</v>
      </c>
      <c r="AY166" s="271" t="s">
        <v>145</v>
      </c>
    </row>
    <row r="167" s="2" customFormat="1" ht="16.5" customHeight="1">
      <c r="A167" s="38"/>
      <c r="B167" s="39"/>
      <c r="C167" s="226" t="s">
        <v>178</v>
      </c>
      <c r="D167" s="226" t="s">
        <v>147</v>
      </c>
      <c r="E167" s="227" t="s">
        <v>274</v>
      </c>
      <c r="F167" s="228" t="s">
        <v>275</v>
      </c>
      <c r="G167" s="229" t="s">
        <v>150</v>
      </c>
      <c r="H167" s="230">
        <v>30.100000000000001</v>
      </c>
      <c r="I167" s="231"/>
      <c r="J167" s="232">
        <f>ROUND(I167*H167,0)</f>
        <v>0</v>
      </c>
      <c r="K167" s="228" t="s">
        <v>151</v>
      </c>
      <c r="L167" s="44"/>
      <c r="M167" s="233" t="s">
        <v>1</v>
      </c>
      <c r="N167" s="234" t="s">
        <v>43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152</v>
      </c>
      <c r="AT167" s="237" t="s">
        <v>147</v>
      </c>
      <c r="AU167" s="237" t="s">
        <v>85</v>
      </c>
      <c r="AY167" s="17" t="s">
        <v>145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85</v>
      </c>
      <c r="BK167" s="238">
        <f>ROUND(I167*H167,0)</f>
        <v>0</v>
      </c>
      <c r="BL167" s="17" t="s">
        <v>152</v>
      </c>
      <c r="BM167" s="237" t="s">
        <v>1116</v>
      </c>
    </row>
    <row r="168" s="13" customFormat="1">
      <c r="A168" s="13"/>
      <c r="B168" s="239"/>
      <c r="C168" s="240"/>
      <c r="D168" s="241" t="s">
        <v>157</v>
      </c>
      <c r="E168" s="242" t="s">
        <v>1</v>
      </c>
      <c r="F168" s="243" t="s">
        <v>277</v>
      </c>
      <c r="G168" s="240"/>
      <c r="H168" s="242" t="s">
        <v>1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157</v>
      </c>
      <c r="AU168" s="249" t="s">
        <v>85</v>
      </c>
      <c r="AV168" s="13" t="s">
        <v>8</v>
      </c>
      <c r="AW168" s="13" t="s">
        <v>33</v>
      </c>
      <c r="AX168" s="13" t="s">
        <v>77</v>
      </c>
      <c r="AY168" s="249" t="s">
        <v>145</v>
      </c>
    </row>
    <row r="169" s="14" customFormat="1">
      <c r="A169" s="14"/>
      <c r="B169" s="250"/>
      <c r="C169" s="251"/>
      <c r="D169" s="241" t="s">
        <v>157</v>
      </c>
      <c r="E169" s="252" t="s">
        <v>1</v>
      </c>
      <c r="F169" s="253" t="s">
        <v>1117</v>
      </c>
      <c r="G169" s="251"/>
      <c r="H169" s="254">
        <v>30.100000000000001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157</v>
      </c>
      <c r="AU169" s="260" t="s">
        <v>85</v>
      </c>
      <c r="AV169" s="14" t="s">
        <v>85</v>
      </c>
      <c r="AW169" s="14" t="s">
        <v>33</v>
      </c>
      <c r="AX169" s="14" t="s">
        <v>77</v>
      </c>
      <c r="AY169" s="260" t="s">
        <v>145</v>
      </c>
    </row>
    <row r="170" s="15" customFormat="1">
      <c r="A170" s="15"/>
      <c r="B170" s="261"/>
      <c r="C170" s="262"/>
      <c r="D170" s="241" t="s">
        <v>157</v>
      </c>
      <c r="E170" s="263" t="s">
        <v>1</v>
      </c>
      <c r="F170" s="264" t="s">
        <v>160</v>
      </c>
      <c r="G170" s="262"/>
      <c r="H170" s="265">
        <v>30.100000000000001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1" t="s">
        <v>157</v>
      </c>
      <c r="AU170" s="271" t="s">
        <v>85</v>
      </c>
      <c r="AV170" s="15" t="s">
        <v>152</v>
      </c>
      <c r="AW170" s="15" t="s">
        <v>33</v>
      </c>
      <c r="AX170" s="15" t="s">
        <v>8</v>
      </c>
      <c r="AY170" s="271" t="s">
        <v>145</v>
      </c>
    </row>
    <row r="171" s="2" customFormat="1" ht="16.5" customHeight="1">
      <c r="A171" s="38"/>
      <c r="B171" s="39"/>
      <c r="C171" s="226" t="s">
        <v>184</v>
      </c>
      <c r="D171" s="226" t="s">
        <v>147</v>
      </c>
      <c r="E171" s="227" t="s">
        <v>280</v>
      </c>
      <c r="F171" s="228" t="s">
        <v>281</v>
      </c>
      <c r="G171" s="229" t="s">
        <v>150</v>
      </c>
      <c r="H171" s="230">
        <v>17.920000000000002</v>
      </c>
      <c r="I171" s="231"/>
      <c r="J171" s="232">
        <f>ROUND(I171*H171,0)</f>
        <v>0</v>
      </c>
      <c r="K171" s="228" t="s">
        <v>151</v>
      </c>
      <c r="L171" s="44"/>
      <c r="M171" s="233" t="s">
        <v>1</v>
      </c>
      <c r="N171" s="234" t="s">
        <v>43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152</v>
      </c>
      <c r="AT171" s="237" t="s">
        <v>147</v>
      </c>
      <c r="AU171" s="237" t="s">
        <v>85</v>
      </c>
      <c r="AY171" s="17" t="s">
        <v>145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85</v>
      </c>
      <c r="BK171" s="238">
        <f>ROUND(I171*H171,0)</f>
        <v>0</v>
      </c>
      <c r="BL171" s="17" t="s">
        <v>152</v>
      </c>
      <c r="BM171" s="237" t="s">
        <v>1118</v>
      </c>
    </row>
    <row r="172" s="13" customFormat="1">
      <c r="A172" s="13"/>
      <c r="B172" s="239"/>
      <c r="C172" s="240"/>
      <c r="D172" s="241" t="s">
        <v>157</v>
      </c>
      <c r="E172" s="242" t="s">
        <v>1</v>
      </c>
      <c r="F172" s="243" t="s">
        <v>235</v>
      </c>
      <c r="G172" s="240"/>
      <c r="H172" s="242" t="s">
        <v>1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157</v>
      </c>
      <c r="AU172" s="249" t="s">
        <v>85</v>
      </c>
      <c r="AV172" s="13" t="s">
        <v>8</v>
      </c>
      <c r="AW172" s="13" t="s">
        <v>33</v>
      </c>
      <c r="AX172" s="13" t="s">
        <v>77</v>
      </c>
      <c r="AY172" s="249" t="s">
        <v>145</v>
      </c>
    </row>
    <row r="173" s="13" customFormat="1">
      <c r="A173" s="13"/>
      <c r="B173" s="239"/>
      <c r="C173" s="240"/>
      <c r="D173" s="241" t="s">
        <v>157</v>
      </c>
      <c r="E173" s="242" t="s">
        <v>1</v>
      </c>
      <c r="F173" s="243" t="s">
        <v>236</v>
      </c>
      <c r="G173" s="240"/>
      <c r="H173" s="242" t="s">
        <v>1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157</v>
      </c>
      <c r="AU173" s="249" t="s">
        <v>85</v>
      </c>
      <c r="AV173" s="13" t="s">
        <v>8</v>
      </c>
      <c r="AW173" s="13" t="s">
        <v>33</v>
      </c>
      <c r="AX173" s="13" t="s">
        <v>77</v>
      </c>
      <c r="AY173" s="249" t="s">
        <v>145</v>
      </c>
    </row>
    <row r="174" s="14" customFormat="1">
      <c r="A174" s="14"/>
      <c r="B174" s="250"/>
      <c r="C174" s="251"/>
      <c r="D174" s="241" t="s">
        <v>157</v>
      </c>
      <c r="E174" s="252" t="s">
        <v>1</v>
      </c>
      <c r="F174" s="253" t="s">
        <v>1119</v>
      </c>
      <c r="G174" s="251"/>
      <c r="H174" s="254">
        <v>5.3200000000000003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157</v>
      </c>
      <c r="AU174" s="260" t="s">
        <v>85</v>
      </c>
      <c r="AV174" s="14" t="s">
        <v>85</v>
      </c>
      <c r="AW174" s="14" t="s">
        <v>33</v>
      </c>
      <c r="AX174" s="14" t="s">
        <v>77</v>
      </c>
      <c r="AY174" s="260" t="s">
        <v>145</v>
      </c>
    </row>
    <row r="175" s="13" customFormat="1">
      <c r="A175" s="13"/>
      <c r="B175" s="239"/>
      <c r="C175" s="240"/>
      <c r="D175" s="241" t="s">
        <v>157</v>
      </c>
      <c r="E175" s="242" t="s">
        <v>1</v>
      </c>
      <c r="F175" s="243" t="s">
        <v>238</v>
      </c>
      <c r="G175" s="240"/>
      <c r="H175" s="242" t="s">
        <v>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157</v>
      </c>
      <c r="AU175" s="249" t="s">
        <v>85</v>
      </c>
      <c r="AV175" s="13" t="s">
        <v>8</v>
      </c>
      <c r="AW175" s="13" t="s">
        <v>33</v>
      </c>
      <c r="AX175" s="13" t="s">
        <v>77</v>
      </c>
      <c r="AY175" s="249" t="s">
        <v>145</v>
      </c>
    </row>
    <row r="176" s="13" customFormat="1">
      <c r="A176" s="13"/>
      <c r="B176" s="239"/>
      <c r="C176" s="240"/>
      <c r="D176" s="241" t="s">
        <v>157</v>
      </c>
      <c r="E176" s="242" t="s">
        <v>1</v>
      </c>
      <c r="F176" s="243" t="s">
        <v>241</v>
      </c>
      <c r="G176" s="240"/>
      <c r="H176" s="242" t="s">
        <v>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157</v>
      </c>
      <c r="AU176" s="249" t="s">
        <v>85</v>
      </c>
      <c r="AV176" s="13" t="s">
        <v>8</v>
      </c>
      <c r="AW176" s="13" t="s">
        <v>33</v>
      </c>
      <c r="AX176" s="13" t="s">
        <v>77</v>
      </c>
      <c r="AY176" s="249" t="s">
        <v>145</v>
      </c>
    </row>
    <row r="177" s="14" customFormat="1">
      <c r="A177" s="14"/>
      <c r="B177" s="250"/>
      <c r="C177" s="251"/>
      <c r="D177" s="241" t="s">
        <v>157</v>
      </c>
      <c r="E177" s="252" t="s">
        <v>1</v>
      </c>
      <c r="F177" s="253" t="s">
        <v>1120</v>
      </c>
      <c r="G177" s="251"/>
      <c r="H177" s="254">
        <v>5.8799999999999999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157</v>
      </c>
      <c r="AU177" s="260" t="s">
        <v>85</v>
      </c>
      <c r="AV177" s="14" t="s">
        <v>85</v>
      </c>
      <c r="AW177" s="14" t="s">
        <v>33</v>
      </c>
      <c r="AX177" s="14" t="s">
        <v>77</v>
      </c>
      <c r="AY177" s="260" t="s">
        <v>145</v>
      </c>
    </row>
    <row r="178" s="13" customFormat="1">
      <c r="A178" s="13"/>
      <c r="B178" s="239"/>
      <c r="C178" s="240"/>
      <c r="D178" s="241" t="s">
        <v>157</v>
      </c>
      <c r="E178" s="242" t="s">
        <v>1</v>
      </c>
      <c r="F178" s="243" t="s">
        <v>1121</v>
      </c>
      <c r="G178" s="240"/>
      <c r="H178" s="242" t="s">
        <v>1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157</v>
      </c>
      <c r="AU178" s="249" t="s">
        <v>85</v>
      </c>
      <c r="AV178" s="13" t="s">
        <v>8</v>
      </c>
      <c r="AW178" s="13" t="s">
        <v>33</v>
      </c>
      <c r="AX178" s="13" t="s">
        <v>77</v>
      </c>
      <c r="AY178" s="249" t="s">
        <v>145</v>
      </c>
    </row>
    <row r="179" s="13" customFormat="1">
      <c r="A179" s="13"/>
      <c r="B179" s="239"/>
      <c r="C179" s="240"/>
      <c r="D179" s="241" t="s">
        <v>157</v>
      </c>
      <c r="E179" s="242" t="s">
        <v>1</v>
      </c>
      <c r="F179" s="243" t="s">
        <v>241</v>
      </c>
      <c r="G179" s="240"/>
      <c r="H179" s="242" t="s">
        <v>1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157</v>
      </c>
      <c r="AU179" s="249" t="s">
        <v>85</v>
      </c>
      <c r="AV179" s="13" t="s">
        <v>8</v>
      </c>
      <c r="AW179" s="13" t="s">
        <v>33</v>
      </c>
      <c r="AX179" s="13" t="s">
        <v>77</v>
      </c>
      <c r="AY179" s="249" t="s">
        <v>145</v>
      </c>
    </row>
    <row r="180" s="14" customFormat="1">
      <c r="A180" s="14"/>
      <c r="B180" s="250"/>
      <c r="C180" s="251"/>
      <c r="D180" s="241" t="s">
        <v>157</v>
      </c>
      <c r="E180" s="252" t="s">
        <v>1</v>
      </c>
      <c r="F180" s="253" t="s">
        <v>1122</v>
      </c>
      <c r="G180" s="251"/>
      <c r="H180" s="254">
        <v>6.7199999999999998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157</v>
      </c>
      <c r="AU180" s="260" t="s">
        <v>85</v>
      </c>
      <c r="AV180" s="14" t="s">
        <v>85</v>
      </c>
      <c r="AW180" s="14" t="s">
        <v>33</v>
      </c>
      <c r="AX180" s="14" t="s">
        <v>77</v>
      </c>
      <c r="AY180" s="260" t="s">
        <v>145</v>
      </c>
    </row>
    <row r="181" s="15" customFormat="1">
      <c r="A181" s="15"/>
      <c r="B181" s="261"/>
      <c r="C181" s="262"/>
      <c r="D181" s="241" t="s">
        <v>157</v>
      </c>
      <c r="E181" s="263" t="s">
        <v>1</v>
      </c>
      <c r="F181" s="264" t="s">
        <v>160</v>
      </c>
      <c r="G181" s="262"/>
      <c r="H181" s="265">
        <v>17.919999999999998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1" t="s">
        <v>157</v>
      </c>
      <c r="AU181" s="271" t="s">
        <v>85</v>
      </c>
      <c r="AV181" s="15" t="s">
        <v>152</v>
      </c>
      <c r="AW181" s="15" t="s">
        <v>33</v>
      </c>
      <c r="AX181" s="15" t="s">
        <v>8</v>
      </c>
      <c r="AY181" s="271" t="s">
        <v>145</v>
      </c>
    </row>
    <row r="182" s="12" customFormat="1" ht="22.8" customHeight="1">
      <c r="A182" s="12"/>
      <c r="B182" s="210"/>
      <c r="C182" s="211"/>
      <c r="D182" s="212" t="s">
        <v>76</v>
      </c>
      <c r="E182" s="224" t="s">
        <v>189</v>
      </c>
      <c r="F182" s="224" t="s">
        <v>283</v>
      </c>
      <c r="G182" s="211"/>
      <c r="H182" s="211"/>
      <c r="I182" s="214"/>
      <c r="J182" s="225">
        <f>BK182</f>
        <v>0</v>
      </c>
      <c r="K182" s="211"/>
      <c r="L182" s="216"/>
      <c r="M182" s="217"/>
      <c r="N182" s="218"/>
      <c r="O182" s="218"/>
      <c r="P182" s="219">
        <f>SUM(P183:P239)</f>
        <v>0</v>
      </c>
      <c r="Q182" s="218"/>
      <c r="R182" s="219">
        <f>SUM(R183:R239)</f>
        <v>0.0050400000000000002</v>
      </c>
      <c r="S182" s="218"/>
      <c r="T182" s="220">
        <f>SUM(T183:T239)</f>
        <v>0.41272000000000003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1" t="s">
        <v>8</v>
      </c>
      <c r="AT182" s="222" t="s">
        <v>76</v>
      </c>
      <c r="AU182" s="222" t="s">
        <v>8</v>
      </c>
      <c r="AY182" s="221" t="s">
        <v>145</v>
      </c>
      <c r="BK182" s="223">
        <f>SUM(BK183:BK239)</f>
        <v>0</v>
      </c>
    </row>
    <row r="183" s="2" customFormat="1">
      <c r="A183" s="38"/>
      <c r="B183" s="39"/>
      <c r="C183" s="226" t="s">
        <v>189</v>
      </c>
      <c r="D183" s="226" t="s">
        <v>147</v>
      </c>
      <c r="E183" s="227" t="s">
        <v>285</v>
      </c>
      <c r="F183" s="228" t="s">
        <v>286</v>
      </c>
      <c r="G183" s="229" t="s">
        <v>287</v>
      </c>
      <c r="H183" s="230">
        <v>1</v>
      </c>
      <c r="I183" s="231"/>
      <c r="J183" s="232">
        <f>ROUND(I183*H183,0)</f>
        <v>0</v>
      </c>
      <c r="K183" s="228" t="s">
        <v>1</v>
      </c>
      <c r="L183" s="44"/>
      <c r="M183" s="233" t="s">
        <v>1</v>
      </c>
      <c r="N183" s="234" t="s">
        <v>43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152</v>
      </c>
      <c r="AT183" s="237" t="s">
        <v>147</v>
      </c>
      <c r="AU183" s="237" t="s">
        <v>85</v>
      </c>
      <c r="AY183" s="17" t="s">
        <v>145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85</v>
      </c>
      <c r="BK183" s="238">
        <f>ROUND(I183*H183,0)</f>
        <v>0</v>
      </c>
      <c r="BL183" s="17" t="s">
        <v>152</v>
      </c>
      <c r="BM183" s="237" t="s">
        <v>1123</v>
      </c>
    </row>
    <row r="184" s="2" customFormat="1" ht="16.5" customHeight="1">
      <c r="A184" s="38"/>
      <c r="B184" s="39"/>
      <c r="C184" s="226" t="s">
        <v>194</v>
      </c>
      <c r="D184" s="226" t="s">
        <v>147</v>
      </c>
      <c r="E184" s="227" t="s">
        <v>290</v>
      </c>
      <c r="F184" s="228" t="s">
        <v>291</v>
      </c>
      <c r="G184" s="229" t="s">
        <v>287</v>
      </c>
      <c r="H184" s="230">
        <v>1</v>
      </c>
      <c r="I184" s="231"/>
      <c r="J184" s="232">
        <f>ROUND(I184*H184,0)</f>
        <v>0</v>
      </c>
      <c r="K184" s="228" t="s">
        <v>1</v>
      </c>
      <c r="L184" s="44"/>
      <c r="M184" s="233" t="s">
        <v>1</v>
      </c>
      <c r="N184" s="234" t="s">
        <v>43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152</v>
      </c>
      <c r="AT184" s="237" t="s">
        <v>147</v>
      </c>
      <c r="AU184" s="237" t="s">
        <v>85</v>
      </c>
      <c r="AY184" s="17" t="s">
        <v>145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85</v>
      </c>
      <c r="BK184" s="238">
        <f>ROUND(I184*H184,0)</f>
        <v>0</v>
      </c>
      <c r="BL184" s="17" t="s">
        <v>152</v>
      </c>
      <c r="BM184" s="237" t="s">
        <v>1124</v>
      </c>
    </row>
    <row r="185" s="2" customFormat="1" ht="33" customHeight="1">
      <c r="A185" s="38"/>
      <c r="B185" s="39"/>
      <c r="C185" s="226" t="s">
        <v>201</v>
      </c>
      <c r="D185" s="226" t="s">
        <v>147</v>
      </c>
      <c r="E185" s="227" t="s">
        <v>306</v>
      </c>
      <c r="F185" s="228" t="s">
        <v>307</v>
      </c>
      <c r="G185" s="229" t="s">
        <v>150</v>
      </c>
      <c r="H185" s="230">
        <v>40.299999999999997</v>
      </c>
      <c r="I185" s="231"/>
      <c r="J185" s="232">
        <f>ROUND(I185*H185,0)</f>
        <v>0</v>
      </c>
      <c r="K185" s="228" t="s">
        <v>151</v>
      </c>
      <c r="L185" s="44"/>
      <c r="M185" s="233" t="s">
        <v>1</v>
      </c>
      <c r="N185" s="234" t="s">
        <v>43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152</v>
      </c>
      <c r="AT185" s="237" t="s">
        <v>147</v>
      </c>
      <c r="AU185" s="237" t="s">
        <v>85</v>
      </c>
      <c r="AY185" s="17" t="s">
        <v>145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85</v>
      </c>
      <c r="BK185" s="238">
        <f>ROUND(I185*H185,0)</f>
        <v>0</v>
      </c>
      <c r="BL185" s="17" t="s">
        <v>152</v>
      </c>
      <c r="BM185" s="237" t="s">
        <v>1125</v>
      </c>
    </row>
    <row r="186" s="13" customFormat="1">
      <c r="A186" s="13"/>
      <c r="B186" s="239"/>
      <c r="C186" s="240"/>
      <c r="D186" s="241" t="s">
        <v>157</v>
      </c>
      <c r="E186" s="242" t="s">
        <v>1</v>
      </c>
      <c r="F186" s="243" t="s">
        <v>236</v>
      </c>
      <c r="G186" s="240"/>
      <c r="H186" s="242" t="s">
        <v>1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157</v>
      </c>
      <c r="AU186" s="249" t="s">
        <v>85</v>
      </c>
      <c r="AV186" s="13" t="s">
        <v>8</v>
      </c>
      <c r="AW186" s="13" t="s">
        <v>33</v>
      </c>
      <c r="AX186" s="13" t="s">
        <v>77</v>
      </c>
      <c r="AY186" s="249" t="s">
        <v>145</v>
      </c>
    </row>
    <row r="187" s="14" customFormat="1">
      <c r="A187" s="14"/>
      <c r="B187" s="250"/>
      <c r="C187" s="251"/>
      <c r="D187" s="241" t="s">
        <v>157</v>
      </c>
      <c r="E187" s="252" t="s">
        <v>1</v>
      </c>
      <c r="F187" s="253" t="s">
        <v>1126</v>
      </c>
      <c r="G187" s="251"/>
      <c r="H187" s="254">
        <v>40.299999999999997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157</v>
      </c>
      <c r="AU187" s="260" t="s">
        <v>85</v>
      </c>
      <c r="AV187" s="14" t="s">
        <v>85</v>
      </c>
      <c r="AW187" s="14" t="s">
        <v>33</v>
      </c>
      <c r="AX187" s="14" t="s">
        <v>77</v>
      </c>
      <c r="AY187" s="260" t="s">
        <v>145</v>
      </c>
    </row>
    <row r="188" s="15" customFormat="1">
      <c r="A188" s="15"/>
      <c r="B188" s="261"/>
      <c r="C188" s="262"/>
      <c r="D188" s="241" t="s">
        <v>157</v>
      </c>
      <c r="E188" s="263" t="s">
        <v>1</v>
      </c>
      <c r="F188" s="264" t="s">
        <v>160</v>
      </c>
      <c r="G188" s="262"/>
      <c r="H188" s="265">
        <v>40.299999999999997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157</v>
      </c>
      <c r="AU188" s="271" t="s">
        <v>85</v>
      </c>
      <c r="AV188" s="15" t="s">
        <v>152</v>
      </c>
      <c r="AW188" s="15" t="s">
        <v>33</v>
      </c>
      <c r="AX188" s="15" t="s">
        <v>8</v>
      </c>
      <c r="AY188" s="271" t="s">
        <v>145</v>
      </c>
    </row>
    <row r="189" s="2" customFormat="1" ht="33" customHeight="1">
      <c r="A189" s="38"/>
      <c r="B189" s="39"/>
      <c r="C189" s="226" t="s">
        <v>208</v>
      </c>
      <c r="D189" s="226" t="s">
        <v>147</v>
      </c>
      <c r="E189" s="227" t="s">
        <v>311</v>
      </c>
      <c r="F189" s="228" t="s">
        <v>312</v>
      </c>
      <c r="G189" s="229" t="s">
        <v>150</v>
      </c>
      <c r="H189" s="230">
        <v>249.90000000000001</v>
      </c>
      <c r="I189" s="231"/>
      <c r="J189" s="232">
        <f>ROUND(I189*H189,0)</f>
        <v>0</v>
      </c>
      <c r="K189" s="228" t="s">
        <v>151</v>
      </c>
      <c r="L189" s="44"/>
      <c r="M189" s="233" t="s">
        <v>1</v>
      </c>
      <c r="N189" s="234" t="s">
        <v>43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152</v>
      </c>
      <c r="AT189" s="237" t="s">
        <v>147</v>
      </c>
      <c r="AU189" s="237" t="s">
        <v>85</v>
      </c>
      <c r="AY189" s="17" t="s">
        <v>145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85</v>
      </c>
      <c r="BK189" s="238">
        <f>ROUND(I189*H189,0)</f>
        <v>0</v>
      </c>
      <c r="BL189" s="17" t="s">
        <v>152</v>
      </c>
      <c r="BM189" s="237" t="s">
        <v>1127</v>
      </c>
    </row>
    <row r="190" s="13" customFormat="1">
      <c r="A190" s="13"/>
      <c r="B190" s="239"/>
      <c r="C190" s="240"/>
      <c r="D190" s="241" t="s">
        <v>157</v>
      </c>
      <c r="E190" s="242" t="s">
        <v>1</v>
      </c>
      <c r="F190" s="243" t="s">
        <v>315</v>
      </c>
      <c r="G190" s="240"/>
      <c r="H190" s="242" t="s">
        <v>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157</v>
      </c>
      <c r="AU190" s="249" t="s">
        <v>85</v>
      </c>
      <c r="AV190" s="13" t="s">
        <v>8</v>
      </c>
      <c r="AW190" s="13" t="s">
        <v>33</v>
      </c>
      <c r="AX190" s="13" t="s">
        <v>77</v>
      </c>
      <c r="AY190" s="249" t="s">
        <v>145</v>
      </c>
    </row>
    <row r="191" s="14" customFormat="1">
      <c r="A191" s="14"/>
      <c r="B191" s="250"/>
      <c r="C191" s="251"/>
      <c r="D191" s="241" t="s">
        <v>157</v>
      </c>
      <c r="E191" s="252" t="s">
        <v>1</v>
      </c>
      <c r="F191" s="253" t="s">
        <v>1128</v>
      </c>
      <c r="G191" s="251"/>
      <c r="H191" s="254">
        <v>103.95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0" t="s">
        <v>157</v>
      </c>
      <c r="AU191" s="260" t="s">
        <v>85</v>
      </c>
      <c r="AV191" s="14" t="s">
        <v>85</v>
      </c>
      <c r="AW191" s="14" t="s">
        <v>33</v>
      </c>
      <c r="AX191" s="14" t="s">
        <v>77</v>
      </c>
      <c r="AY191" s="260" t="s">
        <v>145</v>
      </c>
    </row>
    <row r="192" s="13" customFormat="1">
      <c r="A192" s="13"/>
      <c r="B192" s="239"/>
      <c r="C192" s="240"/>
      <c r="D192" s="241" t="s">
        <v>157</v>
      </c>
      <c r="E192" s="242" t="s">
        <v>1</v>
      </c>
      <c r="F192" s="243" t="s">
        <v>236</v>
      </c>
      <c r="G192" s="240"/>
      <c r="H192" s="242" t="s">
        <v>1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157</v>
      </c>
      <c r="AU192" s="249" t="s">
        <v>85</v>
      </c>
      <c r="AV192" s="13" t="s">
        <v>8</v>
      </c>
      <c r="AW192" s="13" t="s">
        <v>33</v>
      </c>
      <c r="AX192" s="13" t="s">
        <v>77</v>
      </c>
      <c r="AY192" s="249" t="s">
        <v>145</v>
      </c>
    </row>
    <row r="193" s="14" customFormat="1">
      <c r="A193" s="14"/>
      <c r="B193" s="250"/>
      <c r="C193" s="251"/>
      <c r="D193" s="241" t="s">
        <v>157</v>
      </c>
      <c r="E193" s="252" t="s">
        <v>1</v>
      </c>
      <c r="F193" s="253" t="s">
        <v>1129</v>
      </c>
      <c r="G193" s="251"/>
      <c r="H193" s="254">
        <v>145.94999999999999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157</v>
      </c>
      <c r="AU193" s="260" t="s">
        <v>85</v>
      </c>
      <c r="AV193" s="14" t="s">
        <v>85</v>
      </c>
      <c r="AW193" s="14" t="s">
        <v>33</v>
      </c>
      <c r="AX193" s="14" t="s">
        <v>77</v>
      </c>
      <c r="AY193" s="260" t="s">
        <v>145</v>
      </c>
    </row>
    <row r="194" s="15" customFormat="1">
      <c r="A194" s="15"/>
      <c r="B194" s="261"/>
      <c r="C194" s="262"/>
      <c r="D194" s="241" t="s">
        <v>157</v>
      </c>
      <c r="E194" s="263" t="s">
        <v>1</v>
      </c>
      <c r="F194" s="264" t="s">
        <v>160</v>
      </c>
      <c r="G194" s="262"/>
      <c r="H194" s="265">
        <v>249.89999999999998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1" t="s">
        <v>157</v>
      </c>
      <c r="AU194" s="271" t="s">
        <v>85</v>
      </c>
      <c r="AV194" s="15" t="s">
        <v>152</v>
      </c>
      <c r="AW194" s="15" t="s">
        <v>33</v>
      </c>
      <c r="AX194" s="15" t="s">
        <v>8</v>
      </c>
      <c r="AY194" s="271" t="s">
        <v>145</v>
      </c>
    </row>
    <row r="195" s="2" customFormat="1" ht="33" customHeight="1">
      <c r="A195" s="38"/>
      <c r="B195" s="39"/>
      <c r="C195" s="226" t="s">
        <v>213</v>
      </c>
      <c r="D195" s="226" t="s">
        <v>147</v>
      </c>
      <c r="E195" s="227" t="s">
        <v>321</v>
      </c>
      <c r="F195" s="228" t="s">
        <v>322</v>
      </c>
      <c r="G195" s="229" t="s">
        <v>150</v>
      </c>
      <c r="H195" s="230">
        <v>2418</v>
      </c>
      <c r="I195" s="231"/>
      <c r="J195" s="232">
        <f>ROUND(I195*H195,0)</f>
        <v>0</v>
      </c>
      <c r="K195" s="228" t="s">
        <v>151</v>
      </c>
      <c r="L195" s="44"/>
      <c r="M195" s="233" t="s">
        <v>1</v>
      </c>
      <c r="N195" s="234" t="s">
        <v>43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152</v>
      </c>
      <c r="AT195" s="237" t="s">
        <v>147</v>
      </c>
      <c r="AU195" s="237" t="s">
        <v>85</v>
      </c>
      <c r="AY195" s="17" t="s">
        <v>145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85</v>
      </c>
      <c r="BK195" s="238">
        <f>ROUND(I195*H195,0)</f>
        <v>0</v>
      </c>
      <c r="BL195" s="17" t="s">
        <v>152</v>
      </c>
      <c r="BM195" s="237" t="s">
        <v>1130</v>
      </c>
    </row>
    <row r="196" s="14" customFormat="1">
      <c r="A196" s="14"/>
      <c r="B196" s="250"/>
      <c r="C196" s="251"/>
      <c r="D196" s="241" t="s">
        <v>157</v>
      </c>
      <c r="E196" s="252" t="s">
        <v>1</v>
      </c>
      <c r="F196" s="253" t="s">
        <v>1131</v>
      </c>
      <c r="G196" s="251"/>
      <c r="H196" s="254">
        <v>2418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0" t="s">
        <v>157</v>
      </c>
      <c r="AU196" s="260" t="s">
        <v>85</v>
      </c>
      <c r="AV196" s="14" t="s">
        <v>85</v>
      </c>
      <c r="AW196" s="14" t="s">
        <v>33</v>
      </c>
      <c r="AX196" s="14" t="s">
        <v>77</v>
      </c>
      <c r="AY196" s="260" t="s">
        <v>145</v>
      </c>
    </row>
    <row r="197" s="15" customFormat="1">
      <c r="A197" s="15"/>
      <c r="B197" s="261"/>
      <c r="C197" s="262"/>
      <c r="D197" s="241" t="s">
        <v>157</v>
      </c>
      <c r="E197" s="263" t="s">
        <v>1</v>
      </c>
      <c r="F197" s="264" t="s">
        <v>160</v>
      </c>
      <c r="G197" s="262"/>
      <c r="H197" s="265">
        <v>2418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1" t="s">
        <v>157</v>
      </c>
      <c r="AU197" s="271" t="s">
        <v>85</v>
      </c>
      <c r="AV197" s="15" t="s">
        <v>152</v>
      </c>
      <c r="AW197" s="15" t="s">
        <v>33</v>
      </c>
      <c r="AX197" s="15" t="s">
        <v>8</v>
      </c>
      <c r="AY197" s="271" t="s">
        <v>145</v>
      </c>
    </row>
    <row r="198" s="2" customFormat="1" ht="33" customHeight="1">
      <c r="A198" s="38"/>
      <c r="B198" s="39"/>
      <c r="C198" s="226" t="s">
        <v>217</v>
      </c>
      <c r="D198" s="226" t="s">
        <v>147</v>
      </c>
      <c r="E198" s="227" t="s">
        <v>326</v>
      </c>
      <c r="F198" s="228" t="s">
        <v>327</v>
      </c>
      <c r="G198" s="229" t="s">
        <v>150</v>
      </c>
      <c r="H198" s="230">
        <v>14994</v>
      </c>
      <c r="I198" s="231"/>
      <c r="J198" s="232">
        <f>ROUND(I198*H198,0)</f>
        <v>0</v>
      </c>
      <c r="K198" s="228" t="s">
        <v>151</v>
      </c>
      <c r="L198" s="44"/>
      <c r="M198" s="233" t="s">
        <v>1</v>
      </c>
      <c r="N198" s="234" t="s">
        <v>43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152</v>
      </c>
      <c r="AT198" s="237" t="s">
        <v>147</v>
      </c>
      <c r="AU198" s="237" t="s">
        <v>85</v>
      </c>
      <c r="AY198" s="17" t="s">
        <v>145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85</v>
      </c>
      <c r="BK198" s="238">
        <f>ROUND(I198*H198,0)</f>
        <v>0</v>
      </c>
      <c r="BL198" s="17" t="s">
        <v>152</v>
      </c>
      <c r="BM198" s="237" t="s">
        <v>1132</v>
      </c>
    </row>
    <row r="199" s="14" customFormat="1">
      <c r="A199" s="14"/>
      <c r="B199" s="250"/>
      <c r="C199" s="251"/>
      <c r="D199" s="241" t="s">
        <v>157</v>
      </c>
      <c r="E199" s="252" t="s">
        <v>1</v>
      </c>
      <c r="F199" s="253" t="s">
        <v>1133</v>
      </c>
      <c r="G199" s="251"/>
      <c r="H199" s="254">
        <v>14994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0" t="s">
        <v>157</v>
      </c>
      <c r="AU199" s="260" t="s">
        <v>85</v>
      </c>
      <c r="AV199" s="14" t="s">
        <v>85</v>
      </c>
      <c r="AW199" s="14" t="s">
        <v>33</v>
      </c>
      <c r="AX199" s="14" t="s">
        <v>77</v>
      </c>
      <c r="AY199" s="260" t="s">
        <v>145</v>
      </c>
    </row>
    <row r="200" s="15" customFormat="1">
      <c r="A200" s="15"/>
      <c r="B200" s="261"/>
      <c r="C200" s="262"/>
      <c r="D200" s="241" t="s">
        <v>157</v>
      </c>
      <c r="E200" s="263" t="s">
        <v>1</v>
      </c>
      <c r="F200" s="264" t="s">
        <v>160</v>
      </c>
      <c r="G200" s="262"/>
      <c r="H200" s="265">
        <v>14994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1" t="s">
        <v>157</v>
      </c>
      <c r="AU200" s="271" t="s">
        <v>85</v>
      </c>
      <c r="AV200" s="15" t="s">
        <v>152</v>
      </c>
      <c r="AW200" s="15" t="s">
        <v>33</v>
      </c>
      <c r="AX200" s="15" t="s">
        <v>8</v>
      </c>
      <c r="AY200" s="271" t="s">
        <v>145</v>
      </c>
    </row>
    <row r="201" s="2" customFormat="1" ht="33" customHeight="1">
      <c r="A201" s="38"/>
      <c r="B201" s="39"/>
      <c r="C201" s="226" t="s">
        <v>9</v>
      </c>
      <c r="D201" s="226" t="s">
        <v>147</v>
      </c>
      <c r="E201" s="227" t="s">
        <v>331</v>
      </c>
      <c r="F201" s="228" t="s">
        <v>332</v>
      </c>
      <c r="G201" s="229" t="s">
        <v>150</v>
      </c>
      <c r="H201" s="230">
        <v>40.299999999999997</v>
      </c>
      <c r="I201" s="231"/>
      <c r="J201" s="232">
        <f>ROUND(I201*H201,0)</f>
        <v>0</v>
      </c>
      <c r="K201" s="228" t="s">
        <v>151</v>
      </c>
      <c r="L201" s="44"/>
      <c r="M201" s="233" t="s">
        <v>1</v>
      </c>
      <c r="N201" s="234" t="s">
        <v>43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152</v>
      </c>
      <c r="AT201" s="237" t="s">
        <v>147</v>
      </c>
      <c r="AU201" s="237" t="s">
        <v>85</v>
      </c>
      <c r="AY201" s="17" t="s">
        <v>145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85</v>
      </c>
      <c r="BK201" s="238">
        <f>ROUND(I201*H201,0)</f>
        <v>0</v>
      </c>
      <c r="BL201" s="17" t="s">
        <v>152</v>
      </c>
      <c r="BM201" s="237" t="s">
        <v>1134</v>
      </c>
    </row>
    <row r="202" s="2" customFormat="1" ht="33" customHeight="1">
      <c r="A202" s="38"/>
      <c r="B202" s="39"/>
      <c r="C202" s="226" t="s">
        <v>227</v>
      </c>
      <c r="D202" s="226" t="s">
        <v>147</v>
      </c>
      <c r="E202" s="227" t="s">
        <v>335</v>
      </c>
      <c r="F202" s="228" t="s">
        <v>336</v>
      </c>
      <c r="G202" s="229" t="s">
        <v>150</v>
      </c>
      <c r="H202" s="230">
        <v>249.90000000000001</v>
      </c>
      <c r="I202" s="231"/>
      <c r="J202" s="232">
        <f>ROUND(I202*H202,0)</f>
        <v>0</v>
      </c>
      <c r="K202" s="228" t="s">
        <v>151</v>
      </c>
      <c r="L202" s="44"/>
      <c r="M202" s="233" t="s">
        <v>1</v>
      </c>
      <c r="N202" s="234" t="s">
        <v>43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152</v>
      </c>
      <c r="AT202" s="237" t="s">
        <v>147</v>
      </c>
      <c r="AU202" s="237" t="s">
        <v>85</v>
      </c>
      <c r="AY202" s="17" t="s">
        <v>145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85</v>
      </c>
      <c r="BK202" s="238">
        <f>ROUND(I202*H202,0)</f>
        <v>0</v>
      </c>
      <c r="BL202" s="17" t="s">
        <v>152</v>
      </c>
      <c r="BM202" s="237" t="s">
        <v>1135</v>
      </c>
    </row>
    <row r="203" s="2" customFormat="1" ht="16.5" customHeight="1">
      <c r="A203" s="38"/>
      <c r="B203" s="39"/>
      <c r="C203" s="226" t="s">
        <v>231</v>
      </c>
      <c r="D203" s="226" t="s">
        <v>147</v>
      </c>
      <c r="E203" s="227" t="s">
        <v>354</v>
      </c>
      <c r="F203" s="228" t="s">
        <v>355</v>
      </c>
      <c r="G203" s="229" t="s">
        <v>150</v>
      </c>
      <c r="H203" s="230">
        <v>273.39999999999998</v>
      </c>
      <c r="I203" s="231"/>
      <c r="J203" s="232">
        <f>ROUND(I203*H203,0)</f>
        <v>0</v>
      </c>
      <c r="K203" s="228" t="s">
        <v>151</v>
      </c>
      <c r="L203" s="44"/>
      <c r="M203" s="233" t="s">
        <v>1</v>
      </c>
      <c r="N203" s="234" t="s">
        <v>43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152</v>
      </c>
      <c r="AT203" s="237" t="s">
        <v>147</v>
      </c>
      <c r="AU203" s="237" t="s">
        <v>85</v>
      </c>
      <c r="AY203" s="17" t="s">
        <v>145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85</v>
      </c>
      <c r="BK203" s="238">
        <f>ROUND(I203*H203,0)</f>
        <v>0</v>
      </c>
      <c r="BL203" s="17" t="s">
        <v>152</v>
      </c>
      <c r="BM203" s="237" t="s">
        <v>1136</v>
      </c>
    </row>
    <row r="204" s="14" customFormat="1">
      <c r="A204" s="14"/>
      <c r="B204" s="250"/>
      <c r="C204" s="251"/>
      <c r="D204" s="241" t="s">
        <v>157</v>
      </c>
      <c r="E204" s="252" t="s">
        <v>1</v>
      </c>
      <c r="F204" s="253" t="s">
        <v>1137</v>
      </c>
      <c r="G204" s="251"/>
      <c r="H204" s="254">
        <v>273.39999999999998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0" t="s">
        <v>157</v>
      </c>
      <c r="AU204" s="260" t="s">
        <v>85</v>
      </c>
      <c r="AV204" s="14" t="s">
        <v>85</v>
      </c>
      <c r="AW204" s="14" t="s">
        <v>33</v>
      </c>
      <c r="AX204" s="14" t="s">
        <v>77</v>
      </c>
      <c r="AY204" s="260" t="s">
        <v>145</v>
      </c>
    </row>
    <row r="205" s="15" customFormat="1">
      <c r="A205" s="15"/>
      <c r="B205" s="261"/>
      <c r="C205" s="262"/>
      <c r="D205" s="241" t="s">
        <v>157</v>
      </c>
      <c r="E205" s="263" t="s">
        <v>1</v>
      </c>
      <c r="F205" s="264" t="s">
        <v>160</v>
      </c>
      <c r="G205" s="262"/>
      <c r="H205" s="265">
        <v>273.39999999999998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1" t="s">
        <v>157</v>
      </c>
      <c r="AU205" s="271" t="s">
        <v>85</v>
      </c>
      <c r="AV205" s="15" t="s">
        <v>152</v>
      </c>
      <c r="AW205" s="15" t="s">
        <v>33</v>
      </c>
      <c r="AX205" s="15" t="s">
        <v>8</v>
      </c>
      <c r="AY205" s="271" t="s">
        <v>145</v>
      </c>
    </row>
    <row r="206" s="2" customFormat="1" ht="21.75" customHeight="1">
      <c r="A206" s="38"/>
      <c r="B206" s="39"/>
      <c r="C206" s="226" t="s">
        <v>247</v>
      </c>
      <c r="D206" s="226" t="s">
        <v>147</v>
      </c>
      <c r="E206" s="227" t="s">
        <v>359</v>
      </c>
      <c r="F206" s="228" t="s">
        <v>360</v>
      </c>
      <c r="G206" s="229" t="s">
        <v>150</v>
      </c>
      <c r="H206" s="230">
        <v>8202</v>
      </c>
      <c r="I206" s="231"/>
      <c r="J206" s="232">
        <f>ROUND(I206*H206,0)</f>
        <v>0</v>
      </c>
      <c r="K206" s="228" t="s">
        <v>151</v>
      </c>
      <c r="L206" s="44"/>
      <c r="M206" s="233" t="s">
        <v>1</v>
      </c>
      <c r="N206" s="234" t="s">
        <v>43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152</v>
      </c>
      <c r="AT206" s="237" t="s">
        <v>147</v>
      </c>
      <c r="AU206" s="237" t="s">
        <v>85</v>
      </c>
      <c r="AY206" s="17" t="s">
        <v>145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85</v>
      </c>
      <c r="BK206" s="238">
        <f>ROUND(I206*H206,0)</f>
        <v>0</v>
      </c>
      <c r="BL206" s="17" t="s">
        <v>152</v>
      </c>
      <c r="BM206" s="237" t="s">
        <v>1138</v>
      </c>
    </row>
    <row r="207" s="14" customFormat="1">
      <c r="A207" s="14"/>
      <c r="B207" s="250"/>
      <c r="C207" s="251"/>
      <c r="D207" s="241" t="s">
        <v>157</v>
      </c>
      <c r="E207" s="252" t="s">
        <v>1</v>
      </c>
      <c r="F207" s="253" t="s">
        <v>1139</v>
      </c>
      <c r="G207" s="251"/>
      <c r="H207" s="254">
        <v>8202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157</v>
      </c>
      <c r="AU207" s="260" t="s">
        <v>85</v>
      </c>
      <c r="AV207" s="14" t="s">
        <v>85</v>
      </c>
      <c r="AW207" s="14" t="s">
        <v>33</v>
      </c>
      <c r="AX207" s="14" t="s">
        <v>77</v>
      </c>
      <c r="AY207" s="260" t="s">
        <v>145</v>
      </c>
    </row>
    <row r="208" s="15" customFormat="1">
      <c r="A208" s="15"/>
      <c r="B208" s="261"/>
      <c r="C208" s="262"/>
      <c r="D208" s="241" t="s">
        <v>157</v>
      </c>
      <c r="E208" s="263" t="s">
        <v>1</v>
      </c>
      <c r="F208" s="264" t="s">
        <v>160</v>
      </c>
      <c r="G208" s="262"/>
      <c r="H208" s="265">
        <v>8202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1" t="s">
        <v>157</v>
      </c>
      <c r="AU208" s="271" t="s">
        <v>85</v>
      </c>
      <c r="AV208" s="15" t="s">
        <v>152</v>
      </c>
      <c r="AW208" s="15" t="s">
        <v>33</v>
      </c>
      <c r="AX208" s="15" t="s">
        <v>8</v>
      </c>
      <c r="AY208" s="271" t="s">
        <v>145</v>
      </c>
    </row>
    <row r="209" s="2" customFormat="1" ht="21.75" customHeight="1">
      <c r="A209" s="38"/>
      <c r="B209" s="39"/>
      <c r="C209" s="226" t="s">
        <v>250</v>
      </c>
      <c r="D209" s="226" t="s">
        <v>147</v>
      </c>
      <c r="E209" s="227" t="s">
        <v>364</v>
      </c>
      <c r="F209" s="228" t="s">
        <v>365</v>
      </c>
      <c r="G209" s="229" t="s">
        <v>150</v>
      </c>
      <c r="H209" s="230">
        <v>273.39999999999998</v>
      </c>
      <c r="I209" s="231"/>
      <c r="J209" s="232">
        <f>ROUND(I209*H209,0)</f>
        <v>0</v>
      </c>
      <c r="K209" s="228" t="s">
        <v>151</v>
      </c>
      <c r="L209" s="44"/>
      <c r="M209" s="233" t="s">
        <v>1</v>
      </c>
      <c r="N209" s="234" t="s">
        <v>43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152</v>
      </c>
      <c r="AT209" s="237" t="s">
        <v>147</v>
      </c>
      <c r="AU209" s="237" t="s">
        <v>85</v>
      </c>
      <c r="AY209" s="17" t="s">
        <v>145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85</v>
      </c>
      <c r="BK209" s="238">
        <f>ROUND(I209*H209,0)</f>
        <v>0</v>
      </c>
      <c r="BL209" s="17" t="s">
        <v>152</v>
      </c>
      <c r="BM209" s="237" t="s">
        <v>1140</v>
      </c>
    </row>
    <row r="210" s="2" customFormat="1" ht="21.75" customHeight="1">
      <c r="A210" s="38"/>
      <c r="B210" s="39"/>
      <c r="C210" s="226" t="s">
        <v>254</v>
      </c>
      <c r="D210" s="226" t="s">
        <v>147</v>
      </c>
      <c r="E210" s="227" t="s">
        <v>368</v>
      </c>
      <c r="F210" s="228" t="s">
        <v>369</v>
      </c>
      <c r="G210" s="229" t="s">
        <v>150</v>
      </c>
      <c r="H210" s="230">
        <v>16.800000000000001</v>
      </c>
      <c r="I210" s="231"/>
      <c r="J210" s="232">
        <f>ROUND(I210*H210,0)</f>
        <v>0</v>
      </c>
      <c r="K210" s="228" t="s">
        <v>151</v>
      </c>
      <c r="L210" s="44"/>
      <c r="M210" s="233" t="s">
        <v>1</v>
      </c>
      <c r="N210" s="234" t="s">
        <v>43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152</v>
      </c>
      <c r="AT210" s="237" t="s">
        <v>147</v>
      </c>
      <c r="AU210" s="237" t="s">
        <v>85</v>
      </c>
      <c r="AY210" s="17" t="s">
        <v>145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85</v>
      </c>
      <c r="BK210" s="238">
        <f>ROUND(I210*H210,0)</f>
        <v>0</v>
      </c>
      <c r="BL210" s="17" t="s">
        <v>152</v>
      </c>
      <c r="BM210" s="237" t="s">
        <v>1141</v>
      </c>
    </row>
    <row r="211" s="13" customFormat="1">
      <c r="A211" s="13"/>
      <c r="B211" s="239"/>
      <c r="C211" s="240"/>
      <c r="D211" s="241" t="s">
        <v>157</v>
      </c>
      <c r="E211" s="242" t="s">
        <v>1</v>
      </c>
      <c r="F211" s="243" t="s">
        <v>371</v>
      </c>
      <c r="G211" s="240"/>
      <c r="H211" s="242" t="s">
        <v>1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157</v>
      </c>
      <c r="AU211" s="249" t="s">
        <v>85</v>
      </c>
      <c r="AV211" s="13" t="s">
        <v>8</v>
      </c>
      <c r="AW211" s="13" t="s">
        <v>33</v>
      </c>
      <c r="AX211" s="13" t="s">
        <v>77</v>
      </c>
      <c r="AY211" s="249" t="s">
        <v>145</v>
      </c>
    </row>
    <row r="212" s="14" customFormat="1">
      <c r="A212" s="14"/>
      <c r="B212" s="250"/>
      <c r="C212" s="251"/>
      <c r="D212" s="241" t="s">
        <v>157</v>
      </c>
      <c r="E212" s="252" t="s">
        <v>1</v>
      </c>
      <c r="F212" s="253" t="s">
        <v>1142</v>
      </c>
      <c r="G212" s="251"/>
      <c r="H212" s="254">
        <v>16.800000000000001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157</v>
      </c>
      <c r="AU212" s="260" t="s">
        <v>85</v>
      </c>
      <c r="AV212" s="14" t="s">
        <v>85</v>
      </c>
      <c r="AW212" s="14" t="s">
        <v>33</v>
      </c>
      <c r="AX212" s="14" t="s">
        <v>77</v>
      </c>
      <c r="AY212" s="260" t="s">
        <v>145</v>
      </c>
    </row>
    <row r="213" s="15" customFormat="1">
      <c r="A213" s="15"/>
      <c r="B213" s="261"/>
      <c r="C213" s="262"/>
      <c r="D213" s="241" t="s">
        <v>157</v>
      </c>
      <c r="E213" s="263" t="s">
        <v>1</v>
      </c>
      <c r="F213" s="264" t="s">
        <v>160</v>
      </c>
      <c r="G213" s="262"/>
      <c r="H213" s="265">
        <v>16.800000000000001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1" t="s">
        <v>157</v>
      </c>
      <c r="AU213" s="271" t="s">
        <v>85</v>
      </c>
      <c r="AV213" s="15" t="s">
        <v>152</v>
      </c>
      <c r="AW213" s="15" t="s">
        <v>33</v>
      </c>
      <c r="AX213" s="15" t="s">
        <v>8</v>
      </c>
      <c r="AY213" s="271" t="s">
        <v>145</v>
      </c>
    </row>
    <row r="214" s="2" customFormat="1" ht="21.75" customHeight="1">
      <c r="A214" s="38"/>
      <c r="B214" s="39"/>
      <c r="C214" s="226" t="s">
        <v>7</v>
      </c>
      <c r="D214" s="226" t="s">
        <v>147</v>
      </c>
      <c r="E214" s="227" t="s">
        <v>374</v>
      </c>
      <c r="F214" s="228" t="s">
        <v>375</v>
      </c>
      <c r="G214" s="229" t="s">
        <v>150</v>
      </c>
      <c r="H214" s="230">
        <v>504</v>
      </c>
      <c r="I214" s="231"/>
      <c r="J214" s="232">
        <f>ROUND(I214*H214,0)</f>
        <v>0</v>
      </c>
      <c r="K214" s="228" t="s">
        <v>151</v>
      </c>
      <c r="L214" s="44"/>
      <c r="M214" s="233" t="s">
        <v>1</v>
      </c>
      <c r="N214" s="234" t="s">
        <v>43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152</v>
      </c>
      <c r="AT214" s="237" t="s">
        <v>147</v>
      </c>
      <c r="AU214" s="237" t="s">
        <v>85</v>
      </c>
      <c r="AY214" s="17" t="s">
        <v>145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85</v>
      </c>
      <c r="BK214" s="238">
        <f>ROUND(I214*H214,0)</f>
        <v>0</v>
      </c>
      <c r="BL214" s="17" t="s">
        <v>152</v>
      </c>
      <c r="BM214" s="237" t="s">
        <v>1143</v>
      </c>
    </row>
    <row r="215" s="14" customFormat="1">
      <c r="A215" s="14"/>
      <c r="B215" s="250"/>
      <c r="C215" s="251"/>
      <c r="D215" s="241" t="s">
        <v>157</v>
      </c>
      <c r="E215" s="252" t="s">
        <v>1</v>
      </c>
      <c r="F215" s="253" t="s">
        <v>1144</v>
      </c>
      <c r="G215" s="251"/>
      <c r="H215" s="254">
        <v>504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157</v>
      </c>
      <c r="AU215" s="260" t="s">
        <v>85</v>
      </c>
      <c r="AV215" s="14" t="s">
        <v>85</v>
      </c>
      <c r="AW215" s="14" t="s">
        <v>33</v>
      </c>
      <c r="AX215" s="14" t="s">
        <v>77</v>
      </c>
      <c r="AY215" s="260" t="s">
        <v>145</v>
      </c>
    </row>
    <row r="216" s="15" customFormat="1">
      <c r="A216" s="15"/>
      <c r="B216" s="261"/>
      <c r="C216" s="262"/>
      <c r="D216" s="241" t="s">
        <v>157</v>
      </c>
      <c r="E216" s="263" t="s">
        <v>1</v>
      </c>
      <c r="F216" s="264" t="s">
        <v>160</v>
      </c>
      <c r="G216" s="262"/>
      <c r="H216" s="265">
        <v>504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1" t="s">
        <v>157</v>
      </c>
      <c r="AU216" s="271" t="s">
        <v>85</v>
      </c>
      <c r="AV216" s="15" t="s">
        <v>152</v>
      </c>
      <c r="AW216" s="15" t="s">
        <v>33</v>
      </c>
      <c r="AX216" s="15" t="s">
        <v>8</v>
      </c>
      <c r="AY216" s="271" t="s">
        <v>145</v>
      </c>
    </row>
    <row r="217" s="2" customFormat="1" ht="21.75" customHeight="1">
      <c r="A217" s="38"/>
      <c r="B217" s="39"/>
      <c r="C217" s="226" t="s">
        <v>267</v>
      </c>
      <c r="D217" s="226" t="s">
        <v>147</v>
      </c>
      <c r="E217" s="227" t="s">
        <v>379</v>
      </c>
      <c r="F217" s="228" t="s">
        <v>380</v>
      </c>
      <c r="G217" s="229" t="s">
        <v>150</v>
      </c>
      <c r="H217" s="230">
        <v>16.800000000000001</v>
      </c>
      <c r="I217" s="231"/>
      <c r="J217" s="232">
        <f>ROUND(I217*H217,0)</f>
        <v>0</v>
      </c>
      <c r="K217" s="228" t="s">
        <v>151</v>
      </c>
      <c r="L217" s="44"/>
      <c r="M217" s="233" t="s">
        <v>1</v>
      </c>
      <c r="N217" s="234" t="s">
        <v>43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152</v>
      </c>
      <c r="AT217" s="237" t="s">
        <v>147</v>
      </c>
      <c r="AU217" s="237" t="s">
        <v>85</v>
      </c>
      <c r="AY217" s="17" t="s">
        <v>145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85</v>
      </c>
      <c r="BK217" s="238">
        <f>ROUND(I217*H217,0)</f>
        <v>0</v>
      </c>
      <c r="BL217" s="17" t="s">
        <v>152</v>
      </c>
      <c r="BM217" s="237" t="s">
        <v>1145</v>
      </c>
    </row>
    <row r="218" s="2" customFormat="1" ht="16.5" customHeight="1">
      <c r="A218" s="38"/>
      <c r="B218" s="39"/>
      <c r="C218" s="226" t="s">
        <v>273</v>
      </c>
      <c r="D218" s="226" t="s">
        <v>147</v>
      </c>
      <c r="E218" s="227" t="s">
        <v>383</v>
      </c>
      <c r="F218" s="228" t="s">
        <v>384</v>
      </c>
      <c r="G218" s="229" t="s">
        <v>302</v>
      </c>
      <c r="H218" s="230">
        <v>2</v>
      </c>
      <c r="I218" s="231"/>
      <c r="J218" s="232">
        <f>ROUND(I218*H218,0)</f>
        <v>0</v>
      </c>
      <c r="K218" s="228" t="s">
        <v>151</v>
      </c>
      <c r="L218" s="44"/>
      <c r="M218" s="233" t="s">
        <v>1</v>
      </c>
      <c r="N218" s="234" t="s">
        <v>43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152</v>
      </c>
      <c r="AT218" s="237" t="s">
        <v>147</v>
      </c>
      <c r="AU218" s="237" t="s">
        <v>85</v>
      </c>
      <c r="AY218" s="17" t="s">
        <v>145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85</v>
      </c>
      <c r="BK218" s="238">
        <f>ROUND(I218*H218,0)</f>
        <v>0</v>
      </c>
      <c r="BL218" s="17" t="s">
        <v>152</v>
      </c>
      <c r="BM218" s="237" t="s">
        <v>1146</v>
      </c>
    </row>
    <row r="219" s="2" customFormat="1">
      <c r="A219" s="38"/>
      <c r="B219" s="39"/>
      <c r="C219" s="226" t="s">
        <v>279</v>
      </c>
      <c r="D219" s="226" t="s">
        <v>147</v>
      </c>
      <c r="E219" s="227" t="s">
        <v>391</v>
      </c>
      <c r="F219" s="228" t="s">
        <v>392</v>
      </c>
      <c r="G219" s="229" t="s">
        <v>302</v>
      </c>
      <c r="H219" s="230">
        <v>60</v>
      </c>
      <c r="I219" s="231"/>
      <c r="J219" s="232">
        <f>ROUND(I219*H219,0)</f>
        <v>0</v>
      </c>
      <c r="K219" s="228" t="s">
        <v>151</v>
      </c>
      <c r="L219" s="44"/>
      <c r="M219" s="233" t="s">
        <v>1</v>
      </c>
      <c r="N219" s="234" t="s">
        <v>43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152</v>
      </c>
      <c r="AT219" s="237" t="s">
        <v>147</v>
      </c>
      <c r="AU219" s="237" t="s">
        <v>85</v>
      </c>
      <c r="AY219" s="17" t="s">
        <v>145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85</v>
      </c>
      <c r="BK219" s="238">
        <f>ROUND(I219*H219,0)</f>
        <v>0</v>
      </c>
      <c r="BL219" s="17" t="s">
        <v>152</v>
      </c>
      <c r="BM219" s="237" t="s">
        <v>1147</v>
      </c>
    </row>
    <row r="220" s="14" customFormat="1">
      <c r="A220" s="14"/>
      <c r="B220" s="250"/>
      <c r="C220" s="251"/>
      <c r="D220" s="241" t="s">
        <v>157</v>
      </c>
      <c r="E220" s="252" t="s">
        <v>1</v>
      </c>
      <c r="F220" s="253" t="s">
        <v>1148</v>
      </c>
      <c r="G220" s="251"/>
      <c r="H220" s="254">
        <v>60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157</v>
      </c>
      <c r="AU220" s="260" t="s">
        <v>85</v>
      </c>
      <c r="AV220" s="14" t="s">
        <v>85</v>
      </c>
      <c r="AW220" s="14" t="s">
        <v>33</v>
      </c>
      <c r="AX220" s="14" t="s">
        <v>77</v>
      </c>
      <c r="AY220" s="260" t="s">
        <v>145</v>
      </c>
    </row>
    <row r="221" s="15" customFormat="1">
      <c r="A221" s="15"/>
      <c r="B221" s="261"/>
      <c r="C221" s="262"/>
      <c r="D221" s="241" t="s">
        <v>157</v>
      </c>
      <c r="E221" s="263" t="s">
        <v>1</v>
      </c>
      <c r="F221" s="264" t="s">
        <v>160</v>
      </c>
      <c r="G221" s="262"/>
      <c r="H221" s="265">
        <v>60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1" t="s">
        <v>157</v>
      </c>
      <c r="AU221" s="271" t="s">
        <v>85</v>
      </c>
      <c r="AV221" s="15" t="s">
        <v>152</v>
      </c>
      <c r="AW221" s="15" t="s">
        <v>33</v>
      </c>
      <c r="AX221" s="15" t="s">
        <v>8</v>
      </c>
      <c r="AY221" s="271" t="s">
        <v>145</v>
      </c>
    </row>
    <row r="222" s="2" customFormat="1" ht="16.5" customHeight="1">
      <c r="A222" s="38"/>
      <c r="B222" s="39"/>
      <c r="C222" s="226" t="s">
        <v>284</v>
      </c>
      <c r="D222" s="226" t="s">
        <v>147</v>
      </c>
      <c r="E222" s="227" t="s">
        <v>1149</v>
      </c>
      <c r="F222" s="228" t="s">
        <v>1150</v>
      </c>
      <c r="G222" s="229" t="s">
        <v>302</v>
      </c>
      <c r="H222" s="230">
        <v>2</v>
      </c>
      <c r="I222" s="231"/>
      <c r="J222" s="232">
        <f>ROUND(I222*H222,0)</f>
        <v>0</v>
      </c>
      <c r="K222" s="228" t="s">
        <v>151</v>
      </c>
      <c r="L222" s="44"/>
      <c r="M222" s="233" t="s">
        <v>1</v>
      </c>
      <c r="N222" s="234" t="s">
        <v>43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152</v>
      </c>
      <c r="AT222" s="237" t="s">
        <v>147</v>
      </c>
      <c r="AU222" s="237" t="s">
        <v>85</v>
      </c>
      <c r="AY222" s="17" t="s">
        <v>145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85</v>
      </c>
      <c r="BK222" s="238">
        <f>ROUND(I222*H222,0)</f>
        <v>0</v>
      </c>
      <c r="BL222" s="17" t="s">
        <v>152</v>
      </c>
      <c r="BM222" s="237" t="s">
        <v>1151</v>
      </c>
    </row>
    <row r="223" s="2" customFormat="1" ht="21.75" customHeight="1">
      <c r="A223" s="38"/>
      <c r="B223" s="39"/>
      <c r="C223" s="226" t="s">
        <v>289</v>
      </c>
      <c r="D223" s="226" t="s">
        <v>147</v>
      </c>
      <c r="E223" s="227" t="s">
        <v>400</v>
      </c>
      <c r="F223" s="228" t="s">
        <v>401</v>
      </c>
      <c r="G223" s="229" t="s">
        <v>402</v>
      </c>
      <c r="H223" s="230">
        <v>12</v>
      </c>
      <c r="I223" s="231"/>
      <c r="J223" s="232">
        <f>ROUND(I223*H223,0)</f>
        <v>0</v>
      </c>
      <c r="K223" s="228" t="s">
        <v>1</v>
      </c>
      <c r="L223" s="44"/>
      <c r="M223" s="233" t="s">
        <v>1</v>
      </c>
      <c r="N223" s="234" t="s">
        <v>43</v>
      </c>
      <c r="O223" s="91"/>
      <c r="P223" s="235">
        <f>O223*H223</f>
        <v>0</v>
      </c>
      <c r="Q223" s="235">
        <v>0.00042000000000000002</v>
      </c>
      <c r="R223" s="235">
        <f>Q223*H223</f>
        <v>0.0050400000000000002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152</v>
      </c>
      <c r="AT223" s="237" t="s">
        <v>147</v>
      </c>
      <c r="AU223" s="237" t="s">
        <v>85</v>
      </c>
      <c r="AY223" s="17" t="s">
        <v>145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85</v>
      </c>
      <c r="BK223" s="238">
        <f>ROUND(I223*H223,0)</f>
        <v>0</v>
      </c>
      <c r="BL223" s="17" t="s">
        <v>152</v>
      </c>
      <c r="BM223" s="237" t="s">
        <v>1152</v>
      </c>
    </row>
    <row r="224" s="14" customFormat="1">
      <c r="A224" s="14"/>
      <c r="B224" s="250"/>
      <c r="C224" s="251"/>
      <c r="D224" s="241" t="s">
        <v>157</v>
      </c>
      <c r="E224" s="252" t="s">
        <v>1</v>
      </c>
      <c r="F224" s="253" t="s">
        <v>1153</v>
      </c>
      <c r="G224" s="251"/>
      <c r="H224" s="254">
        <v>12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0" t="s">
        <v>157</v>
      </c>
      <c r="AU224" s="260" t="s">
        <v>85</v>
      </c>
      <c r="AV224" s="14" t="s">
        <v>85</v>
      </c>
      <c r="AW224" s="14" t="s">
        <v>33</v>
      </c>
      <c r="AX224" s="14" t="s">
        <v>77</v>
      </c>
      <c r="AY224" s="260" t="s">
        <v>145</v>
      </c>
    </row>
    <row r="225" s="15" customFormat="1">
      <c r="A225" s="15"/>
      <c r="B225" s="261"/>
      <c r="C225" s="262"/>
      <c r="D225" s="241" t="s">
        <v>157</v>
      </c>
      <c r="E225" s="263" t="s">
        <v>1</v>
      </c>
      <c r="F225" s="264" t="s">
        <v>160</v>
      </c>
      <c r="G225" s="262"/>
      <c r="H225" s="265">
        <v>12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1" t="s">
        <v>157</v>
      </c>
      <c r="AU225" s="271" t="s">
        <v>85</v>
      </c>
      <c r="AV225" s="15" t="s">
        <v>152</v>
      </c>
      <c r="AW225" s="15" t="s">
        <v>33</v>
      </c>
      <c r="AX225" s="15" t="s">
        <v>8</v>
      </c>
      <c r="AY225" s="271" t="s">
        <v>145</v>
      </c>
    </row>
    <row r="226" s="2" customFormat="1">
      <c r="A226" s="38"/>
      <c r="B226" s="39"/>
      <c r="C226" s="226" t="s">
        <v>293</v>
      </c>
      <c r="D226" s="226" t="s">
        <v>147</v>
      </c>
      <c r="E226" s="227" t="s">
        <v>406</v>
      </c>
      <c r="F226" s="228" t="s">
        <v>407</v>
      </c>
      <c r="G226" s="229" t="s">
        <v>150</v>
      </c>
      <c r="H226" s="230">
        <v>17.920000000000002</v>
      </c>
      <c r="I226" s="231"/>
      <c r="J226" s="232">
        <f>ROUND(I226*H226,0)</f>
        <v>0</v>
      </c>
      <c r="K226" s="228" t="s">
        <v>151</v>
      </c>
      <c r="L226" s="44"/>
      <c r="M226" s="233" t="s">
        <v>1</v>
      </c>
      <c r="N226" s="234" t="s">
        <v>43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0.016</v>
      </c>
      <c r="T226" s="236">
        <f>S226*H226</f>
        <v>0.28672000000000003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152</v>
      </c>
      <c r="AT226" s="237" t="s">
        <v>147</v>
      </c>
      <c r="AU226" s="237" t="s">
        <v>85</v>
      </c>
      <c r="AY226" s="17" t="s">
        <v>145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85</v>
      </c>
      <c r="BK226" s="238">
        <f>ROUND(I226*H226,0)</f>
        <v>0</v>
      </c>
      <c r="BL226" s="17" t="s">
        <v>152</v>
      </c>
      <c r="BM226" s="237" t="s">
        <v>1154</v>
      </c>
    </row>
    <row r="227" s="13" customFormat="1">
      <c r="A227" s="13"/>
      <c r="B227" s="239"/>
      <c r="C227" s="240"/>
      <c r="D227" s="241" t="s">
        <v>157</v>
      </c>
      <c r="E227" s="242" t="s">
        <v>1</v>
      </c>
      <c r="F227" s="243" t="s">
        <v>235</v>
      </c>
      <c r="G227" s="240"/>
      <c r="H227" s="242" t="s">
        <v>1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157</v>
      </c>
      <c r="AU227" s="249" t="s">
        <v>85</v>
      </c>
      <c r="AV227" s="13" t="s">
        <v>8</v>
      </c>
      <c r="AW227" s="13" t="s">
        <v>33</v>
      </c>
      <c r="AX227" s="13" t="s">
        <v>77</v>
      </c>
      <c r="AY227" s="249" t="s">
        <v>145</v>
      </c>
    </row>
    <row r="228" s="13" customFormat="1">
      <c r="A228" s="13"/>
      <c r="B228" s="239"/>
      <c r="C228" s="240"/>
      <c r="D228" s="241" t="s">
        <v>157</v>
      </c>
      <c r="E228" s="242" t="s">
        <v>1</v>
      </c>
      <c r="F228" s="243" t="s">
        <v>236</v>
      </c>
      <c r="G228" s="240"/>
      <c r="H228" s="242" t="s">
        <v>1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157</v>
      </c>
      <c r="AU228" s="249" t="s">
        <v>85</v>
      </c>
      <c r="AV228" s="13" t="s">
        <v>8</v>
      </c>
      <c r="AW228" s="13" t="s">
        <v>33</v>
      </c>
      <c r="AX228" s="13" t="s">
        <v>77</v>
      </c>
      <c r="AY228" s="249" t="s">
        <v>145</v>
      </c>
    </row>
    <row r="229" s="14" customFormat="1">
      <c r="A229" s="14"/>
      <c r="B229" s="250"/>
      <c r="C229" s="251"/>
      <c r="D229" s="241" t="s">
        <v>157</v>
      </c>
      <c r="E229" s="252" t="s">
        <v>1</v>
      </c>
      <c r="F229" s="253" t="s">
        <v>1110</v>
      </c>
      <c r="G229" s="251"/>
      <c r="H229" s="254">
        <v>5.3200000000000003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157</v>
      </c>
      <c r="AU229" s="260" t="s">
        <v>85</v>
      </c>
      <c r="AV229" s="14" t="s">
        <v>85</v>
      </c>
      <c r="AW229" s="14" t="s">
        <v>33</v>
      </c>
      <c r="AX229" s="14" t="s">
        <v>77</v>
      </c>
      <c r="AY229" s="260" t="s">
        <v>145</v>
      </c>
    </row>
    <row r="230" s="13" customFormat="1">
      <c r="A230" s="13"/>
      <c r="B230" s="239"/>
      <c r="C230" s="240"/>
      <c r="D230" s="241" t="s">
        <v>157</v>
      </c>
      <c r="E230" s="242" t="s">
        <v>1</v>
      </c>
      <c r="F230" s="243" t="s">
        <v>238</v>
      </c>
      <c r="G230" s="240"/>
      <c r="H230" s="242" t="s">
        <v>1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157</v>
      </c>
      <c r="AU230" s="249" t="s">
        <v>85</v>
      </c>
      <c r="AV230" s="13" t="s">
        <v>8</v>
      </c>
      <c r="AW230" s="13" t="s">
        <v>33</v>
      </c>
      <c r="AX230" s="13" t="s">
        <v>77</v>
      </c>
      <c r="AY230" s="249" t="s">
        <v>145</v>
      </c>
    </row>
    <row r="231" s="13" customFormat="1">
      <c r="A231" s="13"/>
      <c r="B231" s="239"/>
      <c r="C231" s="240"/>
      <c r="D231" s="241" t="s">
        <v>157</v>
      </c>
      <c r="E231" s="242" t="s">
        <v>1</v>
      </c>
      <c r="F231" s="243" t="s">
        <v>241</v>
      </c>
      <c r="G231" s="240"/>
      <c r="H231" s="242" t="s">
        <v>1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157</v>
      </c>
      <c r="AU231" s="249" t="s">
        <v>85</v>
      </c>
      <c r="AV231" s="13" t="s">
        <v>8</v>
      </c>
      <c r="AW231" s="13" t="s">
        <v>33</v>
      </c>
      <c r="AX231" s="13" t="s">
        <v>77</v>
      </c>
      <c r="AY231" s="249" t="s">
        <v>145</v>
      </c>
    </row>
    <row r="232" s="14" customFormat="1">
      <c r="A232" s="14"/>
      <c r="B232" s="250"/>
      <c r="C232" s="251"/>
      <c r="D232" s="241" t="s">
        <v>157</v>
      </c>
      <c r="E232" s="252" t="s">
        <v>1</v>
      </c>
      <c r="F232" s="253" t="s">
        <v>1111</v>
      </c>
      <c r="G232" s="251"/>
      <c r="H232" s="254">
        <v>5.8799999999999999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0" t="s">
        <v>157</v>
      </c>
      <c r="AU232" s="260" t="s">
        <v>85</v>
      </c>
      <c r="AV232" s="14" t="s">
        <v>85</v>
      </c>
      <c r="AW232" s="14" t="s">
        <v>33</v>
      </c>
      <c r="AX232" s="14" t="s">
        <v>77</v>
      </c>
      <c r="AY232" s="260" t="s">
        <v>145</v>
      </c>
    </row>
    <row r="233" s="13" customFormat="1">
      <c r="A233" s="13"/>
      <c r="B233" s="239"/>
      <c r="C233" s="240"/>
      <c r="D233" s="241" t="s">
        <v>157</v>
      </c>
      <c r="E233" s="242" t="s">
        <v>1</v>
      </c>
      <c r="F233" s="243" t="s">
        <v>1155</v>
      </c>
      <c r="G233" s="240"/>
      <c r="H233" s="242" t="s">
        <v>1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157</v>
      </c>
      <c r="AU233" s="249" t="s">
        <v>85</v>
      </c>
      <c r="AV233" s="13" t="s">
        <v>8</v>
      </c>
      <c r="AW233" s="13" t="s">
        <v>33</v>
      </c>
      <c r="AX233" s="13" t="s">
        <v>77</v>
      </c>
      <c r="AY233" s="249" t="s">
        <v>145</v>
      </c>
    </row>
    <row r="234" s="13" customFormat="1">
      <c r="A234" s="13"/>
      <c r="B234" s="239"/>
      <c r="C234" s="240"/>
      <c r="D234" s="241" t="s">
        <v>157</v>
      </c>
      <c r="E234" s="242" t="s">
        <v>1</v>
      </c>
      <c r="F234" s="243" t="s">
        <v>241</v>
      </c>
      <c r="G234" s="240"/>
      <c r="H234" s="242" t="s">
        <v>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157</v>
      </c>
      <c r="AU234" s="249" t="s">
        <v>85</v>
      </c>
      <c r="AV234" s="13" t="s">
        <v>8</v>
      </c>
      <c r="AW234" s="13" t="s">
        <v>33</v>
      </c>
      <c r="AX234" s="13" t="s">
        <v>77</v>
      </c>
      <c r="AY234" s="249" t="s">
        <v>145</v>
      </c>
    </row>
    <row r="235" s="14" customFormat="1">
      <c r="A235" s="14"/>
      <c r="B235" s="250"/>
      <c r="C235" s="251"/>
      <c r="D235" s="241" t="s">
        <v>157</v>
      </c>
      <c r="E235" s="252" t="s">
        <v>1</v>
      </c>
      <c r="F235" s="253" t="s">
        <v>1113</v>
      </c>
      <c r="G235" s="251"/>
      <c r="H235" s="254">
        <v>6.7199999999999998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157</v>
      </c>
      <c r="AU235" s="260" t="s">
        <v>85</v>
      </c>
      <c r="AV235" s="14" t="s">
        <v>85</v>
      </c>
      <c r="AW235" s="14" t="s">
        <v>33</v>
      </c>
      <c r="AX235" s="14" t="s">
        <v>77</v>
      </c>
      <c r="AY235" s="260" t="s">
        <v>145</v>
      </c>
    </row>
    <row r="236" s="15" customFormat="1">
      <c r="A236" s="15"/>
      <c r="B236" s="261"/>
      <c r="C236" s="262"/>
      <c r="D236" s="241" t="s">
        <v>157</v>
      </c>
      <c r="E236" s="263" t="s">
        <v>1</v>
      </c>
      <c r="F236" s="264" t="s">
        <v>160</v>
      </c>
      <c r="G236" s="262"/>
      <c r="H236" s="265">
        <v>17.919999999999998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1" t="s">
        <v>157</v>
      </c>
      <c r="AU236" s="271" t="s">
        <v>85</v>
      </c>
      <c r="AV236" s="15" t="s">
        <v>152</v>
      </c>
      <c r="AW236" s="15" t="s">
        <v>33</v>
      </c>
      <c r="AX236" s="15" t="s">
        <v>8</v>
      </c>
      <c r="AY236" s="271" t="s">
        <v>145</v>
      </c>
    </row>
    <row r="237" s="2" customFormat="1" ht="16.5" customHeight="1">
      <c r="A237" s="38"/>
      <c r="B237" s="39"/>
      <c r="C237" s="226" t="s">
        <v>299</v>
      </c>
      <c r="D237" s="226" t="s">
        <v>147</v>
      </c>
      <c r="E237" s="227" t="s">
        <v>415</v>
      </c>
      <c r="F237" s="228" t="s">
        <v>416</v>
      </c>
      <c r="G237" s="229" t="s">
        <v>150</v>
      </c>
      <c r="H237" s="230">
        <v>9</v>
      </c>
      <c r="I237" s="231"/>
      <c r="J237" s="232">
        <f>ROUND(I237*H237,0)</f>
        <v>0</v>
      </c>
      <c r="K237" s="228" t="s">
        <v>151</v>
      </c>
      <c r="L237" s="44"/>
      <c r="M237" s="233" t="s">
        <v>1</v>
      </c>
      <c r="N237" s="234" t="s">
        <v>43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0.014</v>
      </c>
      <c r="T237" s="236">
        <f>S237*H237</f>
        <v>0.126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152</v>
      </c>
      <c r="AT237" s="237" t="s">
        <v>147</v>
      </c>
      <c r="AU237" s="237" t="s">
        <v>85</v>
      </c>
      <c r="AY237" s="17" t="s">
        <v>145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85</v>
      </c>
      <c r="BK237" s="238">
        <f>ROUND(I237*H237,0)</f>
        <v>0</v>
      </c>
      <c r="BL237" s="17" t="s">
        <v>152</v>
      </c>
      <c r="BM237" s="237" t="s">
        <v>1156</v>
      </c>
    </row>
    <row r="238" s="14" customFormat="1">
      <c r="A238" s="14"/>
      <c r="B238" s="250"/>
      <c r="C238" s="251"/>
      <c r="D238" s="241" t="s">
        <v>157</v>
      </c>
      <c r="E238" s="252" t="s">
        <v>1</v>
      </c>
      <c r="F238" s="253" t="s">
        <v>1115</v>
      </c>
      <c r="G238" s="251"/>
      <c r="H238" s="254">
        <v>9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157</v>
      </c>
      <c r="AU238" s="260" t="s">
        <v>85</v>
      </c>
      <c r="AV238" s="14" t="s">
        <v>85</v>
      </c>
      <c r="AW238" s="14" t="s">
        <v>33</v>
      </c>
      <c r="AX238" s="14" t="s">
        <v>77</v>
      </c>
      <c r="AY238" s="260" t="s">
        <v>145</v>
      </c>
    </row>
    <row r="239" s="15" customFormat="1">
      <c r="A239" s="15"/>
      <c r="B239" s="261"/>
      <c r="C239" s="262"/>
      <c r="D239" s="241" t="s">
        <v>157</v>
      </c>
      <c r="E239" s="263" t="s">
        <v>1</v>
      </c>
      <c r="F239" s="264" t="s">
        <v>160</v>
      </c>
      <c r="G239" s="262"/>
      <c r="H239" s="265">
        <v>9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1" t="s">
        <v>157</v>
      </c>
      <c r="AU239" s="271" t="s">
        <v>85</v>
      </c>
      <c r="AV239" s="15" t="s">
        <v>152</v>
      </c>
      <c r="AW239" s="15" t="s">
        <v>33</v>
      </c>
      <c r="AX239" s="15" t="s">
        <v>8</v>
      </c>
      <c r="AY239" s="271" t="s">
        <v>145</v>
      </c>
    </row>
    <row r="240" s="12" customFormat="1" ht="22.8" customHeight="1">
      <c r="A240" s="12"/>
      <c r="B240" s="210"/>
      <c r="C240" s="211"/>
      <c r="D240" s="212" t="s">
        <v>76</v>
      </c>
      <c r="E240" s="224" t="s">
        <v>418</v>
      </c>
      <c r="F240" s="224" t="s">
        <v>419</v>
      </c>
      <c r="G240" s="211"/>
      <c r="H240" s="211"/>
      <c r="I240" s="214"/>
      <c r="J240" s="225">
        <f>BK240</f>
        <v>0</v>
      </c>
      <c r="K240" s="211"/>
      <c r="L240" s="216"/>
      <c r="M240" s="217"/>
      <c r="N240" s="218"/>
      <c r="O240" s="218"/>
      <c r="P240" s="219">
        <f>SUM(P241:P246)</f>
        <v>0</v>
      </c>
      <c r="Q240" s="218"/>
      <c r="R240" s="219">
        <f>SUM(R241:R246)</f>
        <v>0</v>
      </c>
      <c r="S240" s="218"/>
      <c r="T240" s="220">
        <f>SUM(T241:T246)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1" t="s">
        <v>8</v>
      </c>
      <c r="AT240" s="222" t="s">
        <v>76</v>
      </c>
      <c r="AU240" s="222" t="s">
        <v>8</v>
      </c>
      <c r="AY240" s="221" t="s">
        <v>145</v>
      </c>
      <c r="BK240" s="223">
        <f>SUM(BK241:BK246)</f>
        <v>0</v>
      </c>
    </row>
    <row r="241" s="2" customFormat="1" ht="33" customHeight="1">
      <c r="A241" s="38"/>
      <c r="B241" s="39"/>
      <c r="C241" s="226" t="s">
        <v>305</v>
      </c>
      <c r="D241" s="226" t="s">
        <v>147</v>
      </c>
      <c r="E241" s="227" t="s">
        <v>421</v>
      </c>
      <c r="F241" s="228" t="s">
        <v>422</v>
      </c>
      <c r="G241" s="229" t="s">
        <v>181</v>
      </c>
      <c r="H241" s="230">
        <v>5.1619999999999999</v>
      </c>
      <c r="I241" s="231"/>
      <c r="J241" s="232">
        <f>ROUND(I241*H241,0)</f>
        <v>0</v>
      </c>
      <c r="K241" s="228" t="s">
        <v>151</v>
      </c>
      <c r="L241" s="44"/>
      <c r="M241" s="233" t="s">
        <v>1</v>
      </c>
      <c r="N241" s="234" t="s">
        <v>43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152</v>
      </c>
      <c r="AT241" s="237" t="s">
        <v>147</v>
      </c>
      <c r="AU241" s="237" t="s">
        <v>85</v>
      </c>
      <c r="AY241" s="17" t="s">
        <v>145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85</v>
      </c>
      <c r="BK241" s="238">
        <f>ROUND(I241*H241,0)</f>
        <v>0</v>
      </c>
      <c r="BL241" s="17" t="s">
        <v>152</v>
      </c>
      <c r="BM241" s="237" t="s">
        <v>1157</v>
      </c>
    </row>
    <row r="242" s="2" customFormat="1">
      <c r="A242" s="38"/>
      <c r="B242" s="39"/>
      <c r="C242" s="226" t="s">
        <v>310</v>
      </c>
      <c r="D242" s="226" t="s">
        <v>147</v>
      </c>
      <c r="E242" s="227" t="s">
        <v>425</v>
      </c>
      <c r="F242" s="228" t="s">
        <v>426</v>
      </c>
      <c r="G242" s="229" t="s">
        <v>181</v>
      </c>
      <c r="H242" s="230">
        <v>5.1619999999999999</v>
      </c>
      <c r="I242" s="231"/>
      <c r="J242" s="232">
        <f>ROUND(I242*H242,0)</f>
        <v>0</v>
      </c>
      <c r="K242" s="228" t="s">
        <v>151</v>
      </c>
      <c r="L242" s="44"/>
      <c r="M242" s="233" t="s">
        <v>1</v>
      </c>
      <c r="N242" s="234" t="s">
        <v>43</v>
      </c>
      <c r="O242" s="91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152</v>
      </c>
      <c r="AT242" s="237" t="s">
        <v>147</v>
      </c>
      <c r="AU242" s="237" t="s">
        <v>85</v>
      </c>
      <c r="AY242" s="17" t="s">
        <v>145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85</v>
      </c>
      <c r="BK242" s="238">
        <f>ROUND(I242*H242,0)</f>
        <v>0</v>
      </c>
      <c r="BL242" s="17" t="s">
        <v>152</v>
      </c>
      <c r="BM242" s="237" t="s">
        <v>1158</v>
      </c>
    </row>
    <row r="243" s="2" customFormat="1">
      <c r="A243" s="38"/>
      <c r="B243" s="39"/>
      <c r="C243" s="226" t="s">
        <v>320</v>
      </c>
      <c r="D243" s="226" t="s">
        <v>147</v>
      </c>
      <c r="E243" s="227" t="s">
        <v>429</v>
      </c>
      <c r="F243" s="228" t="s">
        <v>430</v>
      </c>
      <c r="G243" s="229" t="s">
        <v>181</v>
      </c>
      <c r="H243" s="230">
        <v>48.338999999999999</v>
      </c>
      <c r="I243" s="231"/>
      <c r="J243" s="232">
        <f>ROUND(I243*H243,0)</f>
        <v>0</v>
      </c>
      <c r="K243" s="228" t="s">
        <v>151</v>
      </c>
      <c r="L243" s="44"/>
      <c r="M243" s="233" t="s">
        <v>1</v>
      </c>
      <c r="N243" s="234" t="s">
        <v>43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152</v>
      </c>
      <c r="AT243" s="237" t="s">
        <v>147</v>
      </c>
      <c r="AU243" s="237" t="s">
        <v>85</v>
      </c>
      <c r="AY243" s="17" t="s">
        <v>145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85</v>
      </c>
      <c r="BK243" s="238">
        <f>ROUND(I243*H243,0)</f>
        <v>0</v>
      </c>
      <c r="BL243" s="17" t="s">
        <v>152</v>
      </c>
      <c r="BM243" s="237" t="s">
        <v>1159</v>
      </c>
    </row>
    <row r="244" s="14" customFormat="1">
      <c r="A244" s="14"/>
      <c r="B244" s="250"/>
      <c r="C244" s="251"/>
      <c r="D244" s="241" t="s">
        <v>157</v>
      </c>
      <c r="E244" s="252" t="s">
        <v>1</v>
      </c>
      <c r="F244" s="253" t="s">
        <v>1160</v>
      </c>
      <c r="G244" s="251"/>
      <c r="H244" s="254">
        <v>48.338999999999999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157</v>
      </c>
      <c r="AU244" s="260" t="s">
        <v>85</v>
      </c>
      <c r="AV244" s="14" t="s">
        <v>85</v>
      </c>
      <c r="AW244" s="14" t="s">
        <v>33</v>
      </c>
      <c r="AX244" s="14" t="s">
        <v>77</v>
      </c>
      <c r="AY244" s="260" t="s">
        <v>145</v>
      </c>
    </row>
    <row r="245" s="15" customFormat="1">
      <c r="A245" s="15"/>
      <c r="B245" s="261"/>
      <c r="C245" s="262"/>
      <c r="D245" s="241" t="s">
        <v>157</v>
      </c>
      <c r="E245" s="263" t="s">
        <v>1</v>
      </c>
      <c r="F245" s="264" t="s">
        <v>160</v>
      </c>
      <c r="G245" s="262"/>
      <c r="H245" s="265">
        <v>48.338999999999999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1" t="s">
        <v>157</v>
      </c>
      <c r="AU245" s="271" t="s">
        <v>85</v>
      </c>
      <c r="AV245" s="15" t="s">
        <v>152</v>
      </c>
      <c r="AW245" s="15" t="s">
        <v>33</v>
      </c>
      <c r="AX245" s="15" t="s">
        <v>8</v>
      </c>
      <c r="AY245" s="271" t="s">
        <v>145</v>
      </c>
    </row>
    <row r="246" s="2" customFormat="1">
      <c r="A246" s="38"/>
      <c r="B246" s="39"/>
      <c r="C246" s="226" t="s">
        <v>325</v>
      </c>
      <c r="D246" s="226" t="s">
        <v>147</v>
      </c>
      <c r="E246" s="227" t="s">
        <v>434</v>
      </c>
      <c r="F246" s="228" t="s">
        <v>435</v>
      </c>
      <c r="G246" s="229" t="s">
        <v>181</v>
      </c>
      <c r="H246" s="230">
        <v>3.2000000000000002</v>
      </c>
      <c r="I246" s="231"/>
      <c r="J246" s="232">
        <f>ROUND(I246*H246,0)</f>
        <v>0</v>
      </c>
      <c r="K246" s="228" t="s">
        <v>151</v>
      </c>
      <c r="L246" s="44"/>
      <c r="M246" s="233" t="s">
        <v>1</v>
      </c>
      <c r="N246" s="234" t="s">
        <v>43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152</v>
      </c>
      <c r="AT246" s="237" t="s">
        <v>147</v>
      </c>
      <c r="AU246" s="237" t="s">
        <v>85</v>
      </c>
      <c r="AY246" s="17" t="s">
        <v>145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85</v>
      </c>
      <c r="BK246" s="238">
        <f>ROUND(I246*H246,0)</f>
        <v>0</v>
      </c>
      <c r="BL246" s="17" t="s">
        <v>152</v>
      </c>
      <c r="BM246" s="237" t="s">
        <v>1161</v>
      </c>
    </row>
    <row r="247" s="12" customFormat="1" ht="22.8" customHeight="1">
      <c r="A247" s="12"/>
      <c r="B247" s="210"/>
      <c r="C247" s="211"/>
      <c r="D247" s="212" t="s">
        <v>76</v>
      </c>
      <c r="E247" s="224" t="s">
        <v>437</v>
      </c>
      <c r="F247" s="224" t="s">
        <v>438</v>
      </c>
      <c r="G247" s="211"/>
      <c r="H247" s="211"/>
      <c r="I247" s="214"/>
      <c r="J247" s="225">
        <f>BK247</f>
        <v>0</v>
      </c>
      <c r="K247" s="211"/>
      <c r="L247" s="216"/>
      <c r="M247" s="217"/>
      <c r="N247" s="218"/>
      <c r="O247" s="218"/>
      <c r="P247" s="219">
        <f>P248</f>
        <v>0</v>
      </c>
      <c r="Q247" s="218"/>
      <c r="R247" s="219">
        <f>R248</f>
        <v>0</v>
      </c>
      <c r="S247" s="218"/>
      <c r="T247" s="220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1" t="s">
        <v>8</v>
      </c>
      <c r="AT247" s="222" t="s">
        <v>76</v>
      </c>
      <c r="AU247" s="222" t="s">
        <v>8</v>
      </c>
      <c r="AY247" s="221" t="s">
        <v>145</v>
      </c>
      <c r="BK247" s="223">
        <f>BK248</f>
        <v>0</v>
      </c>
    </row>
    <row r="248" s="2" customFormat="1" ht="16.5" customHeight="1">
      <c r="A248" s="38"/>
      <c r="B248" s="39"/>
      <c r="C248" s="226" t="s">
        <v>330</v>
      </c>
      <c r="D248" s="226" t="s">
        <v>147</v>
      </c>
      <c r="E248" s="227" t="s">
        <v>440</v>
      </c>
      <c r="F248" s="228" t="s">
        <v>441</v>
      </c>
      <c r="G248" s="229" t="s">
        <v>181</v>
      </c>
      <c r="H248" s="230">
        <v>0.46400000000000002</v>
      </c>
      <c r="I248" s="231"/>
      <c r="J248" s="232">
        <f>ROUND(I248*H248,0)</f>
        <v>0</v>
      </c>
      <c r="K248" s="228" t="s">
        <v>151</v>
      </c>
      <c r="L248" s="44"/>
      <c r="M248" s="233" t="s">
        <v>1</v>
      </c>
      <c r="N248" s="234" t="s">
        <v>43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152</v>
      </c>
      <c r="AT248" s="237" t="s">
        <v>147</v>
      </c>
      <c r="AU248" s="237" t="s">
        <v>85</v>
      </c>
      <c r="AY248" s="17" t="s">
        <v>145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85</v>
      </c>
      <c r="BK248" s="238">
        <f>ROUND(I248*H248,0)</f>
        <v>0</v>
      </c>
      <c r="BL248" s="17" t="s">
        <v>152</v>
      </c>
      <c r="BM248" s="237" t="s">
        <v>1162</v>
      </c>
    </row>
    <row r="249" s="12" customFormat="1" ht="25.92" customHeight="1">
      <c r="A249" s="12"/>
      <c r="B249" s="210"/>
      <c r="C249" s="211"/>
      <c r="D249" s="212" t="s">
        <v>76</v>
      </c>
      <c r="E249" s="213" t="s">
        <v>443</v>
      </c>
      <c r="F249" s="213" t="s">
        <v>444</v>
      </c>
      <c r="G249" s="211"/>
      <c r="H249" s="211"/>
      <c r="I249" s="214"/>
      <c r="J249" s="215">
        <f>BK249</f>
        <v>0</v>
      </c>
      <c r="K249" s="211"/>
      <c r="L249" s="216"/>
      <c r="M249" s="217"/>
      <c r="N249" s="218"/>
      <c r="O249" s="218"/>
      <c r="P249" s="219">
        <f>P250+P294+P367+P455</f>
        <v>0</v>
      </c>
      <c r="Q249" s="218"/>
      <c r="R249" s="219">
        <f>R250+R294+R367+R455</f>
        <v>5.9040627100000007</v>
      </c>
      <c r="S249" s="218"/>
      <c r="T249" s="220">
        <f>T250+T294+T367+T455</f>
        <v>4.7495557999999996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1" t="s">
        <v>85</v>
      </c>
      <c r="AT249" s="222" t="s">
        <v>76</v>
      </c>
      <c r="AU249" s="222" t="s">
        <v>77</v>
      </c>
      <c r="AY249" s="221" t="s">
        <v>145</v>
      </c>
      <c r="BK249" s="223">
        <f>BK250+BK294+BK367+BK455</f>
        <v>0</v>
      </c>
    </row>
    <row r="250" s="12" customFormat="1" ht="22.8" customHeight="1">
      <c r="A250" s="12"/>
      <c r="B250" s="210"/>
      <c r="C250" s="211"/>
      <c r="D250" s="212" t="s">
        <v>76</v>
      </c>
      <c r="E250" s="224" t="s">
        <v>481</v>
      </c>
      <c r="F250" s="224" t="s">
        <v>482</v>
      </c>
      <c r="G250" s="211"/>
      <c r="H250" s="211"/>
      <c r="I250" s="214"/>
      <c r="J250" s="225">
        <f>BK250</f>
        <v>0</v>
      </c>
      <c r="K250" s="211"/>
      <c r="L250" s="216"/>
      <c r="M250" s="217"/>
      <c r="N250" s="218"/>
      <c r="O250" s="218"/>
      <c r="P250" s="219">
        <f>SUM(P251:P293)</f>
        <v>0</v>
      </c>
      <c r="Q250" s="218"/>
      <c r="R250" s="219">
        <f>SUM(R251:R293)</f>
        <v>2.6890184600000002</v>
      </c>
      <c r="S250" s="218"/>
      <c r="T250" s="220">
        <f>SUM(T251:T293)</f>
        <v>0.80999999999999994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1" t="s">
        <v>85</v>
      </c>
      <c r="AT250" s="222" t="s">
        <v>76</v>
      </c>
      <c r="AU250" s="222" t="s">
        <v>8</v>
      </c>
      <c r="AY250" s="221" t="s">
        <v>145</v>
      </c>
      <c r="BK250" s="223">
        <f>SUM(BK251:BK293)</f>
        <v>0</v>
      </c>
    </row>
    <row r="251" s="2" customFormat="1" ht="33" customHeight="1">
      <c r="A251" s="38"/>
      <c r="B251" s="39"/>
      <c r="C251" s="226" t="s">
        <v>334</v>
      </c>
      <c r="D251" s="226" t="s">
        <v>147</v>
      </c>
      <c r="E251" s="227" t="s">
        <v>484</v>
      </c>
      <c r="F251" s="228" t="s">
        <v>485</v>
      </c>
      <c r="G251" s="229" t="s">
        <v>163</v>
      </c>
      <c r="H251" s="230">
        <v>12.571</v>
      </c>
      <c r="I251" s="231"/>
      <c r="J251" s="232">
        <f>ROUND(I251*H251,0)</f>
        <v>0</v>
      </c>
      <c r="K251" s="228" t="s">
        <v>151</v>
      </c>
      <c r="L251" s="44"/>
      <c r="M251" s="233" t="s">
        <v>1</v>
      </c>
      <c r="N251" s="234" t="s">
        <v>43</v>
      </c>
      <c r="O251" s="91"/>
      <c r="P251" s="235">
        <f>O251*H251</f>
        <v>0</v>
      </c>
      <c r="Q251" s="235">
        <v>0.00189</v>
      </c>
      <c r="R251" s="235">
        <f>Q251*H251</f>
        <v>0.023759189999999999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227</v>
      </c>
      <c r="AT251" s="237" t="s">
        <v>147</v>
      </c>
      <c r="AU251" s="237" t="s">
        <v>85</v>
      </c>
      <c r="AY251" s="17" t="s">
        <v>145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85</v>
      </c>
      <c r="BK251" s="238">
        <f>ROUND(I251*H251,0)</f>
        <v>0</v>
      </c>
      <c r="BL251" s="17" t="s">
        <v>227</v>
      </c>
      <c r="BM251" s="237" t="s">
        <v>1163</v>
      </c>
    </row>
    <row r="252" s="2" customFormat="1">
      <c r="A252" s="38"/>
      <c r="B252" s="39"/>
      <c r="C252" s="226" t="s">
        <v>338</v>
      </c>
      <c r="D252" s="226" t="s">
        <v>147</v>
      </c>
      <c r="E252" s="227" t="s">
        <v>488</v>
      </c>
      <c r="F252" s="228" t="s">
        <v>489</v>
      </c>
      <c r="G252" s="229" t="s">
        <v>150</v>
      </c>
      <c r="H252" s="230">
        <v>54</v>
      </c>
      <c r="I252" s="231"/>
      <c r="J252" s="232">
        <f>ROUND(I252*H252,0)</f>
        <v>0</v>
      </c>
      <c r="K252" s="228" t="s">
        <v>151</v>
      </c>
      <c r="L252" s="44"/>
      <c r="M252" s="233" t="s">
        <v>1</v>
      </c>
      <c r="N252" s="234" t="s">
        <v>43</v>
      </c>
      <c r="O252" s="91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227</v>
      </c>
      <c r="AT252" s="237" t="s">
        <v>147</v>
      </c>
      <c r="AU252" s="237" t="s">
        <v>85</v>
      </c>
      <c r="AY252" s="17" t="s">
        <v>145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85</v>
      </c>
      <c r="BK252" s="238">
        <f>ROUND(I252*H252,0)</f>
        <v>0</v>
      </c>
      <c r="BL252" s="17" t="s">
        <v>227</v>
      </c>
      <c r="BM252" s="237" t="s">
        <v>1164</v>
      </c>
    </row>
    <row r="253" s="13" customFormat="1">
      <c r="A253" s="13"/>
      <c r="B253" s="239"/>
      <c r="C253" s="240"/>
      <c r="D253" s="241" t="s">
        <v>157</v>
      </c>
      <c r="E253" s="242" t="s">
        <v>1</v>
      </c>
      <c r="F253" s="243" t="s">
        <v>491</v>
      </c>
      <c r="G253" s="240"/>
      <c r="H253" s="242" t="s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157</v>
      </c>
      <c r="AU253" s="249" t="s">
        <v>85</v>
      </c>
      <c r="AV253" s="13" t="s">
        <v>8</v>
      </c>
      <c r="AW253" s="13" t="s">
        <v>33</v>
      </c>
      <c r="AX253" s="13" t="s">
        <v>77</v>
      </c>
      <c r="AY253" s="249" t="s">
        <v>145</v>
      </c>
    </row>
    <row r="254" s="14" customFormat="1">
      <c r="A254" s="14"/>
      <c r="B254" s="250"/>
      <c r="C254" s="251"/>
      <c r="D254" s="241" t="s">
        <v>157</v>
      </c>
      <c r="E254" s="252" t="s">
        <v>1</v>
      </c>
      <c r="F254" s="253" t="s">
        <v>1165</v>
      </c>
      <c r="G254" s="251"/>
      <c r="H254" s="254">
        <v>54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157</v>
      </c>
      <c r="AU254" s="260" t="s">
        <v>85</v>
      </c>
      <c r="AV254" s="14" t="s">
        <v>85</v>
      </c>
      <c r="AW254" s="14" t="s">
        <v>33</v>
      </c>
      <c r="AX254" s="14" t="s">
        <v>77</v>
      </c>
      <c r="AY254" s="260" t="s">
        <v>145</v>
      </c>
    </row>
    <row r="255" s="15" customFormat="1">
      <c r="A255" s="15"/>
      <c r="B255" s="261"/>
      <c r="C255" s="262"/>
      <c r="D255" s="241" t="s">
        <v>157</v>
      </c>
      <c r="E255" s="263" t="s">
        <v>1</v>
      </c>
      <c r="F255" s="264" t="s">
        <v>160</v>
      </c>
      <c r="G255" s="262"/>
      <c r="H255" s="265">
        <v>54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1" t="s">
        <v>157</v>
      </c>
      <c r="AU255" s="271" t="s">
        <v>85</v>
      </c>
      <c r="AV255" s="15" t="s">
        <v>152</v>
      </c>
      <c r="AW255" s="15" t="s">
        <v>33</v>
      </c>
      <c r="AX255" s="15" t="s">
        <v>8</v>
      </c>
      <c r="AY255" s="271" t="s">
        <v>145</v>
      </c>
    </row>
    <row r="256" s="2" customFormat="1" ht="16.5" customHeight="1">
      <c r="A256" s="38"/>
      <c r="B256" s="39"/>
      <c r="C256" s="272" t="s">
        <v>344</v>
      </c>
      <c r="D256" s="272" t="s">
        <v>195</v>
      </c>
      <c r="E256" s="273" t="s">
        <v>497</v>
      </c>
      <c r="F256" s="274" t="s">
        <v>498</v>
      </c>
      <c r="G256" s="275" t="s">
        <v>163</v>
      </c>
      <c r="H256" s="276">
        <v>1.782</v>
      </c>
      <c r="I256" s="277"/>
      <c r="J256" s="278">
        <f>ROUND(I256*H256,0)</f>
        <v>0</v>
      </c>
      <c r="K256" s="274" t="s">
        <v>151</v>
      </c>
      <c r="L256" s="279"/>
      <c r="M256" s="280" t="s">
        <v>1</v>
      </c>
      <c r="N256" s="281" t="s">
        <v>43</v>
      </c>
      <c r="O256" s="91"/>
      <c r="P256" s="235">
        <f>O256*H256</f>
        <v>0</v>
      </c>
      <c r="Q256" s="235">
        <v>0.55000000000000004</v>
      </c>
      <c r="R256" s="235">
        <f>Q256*H256</f>
        <v>0.98010000000000008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325</v>
      </c>
      <c r="AT256" s="237" t="s">
        <v>195</v>
      </c>
      <c r="AU256" s="237" t="s">
        <v>85</v>
      </c>
      <c r="AY256" s="17" t="s">
        <v>145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85</v>
      </c>
      <c r="BK256" s="238">
        <f>ROUND(I256*H256,0)</f>
        <v>0</v>
      </c>
      <c r="BL256" s="17" t="s">
        <v>227</v>
      </c>
      <c r="BM256" s="237" t="s">
        <v>1166</v>
      </c>
    </row>
    <row r="257" s="14" customFormat="1">
      <c r="A257" s="14"/>
      <c r="B257" s="250"/>
      <c r="C257" s="251"/>
      <c r="D257" s="241" t="s">
        <v>157</v>
      </c>
      <c r="E257" s="252" t="s">
        <v>1</v>
      </c>
      <c r="F257" s="253" t="s">
        <v>1167</v>
      </c>
      <c r="G257" s="251"/>
      <c r="H257" s="254">
        <v>1.782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157</v>
      </c>
      <c r="AU257" s="260" t="s">
        <v>85</v>
      </c>
      <c r="AV257" s="14" t="s">
        <v>85</v>
      </c>
      <c r="AW257" s="14" t="s">
        <v>33</v>
      </c>
      <c r="AX257" s="14" t="s">
        <v>77</v>
      </c>
      <c r="AY257" s="260" t="s">
        <v>145</v>
      </c>
    </row>
    <row r="258" s="15" customFormat="1">
      <c r="A258" s="15"/>
      <c r="B258" s="261"/>
      <c r="C258" s="262"/>
      <c r="D258" s="241" t="s">
        <v>157</v>
      </c>
      <c r="E258" s="263" t="s">
        <v>1</v>
      </c>
      <c r="F258" s="264" t="s">
        <v>160</v>
      </c>
      <c r="G258" s="262"/>
      <c r="H258" s="265">
        <v>1.782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1" t="s">
        <v>157</v>
      </c>
      <c r="AU258" s="271" t="s">
        <v>85</v>
      </c>
      <c r="AV258" s="15" t="s">
        <v>152</v>
      </c>
      <c r="AW258" s="15" t="s">
        <v>33</v>
      </c>
      <c r="AX258" s="15" t="s">
        <v>8</v>
      </c>
      <c r="AY258" s="271" t="s">
        <v>145</v>
      </c>
    </row>
    <row r="259" s="2" customFormat="1">
      <c r="A259" s="38"/>
      <c r="B259" s="39"/>
      <c r="C259" s="226" t="s">
        <v>349</v>
      </c>
      <c r="D259" s="226" t="s">
        <v>147</v>
      </c>
      <c r="E259" s="227" t="s">
        <v>502</v>
      </c>
      <c r="F259" s="228" t="s">
        <v>503</v>
      </c>
      <c r="G259" s="229" t="s">
        <v>150</v>
      </c>
      <c r="H259" s="230">
        <v>20.300000000000001</v>
      </c>
      <c r="I259" s="231"/>
      <c r="J259" s="232">
        <f>ROUND(I259*H259,0)</f>
        <v>0</v>
      </c>
      <c r="K259" s="228" t="s">
        <v>151</v>
      </c>
      <c r="L259" s="44"/>
      <c r="M259" s="233" t="s">
        <v>1</v>
      </c>
      <c r="N259" s="234" t="s">
        <v>43</v>
      </c>
      <c r="O259" s="91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7" t="s">
        <v>227</v>
      </c>
      <c r="AT259" s="237" t="s">
        <v>147</v>
      </c>
      <c r="AU259" s="237" t="s">
        <v>85</v>
      </c>
      <c r="AY259" s="17" t="s">
        <v>145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7" t="s">
        <v>85</v>
      </c>
      <c r="BK259" s="238">
        <f>ROUND(I259*H259,0)</f>
        <v>0</v>
      </c>
      <c r="BL259" s="17" t="s">
        <v>227</v>
      </c>
      <c r="BM259" s="237" t="s">
        <v>1168</v>
      </c>
    </row>
    <row r="260" s="2" customFormat="1" ht="21.75" customHeight="1">
      <c r="A260" s="38"/>
      <c r="B260" s="39"/>
      <c r="C260" s="272" t="s">
        <v>353</v>
      </c>
      <c r="D260" s="272" t="s">
        <v>195</v>
      </c>
      <c r="E260" s="273" t="s">
        <v>506</v>
      </c>
      <c r="F260" s="274" t="s">
        <v>507</v>
      </c>
      <c r="G260" s="275" t="s">
        <v>150</v>
      </c>
      <c r="H260" s="276">
        <v>22.329999999999998</v>
      </c>
      <c r="I260" s="277"/>
      <c r="J260" s="278">
        <f>ROUND(I260*H260,0)</f>
        <v>0</v>
      </c>
      <c r="K260" s="274" t="s">
        <v>151</v>
      </c>
      <c r="L260" s="279"/>
      <c r="M260" s="280" t="s">
        <v>1</v>
      </c>
      <c r="N260" s="281" t="s">
        <v>43</v>
      </c>
      <c r="O260" s="91"/>
      <c r="P260" s="235">
        <f>O260*H260</f>
        <v>0</v>
      </c>
      <c r="Q260" s="235">
        <v>0.014500000000000001</v>
      </c>
      <c r="R260" s="235">
        <f>Q260*H260</f>
        <v>0.32378499999999999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325</v>
      </c>
      <c r="AT260" s="237" t="s">
        <v>195</v>
      </c>
      <c r="AU260" s="237" t="s">
        <v>85</v>
      </c>
      <c r="AY260" s="17" t="s">
        <v>145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85</v>
      </c>
      <c r="BK260" s="238">
        <f>ROUND(I260*H260,0)</f>
        <v>0</v>
      </c>
      <c r="BL260" s="17" t="s">
        <v>227</v>
      </c>
      <c r="BM260" s="237" t="s">
        <v>1169</v>
      </c>
    </row>
    <row r="261" s="14" customFormat="1">
      <c r="A261" s="14"/>
      <c r="B261" s="250"/>
      <c r="C261" s="251"/>
      <c r="D261" s="241" t="s">
        <v>157</v>
      </c>
      <c r="E261" s="252" t="s">
        <v>1</v>
      </c>
      <c r="F261" s="253" t="s">
        <v>1170</v>
      </c>
      <c r="G261" s="251"/>
      <c r="H261" s="254">
        <v>22.329999999999998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0" t="s">
        <v>157</v>
      </c>
      <c r="AU261" s="260" t="s">
        <v>85</v>
      </c>
      <c r="AV261" s="14" t="s">
        <v>85</v>
      </c>
      <c r="AW261" s="14" t="s">
        <v>33</v>
      </c>
      <c r="AX261" s="14" t="s">
        <v>77</v>
      </c>
      <c r="AY261" s="260" t="s">
        <v>145</v>
      </c>
    </row>
    <row r="262" s="15" customFormat="1">
      <c r="A262" s="15"/>
      <c r="B262" s="261"/>
      <c r="C262" s="262"/>
      <c r="D262" s="241" t="s">
        <v>157</v>
      </c>
      <c r="E262" s="263" t="s">
        <v>1</v>
      </c>
      <c r="F262" s="264" t="s">
        <v>160</v>
      </c>
      <c r="G262" s="262"/>
      <c r="H262" s="265">
        <v>22.329999999999998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1" t="s">
        <v>157</v>
      </c>
      <c r="AU262" s="271" t="s">
        <v>85</v>
      </c>
      <c r="AV262" s="15" t="s">
        <v>152</v>
      </c>
      <c r="AW262" s="15" t="s">
        <v>33</v>
      </c>
      <c r="AX262" s="15" t="s">
        <v>8</v>
      </c>
      <c r="AY262" s="271" t="s">
        <v>145</v>
      </c>
    </row>
    <row r="263" s="2" customFormat="1" ht="16.5" customHeight="1">
      <c r="A263" s="38"/>
      <c r="B263" s="39"/>
      <c r="C263" s="226" t="s">
        <v>358</v>
      </c>
      <c r="D263" s="226" t="s">
        <v>147</v>
      </c>
      <c r="E263" s="227" t="s">
        <v>511</v>
      </c>
      <c r="F263" s="228" t="s">
        <v>512</v>
      </c>
      <c r="G263" s="229" t="s">
        <v>150</v>
      </c>
      <c r="H263" s="230">
        <v>54</v>
      </c>
      <c r="I263" s="231"/>
      <c r="J263" s="232">
        <f>ROUND(I263*H263,0)</f>
        <v>0</v>
      </c>
      <c r="K263" s="228" t="s">
        <v>151</v>
      </c>
      <c r="L263" s="44"/>
      <c r="M263" s="233" t="s">
        <v>1</v>
      </c>
      <c r="N263" s="234" t="s">
        <v>43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0.014999999999999999</v>
      </c>
      <c r="T263" s="236">
        <f>S263*H263</f>
        <v>0.80999999999999994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227</v>
      </c>
      <c r="AT263" s="237" t="s">
        <v>147</v>
      </c>
      <c r="AU263" s="237" t="s">
        <v>85</v>
      </c>
      <c r="AY263" s="17" t="s">
        <v>145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85</v>
      </c>
      <c r="BK263" s="238">
        <f>ROUND(I263*H263,0)</f>
        <v>0</v>
      </c>
      <c r="BL263" s="17" t="s">
        <v>227</v>
      </c>
      <c r="BM263" s="237" t="s">
        <v>1171</v>
      </c>
    </row>
    <row r="264" s="13" customFormat="1">
      <c r="A264" s="13"/>
      <c r="B264" s="239"/>
      <c r="C264" s="240"/>
      <c r="D264" s="241" t="s">
        <v>157</v>
      </c>
      <c r="E264" s="242" t="s">
        <v>1</v>
      </c>
      <c r="F264" s="243" t="s">
        <v>491</v>
      </c>
      <c r="G264" s="240"/>
      <c r="H264" s="242" t="s">
        <v>1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157</v>
      </c>
      <c r="AU264" s="249" t="s">
        <v>85</v>
      </c>
      <c r="AV264" s="13" t="s">
        <v>8</v>
      </c>
      <c r="AW264" s="13" t="s">
        <v>33</v>
      </c>
      <c r="AX264" s="13" t="s">
        <v>77</v>
      </c>
      <c r="AY264" s="249" t="s">
        <v>145</v>
      </c>
    </row>
    <row r="265" s="14" customFormat="1">
      <c r="A265" s="14"/>
      <c r="B265" s="250"/>
      <c r="C265" s="251"/>
      <c r="D265" s="241" t="s">
        <v>157</v>
      </c>
      <c r="E265" s="252" t="s">
        <v>1</v>
      </c>
      <c r="F265" s="253" t="s">
        <v>1165</v>
      </c>
      <c r="G265" s="251"/>
      <c r="H265" s="254">
        <v>54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157</v>
      </c>
      <c r="AU265" s="260" t="s">
        <v>85</v>
      </c>
      <c r="AV265" s="14" t="s">
        <v>85</v>
      </c>
      <c r="AW265" s="14" t="s">
        <v>33</v>
      </c>
      <c r="AX265" s="14" t="s">
        <v>77</v>
      </c>
      <c r="AY265" s="260" t="s">
        <v>145</v>
      </c>
    </row>
    <row r="266" s="15" customFormat="1">
      <c r="A266" s="15"/>
      <c r="B266" s="261"/>
      <c r="C266" s="262"/>
      <c r="D266" s="241" t="s">
        <v>157</v>
      </c>
      <c r="E266" s="263" t="s">
        <v>1</v>
      </c>
      <c r="F266" s="264" t="s">
        <v>160</v>
      </c>
      <c r="G266" s="262"/>
      <c r="H266" s="265">
        <v>54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1" t="s">
        <v>157</v>
      </c>
      <c r="AU266" s="271" t="s">
        <v>85</v>
      </c>
      <c r="AV266" s="15" t="s">
        <v>152</v>
      </c>
      <c r="AW266" s="15" t="s">
        <v>33</v>
      </c>
      <c r="AX266" s="15" t="s">
        <v>8</v>
      </c>
      <c r="AY266" s="271" t="s">
        <v>145</v>
      </c>
    </row>
    <row r="267" s="2" customFormat="1">
      <c r="A267" s="38"/>
      <c r="B267" s="39"/>
      <c r="C267" s="226" t="s">
        <v>363</v>
      </c>
      <c r="D267" s="226" t="s">
        <v>147</v>
      </c>
      <c r="E267" s="227" t="s">
        <v>518</v>
      </c>
      <c r="F267" s="228" t="s">
        <v>519</v>
      </c>
      <c r="G267" s="229" t="s">
        <v>150</v>
      </c>
      <c r="H267" s="230">
        <v>200.30000000000001</v>
      </c>
      <c r="I267" s="231"/>
      <c r="J267" s="232">
        <f>ROUND(I267*H267,0)</f>
        <v>0</v>
      </c>
      <c r="K267" s="228" t="s">
        <v>151</v>
      </c>
      <c r="L267" s="44"/>
      <c r="M267" s="233" t="s">
        <v>1</v>
      </c>
      <c r="N267" s="234" t="s">
        <v>43</v>
      </c>
      <c r="O267" s="91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227</v>
      </c>
      <c r="AT267" s="237" t="s">
        <v>147</v>
      </c>
      <c r="AU267" s="237" t="s">
        <v>85</v>
      </c>
      <c r="AY267" s="17" t="s">
        <v>145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85</v>
      </c>
      <c r="BK267" s="238">
        <f>ROUND(I267*H267,0)</f>
        <v>0</v>
      </c>
      <c r="BL267" s="17" t="s">
        <v>227</v>
      </c>
      <c r="BM267" s="237" t="s">
        <v>1172</v>
      </c>
    </row>
    <row r="268" s="13" customFormat="1">
      <c r="A268" s="13"/>
      <c r="B268" s="239"/>
      <c r="C268" s="240"/>
      <c r="D268" s="241" t="s">
        <v>157</v>
      </c>
      <c r="E268" s="242" t="s">
        <v>1</v>
      </c>
      <c r="F268" s="243" t="s">
        <v>1173</v>
      </c>
      <c r="G268" s="240"/>
      <c r="H268" s="242" t="s">
        <v>1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157</v>
      </c>
      <c r="AU268" s="249" t="s">
        <v>85</v>
      </c>
      <c r="AV268" s="13" t="s">
        <v>8</v>
      </c>
      <c r="AW268" s="13" t="s">
        <v>33</v>
      </c>
      <c r="AX268" s="13" t="s">
        <v>77</v>
      </c>
      <c r="AY268" s="249" t="s">
        <v>145</v>
      </c>
    </row>
    <row r="269" s="14" customFormat="1">
      <c r="A269" s="14"/>
      <c r="B269" s="250"/>
      <c r="C269" s="251"/>
      <c r="D269" s="241" t="s">
        <v>157</v>
      </c>
      <c r="E269" s="252" t="s">
        <v>1</v>
      </c>
      <c r="F269" s="253" t="s">
        <v>1174</v>
      </c>
      <c r="G269" s="251"/>
      <c r="H269" s="254">
        <v>180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157</v>
      </c>
      <c r="AU269" s="260" t="s">
        <v>85</v>
      </c>
      <c r="AV269" s="14" t="s">
        <v>85</v>
      </c>
      <c r="AW269" s="14" t="s">
        <v>33</v>
      </c>
      <c r="AX269" s="14" t="s">
        <v>77</v>
      </c>
      <c r="AY269" s="260" t="s">
        <v>145</v>
      </c>
    </row>
    <row r="270" s="13" customFormat="1">
      <c r="A270" s="13"/>
      <c r="B270" s="239"/>
      <c r="C270" s="240"/>
      <c r="D270" s="241" t="s">
        <v>157</v>
      </c>
      <c r="E270" s="242" t="s">
        <v>1</v>
      </c>
      <c r="F270" s="243" t="s">
        <v>523</v>
      </c>
      <c r="G270" s="240"/>
      <c r="H270" s="242" t="s">
        <v>1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157</v>
      </c>
      <c r="AU270" s="249" t="s">
        <v>85</v>
      </c>
      <c r="AV270" s="13" t="s">
        <v>8</v>
      </c>
      <c r="AW270" s="13" t="s">
        <v>33</v>
      </c>
      <c r="AX270" s="13" t="s">
        <v>77</v>
      </c>
      <c r="AY270" s="249" t="s">
        <v>145</v>
      </c>
    </row>
    <row r="271" s="14" customFormat="1">
      <c r="A271" s="14"/>
      <c r="B271" s="250"/>
      <c r="C271" s="251"/>
      <c r="D271" s="241" t="s">
        <v>157</v>
      </c>
      <c r="E271" s="252" t="s">
        <v>1</v>
      </c>
      <c r="F271" s="253" t="s">
        <v>1175</v>
      </c>
      <c r="G271" s="251"/>
      <c r="H271" s="254">
        <v>20.300000000000001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157</v>
      </c>
      <c r="AU271" s="260" t="s">
        <v>85</v>
      </c>
      <c r="AV271" s="14" t="s">
        <v>85</v>
      </c>
      <c r="AW271" s="14" t="s">
        <v>33</v>
      </c>
      <c r="AX271" s="14" t="s">
        <v>77</v>
      </c>
      <c r="AY271" s="260" t="s">
        <v>145</v>
      </c>
    </row>
    <row r="272" s="15" customFormat="1">
      <c r="A272" s="15"/>
      <c r="B272" s="261"/>
      <c r="C272" s="262"/>
      <c r="D272" s="241" t="s">
        <v>157</v>
      </c>
      <c r="E272" s="263" t="s">
        <v>1</v>
      </c>
      <c r="F272" s="264" t="s">
        <v>160</v>
      </c>
      <c r="G272" s="262"/>
      <c r="H272" s="265">
        <v>200.30000000000001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1" t="s">
        <v>157</v>
      </c>
      <c r="AU272" s="271" t="s">
        <v>85</v>
      </c>
      <c r="AV272" s="15" t="s">
        <v>152</v>
      </c>
      <c r="AW272" s="15" t="s">
        <v>33</v>
      </c>
      <c r="AX272" s="15" t="s">
        <v>8</v>
      </c>
      <c r="AY272" s="271" t="s">
        <v>145</v>
      </c>
    </row>
    <row r="273" s="2" customFormat="1" ht="16.5" customHeight="1">
      <c r="A273" s="38"/>
      <c r="B273" s="39"/>
      <c r="C273" s="272" t="s">
        <v>367</v>
      </c>
      <c r="D273" s="272" t="s">
        <v>195</v>
      </c>
      <c r="E273" s="273" t="s">
        <v>526</v>
      </c>
      <c r="F273" s="274" t="s">
        <v>527</v>
      </c>
      <c r="G273" s="275" t="s">
        <v>163</v>
      </c>
      <c r="H273" s="276">
        <v>2.2810000000000001</v>
      </c>
      <c r="I273" s="277"/>
      <c r="J273" s="278">
        <f>ROUND(I273*H273,0)</f>
        <v>0</v>
      </c>
      <c r="K273" s="274" t="s">
        <v>151</v>
      </c>
      <c r="L273" s="279"/>
      <c r="M273" s="280" t="s">
        <v>1</v>
      </c>
      <c r="N273" s="281" t="s">
        <v>43</v>
      </c>
      <c r="O273" s="91"/>
      <c r="P273" s="235">
        <f>O273*H273</f>
        <v>0</v>
      </c>
      <c r="Q273" s="235">
        <v>0.55000000000000004</v>
      </c>
      <c r="R273" s="235">
        <f>Q273*H273</f>
        <v>1.2545500000000003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325</v>
      </c>
      <c r="AT273" s="237" t="s">
        <v>195</v>
      </c>
      <c r="AU273" s="237" t="s">
        <v>85</v>
      </c>
      <c r="AY273" s="17" t="s">
        <v>145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85</v>
      </c>
      <c r="BK273" s="238">
        <f>ROUND(I273*H273,0)</f>
        <v>0</v>
      </c>
      <c r="BL273" s="17" t="s">
        <v>227</v>
      </c>
      <c r="BM273" s="237" t="s">
        <v>1176</v>
      </c>
    </row>
    <row r="274" s="13" customFormat="1">
      <c r="A274" s="13"/>
      <c r="B274" s="239"/>
      <c r="C274" s="240"/>
      <c r="D274" s="241" t="s">
        <v>157</v>
      </c>
      <c r="E274" s="242" t="s">
        <v>1</v>
      </c>
      <c r="F274" s="243" t="s">
        <v>1173</v>
      </c>
      <c r="G274" s="240"/>
      <c r="H274" s="242" t="s">
        <v>1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157</v>
      </c>
      <c r="AU274" s="249" t="s">
        <v>85</v>
      </c>
      <c r="AV274" s="13" t="s">
        <v>8</v>
      </c>
      <c r="AW274" s="13" t="s">
        <v>33</v>
      </c>
      <c r="AX274" s="13" t="s">
        <v>77</v>
      </c>
      <c r="AY274" s="249" t="s">
        <v>145</v>
      </c>
    </row>
    <row r="275" s="14" customFormat="1">
      <c r="A275" s="14"/>
      <c r="B275" s="250"/>
      <c r="C275" s="251"/>
      <c r="D275" s="241" t="s">
        <v>157</v>
      </c>
      <c r="E275" s="252" t="s">
        <v>1</v>
      </c>
      <c r="F275" s="253" t="s">
        <v>1177</v>
      </c>
      <c r="G275" s="251"/>
      <c r="H275" s="254">
        <v>1.337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0" t="s">
        <v>157</v>
      </c>
      <c r="AU275" s="260" t="s">
        <v>85</v>
      </c>
      <c r="AV275" s="14" t="s">
        <v>85</v>
      </c>
      <c r="AW275" s="14" t="s">
        <v>33</v>
      </c>
      <c r="AX275" s="14" t="s">
        <v>77</v>
      </c>
      <c r="AY275" s="260" t="s">
        <v>145</v>
      </c>
    </row>
    <row r="276" s="14" customFormat="1">
      <c r="A276" s="14"/>
      <c r="B276" s="250"/>
      <c r="C276" s="251"/>
      <c r="D276" s="241" t="s">
        <v>157</v>
      </c>
      <c r="E276" s="252" t="s">
        <v>1</v>
      </c>
      <c r="F276" s="253" t="s">
        <v>1178</v>
      </c>
      <c r="G276" s="251"/>
      <c r="H276" s="254">
        <v>0.71299999999999997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157</v>
      </c>
      <c r="AU276" s="260" t="s">
        <v>85</v>
      </c>
      <c r="AV276" s="14" t="s">
        <v>85</v>
      </c>
      <c r="AW276" s="14" t="s">
        <v>33</v>
      </c>
      <c r="AX276" s="14" t="s">
        <v>77</v>
      </c>
      <c r="AY276" s="260" t="s">
        <v>145</v>
      </c>
    </row>
    <row r="277" s="13" customFormat="1">
      <c r="A277" s="13"/>
      <c r="B277" s="239"/>
      <c r="C277" s="240"/>
      <c r="D277" s="241" t="s">
        <v>157</v>
      </c>
      <c r="E277" s="242" t="s">
        <v>1</v>
      </c>
      <c r="F277" s="243" t="s">
        <v>531</v>
      </c>
      <c r="G277" s="240"/>
      <c r="H277" s="242" t="s">
        <v>1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157</v>
      </c>
      <c r="AU277" s="249" t="s">
        <v>85</v>
      </c>
      <c r="AV277" s="13" t="s">
        <v>8</v>
      </c>
      <c r="AW277" s="13" t="s">
        <v>33</v>
      </c>
      <c r="AX277" s="13" t="s">
        <v>77</v>
      </c>
      <c r="AY277" s="249" t="s">
        <v>145</v>
      </c>
    </row>
    <row r="278" s="14" customFormat="1">
      <c r="A278" s="14"/>
      <c r="B278" s="250"/>
      <c r="C278" s="251"/>
      <c r="D278" s="241" t="s">
        <v>157</v>
      </c>
      <c r="E278" s="252" t="s">
        <v>1</v>
      </c>
      <c r="F278" s="253" t="s">
        <v>1179</v>
      </c>
      <c r="G278" s="251"/>
      <c r="H278" s="254">
        <v>0.151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0" t="s">
        <v>157</v>
      </c>
      <c r="AU278" s="260" t="s">
        <v>85</v>
      </c>
      <c r="AV278" s="14" t="s">
        <v>85</v>
      </c>
      <c r="AW278" s="14" t="s">
        <v>33</v>
      </c>
      <c r="AX278" s="14" t="s">
        <v>77</v>
      </c>
      <c r="AY278" s="260" t="s">
        <v>145</v>
      </c>
    </row>
    <row r="279" s="13" customFormat="1">
      <c r="A279" s="13"/>
      <c r="B279" s="239"/>
      <c r="C279" s="240"/>
      <c r="D279" s="241" t="s">
        <v>157</v>
      </c>
      <c r="E279" s="242" t="s">
        <v>1</v>
      </c>
      <c r="F279" s="243" t="s">
        <v>533</v>
      </c>
      <c r="G279" s="240"/>
      <c r="H279" s="242" t="s">
        <v>1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157</v>
      </c>
      <c r="AU279" s="249" t="s">
        <v>85</v>
      </c>
      <c r="AV279" s="13" t="s">
        <v>8</v>
      </c>
      <c r="AW279" s="13" t="s">
        <v>33</v>
      </c>
      <c r="AX279" s="13" t="s">
        <v>77</v>
      </c>
      <c r="AY279" s="249" t="s">
        <v>145</v>
      </c>
    </row>
    <row r="280" s="14" customFormat="1">
      <c r="A280" s="14"/>
      <c r="B280" s="250"/>
      <c r="C280" s="251"/>
      <c r="D280" s="241" t="s">
        <v>157</v>
      </c>
      <c r="E280" s="252" t="s">
        <v>1</v>
      </c>
      <c r="F280" s="253" t="s">
        <v>1180</v>
      </c>
      <c r="G280" s="251"/>
      <c r="H280" s="254">
        <v>0.080000000000000002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157</v>
      </c>
      <c r="AU280" s="260" t="s">
        <v>85</v>
      </c>
      <c r="AV280" s="14" t="s">
        <v>85</v>
      </c>
      <c r="AW280" s="14" t="s">
        <v>33</v>
      </c>
      <c r="AX280" s="14" t="s">
        <v>77</v>
      </c>
      <c r="AY280" s="260" t="s">
        <v>145</v>
      </c>
    </row>
    <row r="281" s="15" customFormat="1">
      <c r="A281" s="15"/>
      <c r="B281" s="261"/>
      <c r="C281" s="262"/>
      <c r="D281" s="241" t="s">
        <v>157</v>
      </c>
      <c r="E281" s="263" t="s">
        <v>1</v>
      </c>
      <c r="F281" s="264" t="s">
        <v>160</v>
      </c>
      <c r="G281" s="262"/>
      <c r="H281" s="265">
        <v>2.2809999999999997</v>
      </c>
      <c r="I281" s="266"/>
      <c r="J281" s="262"/>
      <c r="K281" s="262"/>
      <c r="L281" s="267"/>
      <c r="M281" s="268"/>
      <c r="N281" s="269"/>
      <c r="O281" s="269"/>
      <c r="P281" s="269"/>
      <c r="Q281" s="269"/>
      <c r="R281" s="269"/>
      <c r="S281" s="269"/>
      <c r="T281" s="270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1" t="s">
        <v>157</v>
      </c>
      <c r="AU281" s="271" t="s">
        <v>85</v>
      </c>
      <c r="AV281" s="15" t="s">
        <v>152</v>
      </c>
      <c r="AW281" s="15" t="s">
        <v>33</v>
      </c>
      <c r="AX281" s="15" t="s">
        <v>8</v>
      </c>
      <c r="AY281" s="271" t="s">
        <v>145</v>
      </c>
    </row>
    <row r="282" s="2" customFormat="1">
      <c r="A282" s="38"/>
      <c r="B282" s="39"/>
      <c r="C282" s="226" t="s">
        <v>373</v>
      </c>
      <c r="D282" s="226" t="s">
        <v>147</v>
      </c>
      <c r="E282" s="227" t="s">
        <v>536</v>
      </c>
      <c r="F282" s="228" t="s">
        <v>537</v>
      </c>
      <c r="G282" s="229" t="s">
        <v>302</v>
      </c>
      <c r="H282" s="230">
        <v>300.44999999999999</v>
      </c>
      <c r="I282" s="231"/>
      <c r="J282" s="232">
        <f>ROUND(I282*H282,0)</f>
        <v>0</v>
      </c>
      <c r="K282" s="228" t="s">
        <v>151</v>
      </c>
      <c r="L282" s="44"/>
      <c r="M282" s="233" t="s">
        <v>1</v>
      </c>
      <c r="N282" s="234" t="s">
        <v>43</v>
      </c>
      <c r="O282" s="91"/>
      <c r="P282" s="235">
        <f>O282*H282</f>
        <v>0</v>
      </c>
      <c r="Q282" s="235">
        <v>0</v>
      </c>
      <c r="R282" s="235">
        <f>Q282*H282</f>
        <v>0</v>
      </c>
      <c r="S282" s="235">
        <v>0</v>
      </c>
      <c r="T282" s="23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7" t="s">
        <v>227</v>
      </c>
      <c r="AT282" s="237" t="s">
        <v>147</v>
      </c>
      <c r="AU282" s="237" t="s">
        <v>85</v>
      </c>
      <c r="AY282" s="17" t="s">
        <v>145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7" t="s">
        <v>85</v>
      </c>
      <c r="BK282" s="238">
        <f>ROUND(I282*H282,0)</f>
        <v>0</v>
      </c>
      <c r="BL282" s="17" t="s">
        <v>227</v>
      </c>
      <c r="BM282" s="237" t="s">
        <v>1181</v>
      </c>
    </row>
    <row r="283" s="13" customFormat="1">
      <c r="A283" s="13"/>
      <c r="B283" s="239"/>
      <c r="C283" s="240"/>
      <c r="D283" s="241" t="s">
        <v>157</v>
      </c>
      <c r="E283" s="242" t="s">
        <v>1</v>
      </c>
      <c r="F283" s="243" t="s">
        <v>1173</v>
      </c>
      <c r="G283" s="240"/>
      <c r="H283" s="242" t="s">
        <v>1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157</v>
      </c>
      <c r="AU283" s="249" t="s">
        <v>85</v>
      </c>
      <c r="AV283" s="13" t="s">
        <v>8</v>
      </c>
      <c r="AW283" s="13" t="s">
        <v>33</v>
      </c>
      <c r="AX283" s="13" t="s">
        <v>77</v>
      </c>
      <c r="AY283" s="249" t="s">
        <v>145</v>
      </c>
    </row>
    <row r="284" s="14" customFormat="1">
      <c r="A284" s="14"/>
      <c r="B284" s="250"/>
      <c r="C284" s="251"/>
      <c r="D284" s="241" t="s">
        <v>157</v>
      </c>
      <c r="E284" s="252" t="s">
        <v>1</v>
      </c>
      <c r="F284" s="253" t="s">
        <v>1182</v>
      </c>
      <c r="G284" s="251"/>
      <c r="H284" s="254">
        <v>270</v>
      </c>
      <c r="I284" s="255"/>
      <c r="J284" s="251"/>
      <c r="K284" s="251"/>
      <c r="L284" s="256"/>
      <c r="M284" s="257"/>
      <c r="N284" s="258"/>
      <c r="O284" s="258"/>
      <c r="P284" s="258"/>
      <c r="Q284" s="258"/>
      <c r="R284" s="258"/>
      <c r="S284" s="258"/>
      <c r="T284" s="25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0" t="s">
        <v>157</v>
      </c>
      <c r="AU284" s="260" t="s">
        <v>85</v>
      </c>
      <c r="AV284" s="14" t="s">
        <v>85</v>
      </c>
      <c r="AW284" s="14" t="s">
        <v>33</v>
      </c>
      <c r="AX284" s="14" t="s">
        <v>77</v>
      </c>
      <c r="AY284" s="260" t="s">
        <v>145</v>
      </c>
    </row>
    <row r="285" s="13" customFormat="1">
      <c r="A285" s="13"/>
      <c r="B285" s="239"/>
      <c r="C285" s="240"/>
      <c r="D285" s="241" t="s">
        <v>157</v>
      </c>
      <c r="E285" s="242" t="s">
        <v>1</v>
      </c>
      <c r="F285" s="243" t="s">
        <v>540</v>
      </c>
      <c r="G285" s="240"/>
      <c r="H285" s="242" t="s">
        <v>1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157</v>
      </c>
      <c r="AU285" s="249" t="s">
        <v>85</v>
      </c>
      <c r="AV285" s="13" t="s">
        <v>8</v>
      </c>
      <c r="AW285" s="13" t="s">
        <v>33</v>
      </c>
      <c r="AX285" s="13" t="s">
        <v>77</v>
      </c>
      <c r="AY285" s="249" t="s">
        <v>145</v>
      </c>
    </row>
    <row r="286" s="14" customFormat="1">
      <c r="A286" s="14"/>
      <c r="B286" s="250"/>
      <c r="C286" s="251"/>
      <c r="D286" s="241" t="s">
        <v>157</v>
      </c>
      <c r="E286" s="252" t="s">
        <v>1</v>
      </c>
      <c r="F286" s="253" t="s">
        <v>1183</v>
      </c>
      <c r="G286" s="251"/>
      <c r="H286" s="254">
        <v>30.449999999999999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157</v>
      </c>
      <c r="AU286" s="260" t="s">
        <v>85</v>
      </c>
      <c r="AV286" s="14" t="s">
        <v>85</v>
      </c>
      <c r="AW286" s="14" t="s">
        <v>33</v>
      </c>
      <c r="AX286" s="14" t="s">
        <v>77</v>
      </c>
      <c r="AY286" s="260" t="s">
        <v>145</v>
      </c>
    </row>
    <row r="287" s="15" customFormat="1">
      <c r="A287" s="15"/>
      <c r="B287" s="261"/>
      <c r="C287" s="262"/>
      <c r="D287" s="241" t="s">
        <v>157</v>
      </c>
      <c r="E287" s="263" t="s">
        <v>1</v>
      </c>
      <c r="F287" s="264" t="s">
        <v>160</v>
      </c>
      <c r="G287" s="262"/>
      <c r="H287" s="265">
        <v>300.44999999999999</v>
      </c>
      <c r="I287" s="266"/>
      <c r="J287" s="262"/>
      <c r="K287" s="262"/>
      <c r="L287" s="267"/>
      <c r="M287" s="268"/>
      <c r="N287" s="269"/>
      <c r="O287" s="269"/>
      <c r="P287" s="269"/>
      <c r="Q287" s="269"/>
      <c r="R287" s="269"/>
      <c r="S287" s="269"/>
      <c r="T287" s="270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1" t="s">
        <v>157</v>
      </c>
      <c r="AU287" s="271" t="s">
        <v>85</v>
      </c>
      <c r="AV287" s="15" t="s">
        <v>152</v>
      </c>
      <c r="AW287" s="15" t="s">
        <v>33</v>
      </c>
      <c r="AX287" s="15" t="s">
        <v>8</v>
      </c>
      <c r="AY287" s="271" t="s">
        <v>145</v>
      </c>
    </row>
    <row r="288" s="2" customFormat="1">
      <c r="A288" s="38"/>
      <c r="B288" s="39"/>
      <c r="C288" s="226" t="s">
        <v>378</v>
      </c>
      <c r="D288" s="226" t="s">
        <v>147</v>
      </c>
      <c r="E288" s="227" t="s">
        <v>543</v>
      </c>
      <c r="F288" s="228" t="s">
        <v>544</v>
      </c>
      <c r="G288" s="229" t="s">
        <v>163</v>
      </c>
      <c r="H288" s="230">
        <v>4.5709999999999997</v>
      </c>
      <c r="I288" s="231"/>
      <c r="J288" s="232">
        <f>ROUND(I288*H288,0)</f>
        <v>0</v>
      </c>
      <c r="K288" s="228" t="s">
        <v>151</v>
      </c>
      <c r="L288" s="44"/>
      <c r="M288" s="233" t="s">
        <v>1</v>
      </c>
      <c r="N288" s="234" t="s">
        <v>43</v>
      </c>
      <c r="O288" s="91"/>
      <c r="P288" s="235">
        <f>O288*H288</f>
        <v>0</v>
      </c>
      <c r="Q288" s="235">
        <v>0.023369999999999998</v>
      </c>
      <c r="R288" s="235">
        <f>Q288*H288</f>
        <v>0.10682426999999999</v>
      </c>
      <c r="S288" s="235">
        <v>0</v>
      </c>
      <c r="T288" s="236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7" t="s">
        <v>227</v>
      </c>
      <c r="AT288" s="237" t="s">
        <v>147</v>
      </c>
      <c r="AU288" s="237" t="s">
        <v>85</v>
      </c>
      <c r="AY288" s="17" t="s">
        <v>145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7" t="s">
        <v>85</v>
      </c>
      <c r="BK288" s="238">
        <f>ROUND(I288*H288,0)</f>
        <v>0</v>
      </c>
      <c r="BL288" s="17" t="s">
        <v>227</v>
      </c>
      <c r="BM288" s="237" t="s">
        <v>1184</v>
      </c>
    </row>
    <row r="289" s="14" customFormat="1">
      <c r="A289" s="14"/>
      <c r="B289" s="250"/>
      <c r="C289" s="251"/>
      <c r="D289" s="241" t="s">
        <v>157</v>
      </c>
      <c r="E289" s="252" t="s">
        <v>1</v>
      </c>
      <c r="F289" s="253" t="s">
        <v>1185</v>
      </c>
      <c r="G289" s="251"/>
      <c r="H289" s="254">
        <v>1.782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0" t="s">
        <v>157</v>
      </c>
      <c r="AU289" s="260" t="s">
        <v>85</v>
      </c>
      <c r="AV289" s="14" t="s">
        <v>85</v>
      </c>
      <c r="AW289" s="14" t="s">
        <v>33</v>
      </c>
      <c r="AX289" s="14" t="s">
        <v>77</v>
      </c>
      <c r="AY289" s="260" t="s">
        <v>145</v>
      </c>
    </row>
    <row r="290" s="14" customFormat="1">
      <c r="A290" s="14"/>
      <c r="B290" s="250"/>
      <c r="C290" s="251"/>
      <c r="D290" s="241" t="s">
        <v>157</v>
      </c>
      <c r="E290" s="252" t="s">
        <v>1</v>
      </c>
      <c r="F290" s="253" t="s">
        <v>1186</v>
      </c>
      <c r="G290" s="251"/>
      <c r="H290" s="254">
        <v>2.2810000000000001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0" t="s">
        <v>157</v>
      </c>
      <c r="AU290" s="260" t="s">
        <v>85</v>
      </c>
      <c r="AV290" s="14" t="s">
        <v>85</v>
      </c>
      <c r="AW290" s="14" t="s">
        <v>33</v>
      </c>
      <c r="AX290" s="14" t="s">
        <v>77</v>
      </c>
      <c r="AY290" s="260" t="s">
        <v>145</v>
      </c>
    </row>
    <row r="291" s="14" customFormat="1">
      <c r="A291" s="14"/>
      <c r="B291" s="250"/>
      <c r="C291" s="251"/>
      <c r="D291" s="241" t="s">
        <v>157</v>
      </c>
      <c r="E291" s="252" t="s">
        <v>1</v>
      </c>
      <c r="F291" s="253" t="s">
        <v>1187</v>
      </c>
      <c r="G291" s="251"/>
      <c r="H291" s="254">
        <v>0.50800000000000001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157</v>
      </c>
      <c r="AU291" s="260" t="s">
        <v>85</v>
      </c>
      <c r="AV291" s="14" t="s">
        <v>85</v>
      </c>
      <c r="AW291" s="14" t="s">
        <v>33</v>
      </c>
      <c r="AX291" s="14" t="s">
        <v>77</v>
      </c>
      <c r="AY291" s="260" t="s">
        <v>145</v>
      </c>
    </row>
    <row r="292" s="15" customFormat="1">
      <c r="A292" s="15"/>
      <c r="B292" s="261"/>
      <c r="C292" s="262"/>
      <c r="D292" s="241" t="s">
        <v>157</v>
      </c>
      <c r="E292" s="263" t="s">
        <v>1</v>
      </c>
      <c r="F292" s="264" t="s">
        <v>160</v>
      </c>
      <c r="G292" s="262"/>
      <c r="H292" s="265">
        <v>4.5710000000000006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1" t="s">
        <v>157</v>
      </c>
      <c r="AU292" s="271" t="s">
        <v>85</v>
      </c>
      <c r="AV292" s="15" t="s">
        <v>152</v>
      </c>
      <c r="AW292" s="15" t="s">
        <v>33</v>
      </c>
      <c r="AX292" s="15" t="s">
        <v>8</v>
      </c>
      <c r="AY292" s="271" t="s">
        <v>145</v>
      </c>
    </row>
    <row r="293" s="2" customFormat="1">
      <c r="A293" s="38"/>
      <c r="B293" s="39"/>
      <c r="C293" s="226" t="s">
        <v>382</v>
      </c>
      <c r="D293" s="226" t="s">
        <v>147</v>
      </c>
      <c r="E293" s="227" t="s">
        <v>550</v>
      </c>
      <c r="F293" s="228" t="s">
        <v>551</v>
      </c>
      <c r="G293" s="229" t="s">
        <v>479</v>
      </c>
      <c r="H293" s="282"/>
      <c r="I293" s="231"/>
      <c r="J293" s="232">
        <f>ROUND(I293*H293,0)</f>
        <v>0</v>
      </c>
      <c r="K293" s="228" t="s">
        <v>151</v>
      </c>
      <c r="L293" s="44"/>
      <c r="M293" s="233" t="s">
        <v>1</v>
      </c>
      <c r="N293" s="234" t="s">
        <v>43</v>
      </c>
      <c r="O293" s="91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7" t="s">
        <v>227</v>
      </c>
      <c r="AT293" s="237" t="s">
        <v>147</v>
      </c>
      <c r="AU293" s="237" t="s">
        <v>85</v>
      </c>
      <c r="AY293" s="17" t="s">
        <v>145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7" t="s">
        <v>85</v>
      </c>
      <c r="BK293" s="238">
        <f>ROUND(I293*H293,0)</f>
        <v>0</v>
      </c>
      <c r="BL293" s="17" t="s">
        <v>227</v>
      </c>
      <c r="BM293" s="237" t="s">
        <v>1188</v>
      </c>
    </row>
    <row r="294" s="12" customFormat="1" ht="22.8" customHeight="1">
      <c r="A294" s="12"/>
      <c r="B294" s="210"/>
      <c r="C294" s="211"/>
      <c r="D294" s="212" t="s">
        <v>76</v>
      </c>
      <c r="E294" s="224" t="s">
        <v>576</v>
      </c>
      <c r="F294" s="224" t="s">
        <v>577</v>
      </c>
      <c r="G294" s="211"/>
      <c r="H294" s="211"/>
      <c r="I294" s="214"/>
      <c r="J294" s="225">
        <f>BK294</f>
        <v>0</v>
      </c>
      <c r="K294" s="211"/>
      <c r="L294" s="216"/>
      <c r="M294" s="217"/>
      <c r="N294" s="218"/>
      <c r="O294" s="218"/>
      <c r="P294" s="219">
        <f>SUM(P295:P366)</f>
        <v>0</v>
      </c>
      <c r="Q294" s="218"/>
      <c r="R294" s="219">
        <f>SUM(R295:R366)</f>
        <v>0.42336381000000001</v>
      </c>
      <c r="S294" s="218"/>
      <c r="T294" s="220">
        <f>SUM(T295:T366)</f>
        <v>0.67491919999999994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1" t="s">
        <v>85</v>
      </c>
      <c r="AT294" s="222" t="s">
        <v>76</v>
      </c>
      <c r="AU294" s="222" t="s">
        <v>8</v>
      </c>
      <c r="AY294" s="221" t="s">
        <v>145</v>
      </c>
      <c r="BK294" s="223">
        <f>SUM(BK295:BK366)</f>
        <v>0</v>
      </c>
    </row>
    <row r="295" s="2" customFormat="1" ht="16.5" customHeight="1">
      <c r="A295" s="38"/>
      <c r="B295" s="39"/>
      <c r="C295" s="226" t="s">
        <v>390</v>
      </c>
      <c r="D295" s="226" t="s">
        <v>147</v>
      </c>
      <c r="E295" s="227" t="s">
        <v>579</v>
      </c>
      <c r="F295" s="228" t="s">
        <v>580</v>
      </c>
      <c r="G295" s="229" t="s">
        <v>302</v>
      </c>
      <c r="H295" s="230">
        <v>5</v>
      </c>
      <c r="I295" s="231"/>
      <c r="J295" s="232">
        <f>ROUND(I295*H295,0)</f>
        <v>0</v>
      </c>
      <c r="K295" s="228" t="s">
        <v>151</v>
      </c>
      <c r="L295" s="44"/>
      <c r="M295" s="233" t="s">
        <v>1</v>
      </c>
      <c r="N295" s="234" t="s">
        <v>43</v>
      </c>
      <c r="O295" s="91"/>
      <c r="P295" s="235">
        <f>O295*H295</f>
        <v>0</v>
      </c>
      <c r="Q295" s="235">
        <v>0</v>
      </c>
      <c r="R295" s="235">
        <f>Q295*H295</f>
        <v>0</v>
      </c>
      <c r="S295" s="235">
        <v>0.0016999999999999999</v>
      </c>
      <c r="T295" s="236">
        <f>S295*H295</f>
        <v>0.0084999999999999989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7" t="s">
        <v>227</v>
      </c>
      <c r="AT295" s="237" t="s">
        <v>147</v>
      </c>
      <c r="AU295" s="237" t="s">
        <v>85</v>
      </c>
      <c r="AY295" s="17" t="s">
        <v>145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7" t="s">
        <v>85</v>
      </c>
      <c r="BK295" s="238">
        <f>ROUND(I295*H295,0)</f>
        <v>0</v>
      </c>
      <c r="BL295" s="17" t="s">
        <v>227</v>
      </c>
      <c r="BM295" s="237" t="s">
        <v>1189</v>
      </c>
    </row>
    <row r="296" s="2" customFormat="1" ht="16.5" customHeight="1">
      <c r="A296" s="38"/>
      <c r="B296" s="39"/>
      <c r="C296" s="226" t="s">
        <v>395</v>
      </c>
      <c r="D296" s="226" t="s">
        <v>147</v>
      </c>
      <c r="E296" s="227" t="s">
        <v>587</v>
      </c>
      <c r="F296" s="228" t="s">
        <v>588</v>
      </c>
      <c r="G296" s="229" t="s">
        <v>402</v>
      </c>
      <c r="H296" s="230">
        <v>1</v>
      </c>
      <c r="I296" s="231"/>
      <c r="J296" s="232">
        <f>ROUND(I296*H296,0)</f>
        <v>0</v>
      </c>
      <c r="K296" s="228" t="s">
        <v>151</v>
      </c>
      <c r="L296" s="44"/>
      <c r="M296" s="233" t="s">
        <v>1</v>
      </c>
      <c r="N296" s="234" t="s">
        <v>43</v>
      </c>
      <c r="O296" s="91"/>
      <c r="P296" s="235">
        <f>O296*H296</f>
        <v>0</v>
      </c>
      <c r="Q296" s="235">
        <v>0</v>
      </c>
      <c r="R296" s="235">
        <f>Q296*H296</f>
        <v>0</v>
      </c>
      <c r="S296" s="235">
        <v>0.0090600000000000003</v>
      </c>
      <c r="T296" s="236">
        <f>S296*H296</f>
        <v>0.0090600000000000003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7" t="s">
        <v>227</v>
      </c>
      <c r="AT296" s="237" t="s">
        <v>147</v>
      </c>
      <c r="AU296" s="237" t="s">
        <v>85</v>
      </c>
      <c r="AY296" s="17" t="s">
        <v>145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7" t="s">
        <v>85</v>
      </c>
      <c r="BK296" s="238">
        <f>ROUND(I296*H296,0)</f>
        <v>0</v>
      </c>
      <c r="BL296" s="17" t="s">
        <v>227</v>
      </c>
      <c r="BM296" s="237" t="s">
        <v>1190</v>
      </c>
    </row>
    <row r="297" s="2" customFormat="1" ht="21.75" customHeight="1">
      <c r="A297" s="38"/>
      <c r="B297" s="39"/>
      <c r="C297" s="226" t="s">
        <v>399</v>
      </c>
      <c r="D297" s="226" t="s">
        <v>147</v>
      </c>
      <c r="E297" s="227" t="s">
        <v>591</v>
      </c>
      <c r="F297" s="228" t="s">
        <v>592</v>
      </c>
      <c r="G297" s="229" t="s">
        <v>302</v>
      </c>
      <c r="H297" s="230">
        <v>20.300000000000001</v>
      </c>
      <c r="I297" s="231"/>
      <c r="J297" s="232">
        <f>ROUND(I297*H297,0)</f>
        <v>0</v>
      </c>
      <c r="K297" s="228" t="s">
        <v>151</v>
      </c>
      <c r="L297" s="44"/>
      <c r="M297" s="233" t="s">
        <v>1</v>
      </c>
      <c r="N297" s="234" t="s">
        <v>43</v>
      </c>
      <c r="O297" s="91"/>
      <c r="P297" s="235">
        <f>O297*H297</f>
        <v>0</v>
      </c>
      <c r="Q297" s="235">
        <v>0</v>
      </c>
      <c r="R297" s="235">
        <f>Q297*H297</f>
        <v>0</v>
      </c>
      <c r="S297" s="235">
        <v>0.0022300000000000002</v>
      </c>
      <c r="T297" s="236">
        <f>S297*H297</f>
        <v>0.045269000000000004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7" t="s">
        <v>227</v>
      </c>
      <c r="AT297" s="237" t="s">
        <v>147</v>
      </c>
      <c r="AU297" s="237" t="s">
        <v>85</v>
      </c>
      <c r="AY297" s="17" t="s">
        <v>145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7" t="s">
        <v>85</v>
      </c>
      <c r="BK297" s="238">
        <f>ROUND(I297*H297,0)</f>
        <v>0</v>
      </c>
      <c r="BL297" s="17" t="s">
        <v>227</v>
      </c>
      <c r="BM297" s="237" t="s">
        <v>1191</v>
      </c>
    </row>
    <row r="298" s="14" customFormat="1">
      <c r="A298" s="14"/>
      <c r="B298" s="250"/>
      <c r="C298" s="251"/>
      <c r="D298" s="241" t="s">
        <v>157</v>
      </c>
      <c r="E298" s="252" t="s">
        <v>1</v>
      </c>
      <c r="F298" s="253" t="s">
        <v>1175</v>
      </c>
      <c r="G298" s="251"/>
      <c r="H298" s="254">
        <v>20.300000000000001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0" t="s">
        <v>157</v>
      </c>
      <c r="AU298" s="260" t="s">
        <v>85</v>
      </c>
      <c r="AV298" s="14" t="s">
        <v>85</v>
      </c>
      <c r="AW298" s="14" t="s">
        <v>33</v>
      </c>
      <c r="AX298" s="14" t="s">
        <v>77</v>
      </c>
      <c r="AY298" s="260" t="s">
        <v>145</v>
      </c>
    </row>
    <row r="299" s="15" customFormat="1">
      <c r="A299" s="15"/>
      <c r="B299" s="261"/>
      <c r="C299" s="262"/>
      <c r="D299" s="241" t="s">
        <v>157</v>
      </c>
      <c r="E299" s="263" t="s">
        <v>1</v>
      </c>
      <c r="F299" s="264" t="s">
        <v>160</v>
      </c>
      <c r="G299" s="262"/>
      <c r="H299" s="265">
        <v>20.300000000000001</v>
      </c>
      <c r="I299" s="266"/>
      <c r="J299" s="262"/>
      <c r="K299" s="262"/>
      <c r="L299" s="267"/>
      <c r="M299" s="268"/>
      <c r="N299" s="269"/>
      <c r="O299" s="269"/>
      <c r="P299" s="269"/>
      <c r="Q299" s="269"/>
      <c r="R299" s="269"/>
      <c r="S299" s="269"/>
      <c r="T299" s="270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1" t="s">
        <v>157</v>
      </c>
      <c r="AU299" s="271" t="s">
        <v>85</v>
      </c>
      <c r="AV299" s="15" t="s">
        <v>152</v>
      </c>
      <c r="AW299" s="15" t="s">
        <v>33</v>
      </c>
      <c r="AX299" s="15" t="s">
        <v>8</v>
      </c>
      <c r="AY299" s="271" t="s">
        <v>145</v>
      </c>
    </row>
    <row r="300" s="2" customFormat="1" ht="16.5" customHeight="1">
      <c r="A300" s="38"/>
      <c r="B300" s="39"/>
      <c r="C300" s="226" t="s">
        <v>405</v>
      </c>
      <c r="D300" s="226" t="s">
        <v>147</v>
      </c>
      <c r="E300" s="227" t="s">
        <v>596</v>
      </c>
      <c r="F300" s="228" t="s">
        <v>597</v>
      </c>
      <c r="G300" s="229" t="s">
        <v>302</v>
      </c>
      <c r="H300" s="230">
        <v>29.300000000000001</v>
      </c>
      <c r="I300" s="231"/>
      <c r="J300" s="232">
        <f>ROUND(I300*H300,0)</f>
        <v>0</v>
      </c>
      <c r="K300" s="228" t="s">
        <v>151</v>
      </c>
      <c r="L300" s="44"/>
      <c r="M300" s="233" t="s">
        <v>1</v>
      </c>
      <c r="N300" s="234" t="s">
        <v>43</v>
      </c>
      <c r="O300" s="91"/>
      <c r="P300" s="235">
        <f>O300*H300</f>
        <v>0</v>
      </c>
      <c r="Q300" s="235">
        <v>0</v>
      </c>
      <c r="R300" s="235">
        <f>Q300*H300</f>
        <v>0</v>
      </c>
      <c r="S300" s="235">
        <v>0.00175</v>
      </c>
      <c r="T300" s="236">
        <f>S300*H300</f>
        <v>0.051275000000000001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7" t="s">
        <v>227</v>
      </c>
      <c r="AT300" s="237" t="s">
        <v>147</v>
      </c>
      <c r="AU300" s="237" t="s">
        <v>85</v>
      </c>
      <c r="AY300" s="17" t="s">
        <v>145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7" t="s">
        <v>85</v>
      </c>
      <c r="BK300" s="238">
        <f>ROUND(I300*H300,0)</f>
        <v>0</v>
      </c>
      <c r="BL300" s="17" t="s">
        <v>227</v>
      </c>
      <c r="BM300" s="237" t="s">
        <v>1192</v>
      </c>
    </row>
    <row r="301" s="14" customFormat="1">
      <c r="A301" s="14"/>
      <c r="B301" s="250"/>
      <c r="C301" s="251"/>
      <c r="D301" s="241" t="s">
        <v>157</v>
      </c>
      <c r="E301" s="252" t="s">
        <v>1</v>
      </c>
      <c r="F301" s="253" t="s">
        <v>1193</v>
      </c>
      <c r="G301" s="251"/>
      <c r="H301" s="254">
        <v>29.300000000000001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0" t="s">
        <v>157</v>
      </c>
      <c r="AU301" s="260" t="s">
        <v>85</v>
      </c>
      <c r="AV301" s="14" t="s">
        <v>85</v>
      </c>
      <c r="AW301" s="14" t="s">
        <v>33</v>
      </c>
      <c r="AX301" s="14" t="s">
        <v>77</v>
      </c>
      <c r="AY301" s="260" t="s">
        <v>145</v>
      </c>
    </row>
    <row r="302" s="15" customFormat="1">
      <c r="A302" s="15"/>
      <c r="B302" s="261"/>
      <c r="C302" s="262"/>
      <c r="D302" s="241" t="s">
        <v>157</v>
      </c>
      <c r="E302" s="263" t="s">
        <v>1</v>
      </c>
      <c r="F302" s="264" t="s">
        <v>160</v>
      </c>
      <c r="G302" s="262"/>
      <c r="H302" s="265">
        <v>29.300000000000001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1" t="s">
        <v>157</v>
      </c>
      <c r="AU302" s="271" t="s">
        <v>85</v>
      </c>
      <c r="AV302" s="15" t="s">
        <v>152</v>
      </c>
      <c r="AW302" s="15" t="s">
        <v>33</v>
      </c>
      <c r="AX302" s="15" t="s">
        <v>8</v>
      </c>
      <c r="AY302" s="271" t="s">
        <v>145</v>
      </c>
    </row>
    <row r="303" s="2" customFormat="1" ht="16.5" customHeight="1">
      <c r="A303" s="38"/>
      <c r="B303" s="39"/>
      <c r="C303" s="226" t="s">
        <v>409</v>
      </c>
      <c r="D303" s="226" t="s">
        <v>147</v>
      </c>
      <c r="E303" s="227" t="s">
        <v>601</v>
      </c>
      <c r="F303" s="228" t="s">
        <v>602</v>
      </c>
      <c r="G303" s="229" t="s">
        <v>302</v>
      </c>
      <c r="H303" s="230">
        <v>14.85</v>
      </c>
      <c r="I303" s="231"/>
      <c r="J303" s="232">
        <f>ROUND(I303*H303,0)</f>
        <v>0</v>
      </c>
      <c r="K303" s="228" t="s">
        <v>151</v>
      </c>
      <c r="L303" s="44"/>
      <c r="M303" s="233" t="s">
        <v>1</v>
      </c>
      <c r="N303" s="234" t="s">
        <v>43</v>
      </c>
      <c r="O303" s="91"/>
      <c r="P303" s="235">
        <f>O303*H303</f>
        <v>0</v>
      </c>
      <c r="Q303" s="235">
        <v>0</v>
      </c>
      <c r="R303" s="235">
        <f>Q303*H303</f>
        <v>0</v>
      </c>
      <c r="S303" s="235">
        <v>0.0025999999999999999</v>
      </c>
      <c r="T303" s="236">
        <f>S303*H303</f>
        <v>0.038609999999999998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7" t="s">
        <v>227</v>
      </c>
      <c r="AT303" s="237" t="s">
        <v>147</v>
      </c>
      <c r="AU303" s="237" t="s">
        <v>85</v>
      </c>
      <c r="AY303" s="17" t="s">
        <v>145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7" t="s">
        <v>85</v>
      </c>
      <c r="BK303" s="238">
        <f>ROUND(I303*H303,0)</f>
        <v>0</v>
      </c>
      <c r="BL303" s="17" t="s">
        <v>227</v>
      </c>
      <c r="BM303" s="237" t="s">
        <v>1194</v>
      </c>
    </row>
    <row r="304" s="2" customFormat="1" ht="16.5" customHeight="1">
      <c r="A304" s="38"/>
      <c r="B304" s="39"/>
      <c r="C304" s="226" t="s">
        <v>414</v>
      </c>
      <c r="D304" s="226" t="s">
        <v>147</v>
      </c>
      <c r="E304" s="227" t="s">
        <v>605</v>
      </c>
      <c r="F304" s="228" t="s">
        <v>606</v>
      </c>
      <c r="G304" s="229" t="s">
        <v>302</v>
      </c>
      <c r="H304" s="230">
        <v>66.400000000000006</v>
      </c>
      <c r="I304" s="231"/>
      <c r="J304" s="232">
        <f>ROUND(I304*H304,0)</f>
        <v>0</v>
      </c>
      <c r="K304" s="228" t="s">
        <v>151</v>
      </c>
      <c r="L304" s="44"/>
      <c r="M304" s="233" t="s">
        <v>1</v>
      </c>
      <c r="N304" s="234" t="s">
        <v>43</v>
      </c>
      <c r="O304" s="91"/>
      <c r="P304" s="235">
        <f>O304*H304</f>
        <v>0</v>
      </c>
      <c r="Q304" s="235">
        <v>0</v>
      </c>
      <c r="R304" s="235">
        <f>Q304*H304</f>
        <v>0</v>
      </c>
      <c r="S304" s="235">
        <v>0.0060499999999999998</v>
      </c>
      <c r="T304" s="236">
        <f>S304*H304</f>
        <v>0.40172000000000002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7" t="s">
        <v>227</v>
      </c>
      <c r="AT304" s="237" t="s">
        <v>147</v>
      </c>
      <c r="AU304" s="237" t="s">
        <v>85</v>
      </c>
      <c r="AY304" s="17" t="s">
        <v>145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7" t="s">
        <v>85</v>
      </c>
      <c r="BK304" s="238">
        <f>ROUND(I304*H304,0)</f>
        <v>0</v>
      </c>
      <c r="BL304" s="17" t="s">
        <v>227</v>
      </c>
      <c r="BM304" s="237" t="s">
        <v>1195</v>
      </c>
    </row>
    <row r="305" s="14" customFormat="1">
      <c r="A305" s="14"/>
      <c r="B305" s="250"/>
      <c r="C305" s="251"/>
      <c r="D305" s="241" t="s">
        <v>157</v>
      </c>
      <c r="E305" s="252" t="s">
        <v>1</v>
      </c>
      <c r="F305" s="253" t="s">
        <v>608</v>
      </c>
      <c r="G305" s="251"/>
      <c r="H305" s="254">
        <v>66.400000000000006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157</v>
      </c>
      <c r="AU305" s="260" t="s">
        <v>85</v>
      </c>
      <c r="AV305" s="14" t="s">
        <v>85</v>
      </c>
      <c r="AW305" s="14" t="s">
        <v>33</v>
      </c>
      <c r="AX305" s="14" t="s">
        <v>77</v>
      </c>
      <c r="AY305" s="260" t="s">
        <v>145</v>
      </c>
    </row>
    <row r="306" s="15" customFormat="1">
      <c r="A306" s="15"/>
      <c r="B306" s="261"/>
      <c r="C306" s="262"/>
      <c r="D306" s="241" t="s">
        <v>157</v>
      </c>
      <c r="E306" s="263" t="s">
        <v>1</v>
      </c>
      <c r="F306" s="264" t="s">
        <v>160</v>
      </c>
      <c r="G306" s="262"/>
      <c r="H306" s="265">
        <v>66.400000000000006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1" t="s">
        <v>157</v>
      </c>
      <c r="AU306" s="271" t="s">
        <v>85</v>
      </c>
      <c r="AV306" s="15" t="s">
        <v>152</v>
      </c>
      <c r="AW306" s="15" t="s">
        <v>33</v>
      </c>
      <c r="AX306" s="15" t="s">
        <v>8</v>
      </c>
      <c r="AY306" s="271" t="s">
        <v>145</v>
      </c>
    </row>
    <row r="307" s="2" customFormat="1" ht="16.5" customHeight="1">
      <c r="A307" s="38"/>
      <c r="B307" s="39"/>
      <c r="C307" s="226" t="s">
        <v>420</v>
      </c>
      <c r="D307" s="226" t="s">
        <v>147</v>
      </c>
      <c r="E307" s="227" t="s">
        <v>610</v>
      </c>
      <c r="F307" s="228" t="s">
        <v>611</v>
      </c>
      <c r="G307" s="229" t="s">
        <v>302</v>
      </c>
      <c r="H307" s="230">
        <v>30.579999999999998</v>
      </c>
      <c r="I307" s="231"/>
      <c r="J307" s="232">
        <f>ROUND(I307*H307,0)</f>
        <v>0</v>
      </c>
      <c r="K307" s="228" t="s">
        <v>151</v>
      </c>
      <c r="L307" s="44"/>
      <c r="M307" s="233" t="s">
        <v>1</v>
      </c>
      <c r="N307" s="234" t="s">
        <v>43</v>
      </c>
      <c r="O307" s="91"/>
      <c r="P307" s="235">
        <f>O307*H307</f>
        <v>0</v>
      </c>
      <c r="Q307" s="235">
        <v>0</v>
      </c>
      <c r="R307" s="235">
        <f>Q307*H307</f>
        <v>0</v>
      </c>
      <c r="S307" s="235">
        <v>0.0039399999999999999</v>
      </c>
      <c r="T307" s="236">
        <f>S307*H307</f>
        <v>0.12048519999999999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7" t="s">
        <v>227</v>
      </c>
      <c r="AT307" s="237" t="s">
        <v>147</v>
      </c>
      <c r="AU307" s="237" t="s">
        <v>85</v>
      </c>
      <c r="AY307" s="17" t="s">
        <v>145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7" t="s">
        <v>85</v>
      </c>
      <c r="BK307" s="238">
        <f>ROUND(I307*H307,0)</f>
        <v>0</v>
      </c>
      <c r="BL307" s="17" t="s">
        <v>227</v>
      </c>
      <c r="BM307" s="237" t="s">
        <v>1196</v>
      </c>
    </row>
    <row r="308" s="14" customFormat="1">
      <c r="A308" s="14"/>
      <c r="B308" s="250"/>
      <c r="C308" s="251"/>
      <c r="D308" s="241" t="s">
        <v>157</v>
      </c>
      <c r="E308" s="252" t="s">
        <v>1</v>
      </c>
      <c r="F308" s="253" t="s">
        <v>1197</v>
      </c>
      <c r="G308" s="251"/>
      <c r="H308" s="254">
        <v>30.579999999999998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0" t="s">
        <v>157</v>
      </c>
      <c r="AU308" s="260" t="s">
        <v>85</v>
      </c>
      <c r="AV308" s="14" t="s">
        <v>85</v>
      </c>
      <c r="AW308" s="14" t="s">
        <v>33</v>
      </c>
      <c r="AX308" s="14" t="s">
        <v>77</v>
      </c>
      <c r="AY308" s="260" t="s">
        <v>145</v>
      </c>
    </row>
    <row r="309" s="15" customFormat="1">
      <c r="A309" s="15"/>
      <c r="B309" s="261"/>
      <c r="C309" s="262"/>
      <c r="D309" s="241" t="s">
        <v>157</v>
      </c>
      <c r="E309" s="263" t="s">
        <v>1</v>
      </c>
      <c r="F309" s="264" t="s">
        <v>160</v>
      </c>
      <c r="G309" s="262"/>
      <c r="H309" s="265">
        <v>30.579999999999998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1" t="s">
        <v>157</v>
      </c>
      <c r="AU309" s="271" t="s">
        <v>85</v>
      </c>
      <c r="AV309" s="15" t="s">
        <v>152</v>
      </c>
      <c r="AW309" s="15" t="s">
        <v>33</v>
      </c>
      <c r="AX309" s="15" t="s">
        <v>8</v>
      </c>
      <c r="AY309" s="271" t="s">
        <v>145</v>
      </c>
    </row>
    <row r="310" s="2" customFormat="1">
      <c r="A310" s="38"/>
      <c r="B310" s="39"/>
      <c r="C310" s="226" t="s">
        <v>424</v>
      </c>
      <c r="D310" s="226" t="s">
        <v>147</v>
      </c>
      <c r="E310" s="227" t="s">
        <v>621</v>
      </c>
      <c r="F310" s="228" t="s">
        <v>622</v>
      </c>
      <c r="G310" s="229" t="s">
        <v>302</v>
      </c>
      <c r="H310" s="230">
        <v>5.5</v>
      </c>
      <c r="I310" s="231"/>
      <c r="J310" s="232">
        <f>ROUND(I310*H310,0)</f>
        <v>0</v>
      </c>
      <c r="K310" s="228" t="s">
        <v>151</v>
      </c>
      <c r="L310" s="44"/>
      <c r="M310" s="233" t="s">
        <v>1</v>
      </c>
      <c r="N310" s="234" t="s">
        <v>43</v>
      </c>
      <c r="O310" s="91"/>
      <c r="P310" s="235">
        <f>O310*H310</f>
        <v>0</v>
      </c>
      <c r="Q310" s="235">
        <v>0.00142</v>
      </c>
      <c r="R310" s="235">
        <f>Q310*H310</f>
        <v>0.0078100000000000001</v>
      </c>
      <c r="S310" s="235">
        <v>0</v>
      </c>
      <c r="T310" s="236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7" t="s">
        <v>227</v>
      </c>
      <c r="AT310" s="237" t="s">
        <v>147</v>
      </c>
      <c r="AU310" s="237" t="s">
        <v>85</v>
      </c>
      <c r="AY310" s="17" t="s">
        <v>145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7" t="s">
        <v>85</v>
      </c>
      <c r="BK310" s="238">
        <f>ROUND(I310*H310,0)</f>
        <v>0</v>
      </c>
      <c r="BL310" s="17" t="s">
        <v>227</v>
      </c>
      <c r="BM310" s="237" t="s">
        <v>1198</v>
      </c>
    </row>
    <row r="311" s="13" customFormat="1">
      <c r="A311" s="13"/>
      <c r="B311" s="239"/>
      <c r="C311" s="240"/>
      <c r="D311" s="241" t="s">
        <v>157</v>
      </c>
      <c r="E311" s="242" t="s">
        <v>1</v>
      </c>
      <c r="F311" s="243" t="s">
        <v>624</v>
      </c>
      <c r="G311" s="240"/>
      <c r="H311" s="242" t="s">
        <v>1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157</v>
      </c>
      <c r="AU311" s="249" t="s">
        <v>85</v>
      </c>
      <c r="AV311" s="13" t="s">
        <v>8</v>
      </c>
      <c r="AW311" s="13" t="s">
        <v>33</v>
      </c>
      <c r="AX311" s="13" t="s">
        <v>77</v>
      </c>
      <c r="AY311" s="249" t="s">
        <v>145</v>
      </c>
    </row>
    <row r="312" s="13" customFormat="1">
      <c r="A312" s="13"/>
      <c r="B312" s="239"/>
      <c r="C312" s="240"/>
      <c r="D312" s="241" t="s">
        <v>157</v>
      </c>
      <c r="E312" s="242" t="s">
        <v>1</v>
      </c>
      <c r="F312" s="243" t="s">
        <v>1199</v>
      </c>
      <c r="G312" s="240"/>
      <c r="H312" s="242" t="s">
        <v>1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157</v>
      </c>
      <c r="AU312" s="249" t="s">
        <v>85</v>
      </c>
      <c r="AV312" s="13" t="s">
        <v>8</v>
      </c>
      <c r="AW312" s="13" t="s">
        <v>33</v>
      </c>
      <c r="AX312" s="13" t="s">
        <v>77</v>
      </c>
      <c r="AY312" s="249" t="s">
        <v>145</v>
      </c>
    </row>
    <row r="313" s="14" customFormat="1">
      <c r="A313" s="14"/>
      <c r="B313" s="250"/>
      <c r="C313" s="251"/>
      <c r="D313" s="241" t="s">
        <v>157</v>
      </c>
      <c r="E313" s="252" t="s">
        <v>1</v>
      </c>
      <c r="F313" s="253" t="s">
        <v>1200</v>
      </c>
      <c r="G313" s="251"/>
      <c r="H313" s="254">
        <v>5.5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157</v>
      </c>
      <c r="AU313" s="260" t="s">
        <v>85</v>
      </c>
      <c r="AV313" s="14" t="s">
        <v>85</v>
      </c>
      <c r="AW313" s="14" t="s">
        <v>33</v>
      </c>
      <c r="AX313" s="14" t="s">
        <v>77</v>
      </c>
      <c r="AY313" s="260" t="s">
        <v>145</v>
      </c>
    </row>
    <row r="314" s="15" customFormat="1">
      <c r="A314" s="15"/>
      <c r="B314" s="261"/>
      <c r="C314" s="262"/>
      <c r="D314" s="241" t="s">
        <v>157</v>
      </c>
      <c r="E314" s="263" t="s">
        <v>1</v>
      </c>
      <c r="F314" s="264" t="s">
        <v>160</v>
      </c>
      <c r="G314" s="262"/>
      <c r="H314" s="265">
        <v>5.5</v>
      </c>
      <c r="I314" s="266"/>
      <c r="J314" s="262"/>
      <c r="K314" s="262"/>
      <c r="L314" s="267"/>
      <c r="M314" s="268"/>
      <c r="N314" s="269"/>
      <c r="O314" s="269"/>
      <c r="P314" s="269"/>
      <c r="Q314" s="269"/>
      <c r="R314" s="269"/>
      <c r="S314" s="269"/>
      <c r="T314" s="270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1" t="s">
        <v>157</v>
      </c>
      <c r="AU314" s="271" t="s">
        <v>85</v>
      </c>
      <c r="AV314" s="15" t="s">
        <v>152</v>
      </c>
      <c r="AW314" s="15" t="s">
        <v>33</v>
      </c>
      <c r="AX314" s="15" t="s">
        <v>8</v>
      </c>
      <c r="AY314" s="271" t="s">
        <v>145</v>
      </c>
    </row>
    <row r="315" s="2" customFormat="1">
      <c r="A315" s="38"/>
      <c r="B315" s="39"/>
      <c r="C315" s="226" t="s">
        <v>428</v>
      </c>
      <c r="D315" s="226" t="s">
        <v>147</v>
      </c>
      <c r="E315" s="227" t="s">
        <v>628</v>
      </c>
      <c r="F315" s="228" t="s">
        <v>629</v>
      </c>
      <c r="G315" s="229" t="s">
        <v>302</v>
      </c>
      <c r="H315" s="230">
        <v>14.85</v>
      </c>
      <c r="I315" s="231"/>
      <c r="J315" s="232">
        <f>ROUND(I315*H315,0)</f>
        <v>0</v>
      </c>
      <c r="K315" s="228" t="s">
        <v>151</v>
      </c>
      <c r="L315" s="44"/>
      <c r="M315" s="233" t="s">
        <v>1</v>
      </c>
      <c r="N315" s="234" t="s">
        <v>43</v>
      </c>
      <c r="O315" s="91"/>
      <c r="P315" s="235">
        <f>O315*H315</f>
        <v>0</v>
      </c>
      <c r="Q315" s="235">
        <v>0.00149</v>
      </c>
      <c r="R315" s="235">
        <f>Q315*H315</f>
        <v>0.0221265</v>
      </c>
      <c r="S315" s="235">
        <v>0</v>
      </c>
      <c r="T315" s="236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7" t="s">
        <v>227</v>
      </c>
      <c r="AT315" s="237" t="s">
        <v>147</v>
      </c>
      <c r="AU315" s="237" t="s">
        <v>85</v>
      </c>
      <c r="AY315" s="17" t="s">
        <v>145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7" t="s">
        <v>85</v>
      </c>
      <c r="BK315" s="238">
        <f>ROUND(I315*H315,0)</f>
        <v>0</v>
      </c>
      <c r="BL315" s="17" t="s">
        <v>227</v>
      </c>
      <c r="BM315" s="237" t="s">
        <v>1201</v>
      </c>
    </row>
    <row r="316" s="13" customFormat="1">
      <c r="A316" s="13"/>
      <c r="B316" s="239"/>
      <c r="C316" s="240"/>
      <c r="D316" s="241" t="s">
        <v>157</v>
      </c>
      <c r="E316" s="242" t="s">
        <v>1</v>
      </c>
      <c r="F316" s="243" t="s">
        <v>624</v>
      </c>
      <c r="G316" s="240"/>
      <c r="H316" s="242" t="s">
        <v>1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157</v>
      </c>
      <c r="AU316" s="249" t="s">
        <v>85</v>
      </c>
      <c r="AV316" s="13" t="s">
        <v>8</v>
      </c>
      <c r="AW316" s="13" t="s">
        <v>33</v>
      </c>
      <c r="AX316" s="13" t="s">
        <v>77</v>
      </c>
      <c r="AY316" s="249" t="s">
        <v>145</v>
      </c>
    </row>
    <row r="317" s="13" customFormat="1">
      <c r="A317" s="13"/>
      <c r="B317" s="239"/>
      <c r="C317" s="240"/>
      <c r="D317" s="241" t="s">
        <v>157</v>
      </c>
      <c r="E317" s="242" t="s">
        <v>1</v>
      </c>
      <c r="F317" s="243" t="s">
        <v>631</v>
      </c>
      <c r="G317" s="240"/>
      <c r="H317" s="242" t="s">
        <v>1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157</v>
      </c>
      <c r="AU317" s="249" t="s">
        <v>85</v>
      </c>
      <c r="AV317" s="13" t="s">
        <v>8</v>
      </c>
      <c r="AW317" s="13" t="s">
        <v>33</v>
      </c>
      <c r="AX317" s="13" t="s">
        <v>77</v>
      </c>
      <c r="AY317" s="249" t="s">
        <v>145</v>
      </c>
    </row>
    <row r="318" s="14" customFormat="1">
      <c r="A318" s="14"/>
      <c r="B318" s="250"/>
      <c r="C318" s="251"/>
      <c r="D318" s="241" t="s">
        <v>157</v>
      </c>
      <c r="E318" s="252" t="s">
        <v>1</v>
      </c>
      <c r="F318" s="253" t="s">
        <v>1202</v>
      </c>
      <c r="G318" s="251"/>
      <c r="H318" s="254">
        <v>14.85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0" t="s">
        <v>157</v>
      </c>
      <c r="AU318" s="260" t="s">
        <v>85</v>
      </c>
      <c r="AV318" s="14" t="s">
        <v>85</v>
      </c>
      <c r="AW318" s="14" t="s">
        <v>33</v>
      </c>
      <c r="AX318" s="14" t="s">
        <v>77</v>
      </c>
      <c r="AY318" s="260" t="s">
        <v>145</v>
      </c>
    </row>
    <row r="319" s="15" customFormat="1">
      <c r="A319" s="15"/>
      <c r="B319" s="261"/>
      <c r="C319" s="262"/>
      <c r="D319" s="241" t="s">
        <v>157</v>
      </c>
      <c r="E319" s="263" t="s">
        <v>1</v>
      </c>
      <c r="F319" s="264" t="s">
        <v>160</v>
      </c>
      <c r="G319" s="262"/>
      <c r="H319" s="265">
        <v>14.85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1" t="s">
        <v>157</v>
      </c>
      <c r="AU319" s="271" t="s">
        <v>85</v>
      </c>
      <c r="AV319" s="15" t="s">
        <v>152</v>
      </c>
      <c r="AW319" s="15" t="s">
        <v>33</v>
      </c>
      <c r="AX319" s="15" t="s">
        <v>8</v>
      </c>
      <c r="AY319" s="271" t="s">
        <v>145</v>
      </c>
    </row>
    <row r="320" s="2" customFormat="1" ht="33" customHeight="1">
      <c r="A320" s="38"/>
      <c r="B320" s="39"/>
      <c r="C320" s="226" t="s">
        <v>433</v>
      </c>
      <c r="D320" s="226" t="s">
        <v>147</v>
      </c>
      <c r="E320" s="227" t="s">
        <v>640</v>
      </c>
      <c r="F320" s="228" t="s">
        <v>641</v>
      </c>
      <c r="G320" s="229" t="s">
        <v>150</v>
      </c>
      <c r="H320" s="230">
        <v>1.1879999999999999</v>
      </c>
      <c r="I320" s="231"/>
      <c r="J320" s="232">
        <f>ROUND(I320*H320,0)</f>
        <v>0</v>
      </c>
      <c r="K320" s="228" t="s">
        <v>1</v>
      </c>
      <c r="L320" s="44"/>
      <c r="M320" s="233" t="s">
        <v>1</v>
      </c>
      <c r="N320" s="234" t="s">
        <v>43</v>
      </c>
      <c r="O320" s="91"/>
      <c r="P320" s="235">
        <f>O320*H320</f>
        <v>0</v>
      </c>
      <c r="Q320" s="235">
        <v>0.0050699999999999999</v>
      </c>
      <c r="R320" s="235">
        <f>Q320*H320</f>
        <v>0.0060231599999999996</v>
      </c>
      <c r="S320" s="235">
        <v>0</v>
      </c>
      <c r="T320" s="23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7" t="s">
        <v>227</v>
      </c>
      <c r="AT320" s="237" t="s">
        <v>147</v>
      </c>
      <c r="AU320" s="237" t="s">
        <v>85</v>
      </c>
      <c r="AY320" s="17" t="s">
        <v>145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7" t="s">
        <v>85</v>
      </c>
      <c r="BK320" s="238">
        <f>ROUND(I320*H320,0)</f>
        <v>0</v>
      </c>
      <c r="BL320" s="17" t="s">
        <v>227</v>
      </c>
      <c r="BM320" s="237" t="s">
        <v>1203</v>
      </c>
    </row>
    <row r="321" s="13" customFormat="1">
      <c r="A321" s="13"/>
      <c r="B321" s="239"/>
      <c r="C321" s="240"/>
      <c r="D321" s="241" t="s">
        <v>157</v>
      </c>
      <c r="E321" s="242" t="s">
        <v>1</v>
      </c>
      <c r="F321" s="243" t="s">
        <v>624</v>
      </c>
      <c r="G321" s="240"/>
      <c r="H321" s="242" t="s">
        <v>1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157</v>
      </c>
      <c r="AU321" s="249" t="s">
        <v>85</v>
      </c>
      <c r="AV321" s="13" t="s">
        <v>8</v>
      </c>
      <c r="AW321" s="13" t="s">
        <v>33</v>
      </c>
      <c r="AX321" s="13" t="s">
        <v>77</v>
      </c>
      <c r="AY321" s="249" t="s">
        <v>145</v>
      </c>
    </row>
    <row r="322" s="13" customFormat="1">
      <c r="A322" s="13"/>
      <c r="B322" s="239"/>
      <c r="C322" s="240"/>
      <c r="D322" s="241" t="s">
        <v>157</v>
      </c>
      <c r="E322" s="242" t="s">
        <v>1</v>
      </c>
      <c r="F322" s="243" t="s">
        <v>643</v>
      </c>
      <c r="G322" s="240"/>
      <c r="H322" s="242" t="s">
        <v>1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157</v>
      </c>
      <c r="AU322" s="249" t="s">
        <v>85</v>
      </c>
      <c r="AV322" s="13" t="s">
        <v>8</v>
      </c>
      <c r="AW322" s="13" t="s">
        <v>33</v>
      </c>
      <c r="AX322" s="13" t="s">
        <v>77</v>
      </c>
      <c r="AY322" s="249" t="s">
        <v>145</v>
      </c>
    </row>
    <row r="323" s="14" customFormat="1">
      <c r="A323" s="14"/>
      <c r="B323" s="250"/>
      <c r="C323" s="251"/>
      <c r="D323" s="241" t="s">
        <v>157</v>
      </c>
      <c r="E323" s="252" t="s">
        <v>1</v>
      </c>
      <c r="F323" s="253" t="s">
        <v>1204</v>
      </c>
      <c r="G323" s="251"/>
      <c r="H323" s="254">
        <v>1.1879999999999999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0" t="s">
        <v>157</v>
      </c>
      <c r="AU323" s="260" t="s">
        <v>85</v>
      </c>
      <c r="AV323" s="14" t="s">
        <v>85</v>
      </c>
      <c r="AW323" s="14" t="s">
        <v>33</v>
      </c>
      <c r="AX323" s="14" t="s">
        <v>77</v>
      </c>
      <c r="AY323" s="260" t="s">
        <v>145</v>
      </c>
    </row>
    <row r="324" s="15" customFormat="1">
      <c r="A324" s="15"/>
      <c r="B324" s="261"/>
      <c r="C324" s="262"/>
      <c r="D324" s="241" t="s">
        <v>157</v>
      </c>
      <c r="E324" s="263" t="s">
        <v>1</v>
      </c>
      <c r="F324" s="264" t="s">
        <v>160</v>
      </c>
      <c r="G324" s="262"/>
      <c r="H324" s="265">
        <v>1.1879999999999999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1" t="s">
        <v>157</v>
      </c>
      <c r="AU324" s="271" t="s">
        <v>85</v>
      </c>
      <c r="AV324" s="15" t="s">
        <v>152</v>
      </c>
      <c r="AW324" s="15" t="s">
        <v>33</v>
      </c>
      <c r="AX324" s="15" t="s">
        <v>8</v>
      </c>
      <c r="AY324" s="271" t="s">
        <v>145</v>
      </c>
    </row>
    <row r="325" s="2" customFormat="1" ht="33" customHeight="1">
      <c r="A325" s="38"/>
      <c r="B325" s="39"/>
      <c r="C325" s="226" t="s">
        <v>439</v>
      </c>
      <c r="D325" s="226" t="s">
        <v>147</v>
      </c>
      <c r="E325" s="227" t="s">
        <v>646</v>
      </c>
      <c r="F325" s="228" t="s">
        <v>647</v>
      </c>
      <c r="G325" s="229" t="s">
        <v>402</v>
      </c>
      <c r="H325" s="230">
        <v>8</v>
      </c>
      <c r="I325" s="231"/>
      <c r="J325" s="232">
        <f>ROUND(I325*H325,0)</f>
        <v>0</v>
      </c>
      <c r="K325" s="228" t="s">
        <v>1</v>
      </c>
      <c r="L325" s="44"/>
      <c r="M325" s="233" t="s">
        <v>1</v>
      </c>
      <c r="N325" s="234" t="s">
        <v>43</v>
      </c>
      <c r="O325" s="91"/>
      <c r="P325" s="235">
        <f>O325*H325</f>
        <v>0</v>
      </c>
      <c r="Q325" s="235">
        <v>0</v>
      </c>
      <c r="R325" s="235">
        <f>Q325*H325</f>
        <v>0</v>
      </c>
      <c r="S325" s="235">
        <v>0</v>
      </c>
      <c r="T325" s="236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7" t="s">
        <v>227</v>
      </c>
      <c r="AT325" s="237" t="s">
        <v>147</v>
      </c>
      <c r="AU325" s="237" t="s">
        <v>85</v>
      </c>
      <c r="AY325" s="17" t="s">
        <v>145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7" t="s">
        <v>85</v>
      </c>
      <c r="BK325" s="238">
        <f>ROUND(I325*H325,0)</f>
        <v>0</v>
      </c>
      <c r="BL325" s="17" t="s">
        <v>227</v>
      </c>
      <c r="BM325" s="237" t="s">
        <v>1205</v>
      </c>
    </row>
    <row r="326" s="2" customFormat="1">
      <c r="A326" s="38"/>
      <c r="B326" s="39"/>
      <c r="C326" s="226" t="s">
        <v>447</v>
      </c>
      <c r="D326" s="226" t="s">
        <v>147</v>
      </c>
      <c r="E326" s="227" t="s">
        <v>651</v>
      </c>
      <c r="F326" s="228" t="s">
        <v>652</v>
      </c>
      <c r="G326" s="229" t="s">
        <v>150</v>
      </c>
      <c r="H326" s="230">
        <v>13.475</v>
      </c>
      <c r="I326" s="231"/>
      <c r="J326" s="232">
        <f>ROUND(I326*H326,0)</f>
        <v>0</v>
      </c>
      <c r="K326" s="228" t="s">
        <v>151</v>
      </c>
      <c r="L326" s="44"/>
      <c r="M326" s="233" t="s">
        <v>1</v>
      </c>
      <c r="N326" s="234" t="s">
        <v>43</v>
      </c>
      <c r="O326" s="91"/>
      <c r="P326" s="235">
        <f>O326*H326</f>
        <v>0</v>
      </c>
      <c r="Q326" s="235">
        <v>0.0058100000000000001</v>
      </c>
      <c r="R326" s="235">
        <f>Q326*H326</f>
        <v>0.078289750000000005</v>
      </c>
      <c r="S326" s="235">
        <v>0</v>
      </c>
      <c r="T326" s="23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7" t="s">
        <v>227</v>
      </c>
      <c r="AT326" s="237" t="s">
        <v>147</v>
      </c>
      <c r="AU326" s="237" t="s">
        <v>85</v>
      </c>
      <c r="AY326" s="17" t="s">
        <v>145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7" t="s">
        <v>85</v>
      </c>
      <c r="BK326" s="238">
        <f>ROUND(I326*H326,0)</f>
        <v>0</v>
      </c>
      <c r="BL326" s="17" t="s">
        <v>227</v>
      </c>
      <c r="BM326" s="237" t="s">
        <v>1206</v>
      </c>
    </row>
    <row r="327" s="13" customFormat="1">
      <c r="A327" s="13"/>
      <c r="B327" s="239"/>
      <c r="C327" s="240"/>
      <c r="D327" s="241" t="s">
        <v>157</v>
      </c>
      <c r="E327" s="242" t="s">
        <v>1</v>
      </c>
      <c r="F327" s="243" t="s">
        <v>624</v>
      </c>
      <c r="G327" s="240"/>
      <c r="H327" s="242" t="s">
        <v>1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157</v>
      </c>
      <c r="AU327" s="249" t="s">
        <v>85</v>
      </c>
      <c r="AV327" s="13" t="s">
        <v>8</v>
      </c>
      <c r="AW327" s="13" t="s">
        <v>33</v>
      </c>
      <c r="AX327" s="13" t="s">
        <v>77</v>
      </c>
      <c r="AY327" s="249" t="s">
        <v>145</v>
      </c>
    </row>
    <row r="328" s="13" customFormat="1">
      <c r="A328" s="13"/>
      <c r="B328" s="239"/>
      <c r="C328" s="240"/>
      <c r="D328" s="241" t="s">
        <v>157</v>
      </c>
      <c r="E328" s="242" t="s">
        <v>1</v>
      </c>
      <c r="F328" s="243" t="s">
        <v>654</v>
      </c>
      <c r="G328" s="240"/>
      <c r="H328" s="242" t="s">
        <v>1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9" t="s">
        <v>157</v>
      </c>
      <c r="AU328" s="249" t="s">
        <v>85</v>
      </c>
      <c r="AV328" s="13" t="s">
        <v>8</v>
      </c>
      <c r="AW328" s="13" t="s">
        <v>33</v>
      </c>
      <c r="AX328" s="13" t="s">
        <v>77</v>
      </c>
      <c r="AY328" s="249" t="s">
        <v>145</v>
      </c>
    </row>
    <row r="329" s="14" customFormat="1">
      <c r="A329" s="14"/>
      <c r="B329" s="250"/>
      <c r="C329" s="251"/>
      <c r="D329" s="241" t="s">
        <v>157</v>
      </c>
      <c r="E329" s="252" t="s">
        <v>1</v>
      </c>
      <c r="F329" s="253" t="s">
        <v>1207</v>
      </c>
      <c r="G329" s="251"/>
      <c r="H329" s="254">
        <v>13.475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0" t="s">
        <v>157</v>
      </c>
      <c r="AU329" s="260" t="s">
        <v>85</v>
      </c>
      <c r="AV329" s="14" t="s">
        <v>85</v>
      </c>
      <c r="AW329" s="14" t="s">
        <v>33</v>
      </c>
      <c r="AX329" s="14" t="s">
        <v>77</v>
      </c>
      <c r="AY329" s="260" t="s">
        <v>145</v>
      </c>
    </row>
    <row r="330" s="15" customFormat="1">
      <c r="A330" s="15"/>
      <c r="B330" s="261"/>
      <c r="C330" s="262"/>
      <c r="D330" s="241" t="s">
        <v>157</v>
      </c>
      <c r="E330" s="263" t="s">
        <v>1</v>
      </c>
      <c r="F330" s="264" t="s">
        <v>160</v>
      </c>
      <c r="G330" s="262"/>
      <c r="H330" s="265">
        <v>13.475</v>
      </c>
      <c r="I330" s="266"/>
      <c r="J330" s="262"/>
      <c r="K330" s="262"/>
      <c r="L330" s="267"/>
      <c r="M330" s="268"/>
      <c r="N330" s="269"/>
      <c r="O330" s="269"/>
      <c r="P330" s="269"/>
      <c r="Q330" s="269"/>
      <c r="R330" s="269"/>
      <c r="S330" s="269"/>
      <c r="T330" s="27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1" t="s">
        <v>157</v>
      </c>
      <c r="AU330" s="271" t="s">
        <v>85</v>
      </c>
      <c r="AV330" s="15" t="s">
        <v>152</v>
      </c>
      <c r="AW330" s="15" t="s">
        <v>33</v>
      </c>
      <c r="AX330" s="15" t="s">
        <v>8</v>
      </c>
      <c r="AY330" s="271" t="s">
        <v>145</v>
      </c>
    </row>
    <row r="331" s="2" customFormat="1" ht="21.75" customHeight="1">
      <c r="A331" s="38"/>
      <c r="B331" s="39"/>
      <c r="C331" s="226" t="s">
        <v>451</v>
      </c>
      <c r="D331" s="226" t="s">
        <v>147</v>
      </c>
      <c r="E331" s="227" t="s">
        <v>1208</v>
      </c>
      <c r="F331" s="228" t="s">
        <v>1209</v>
      </c>
      <c r="G331" s="229" t="s">
        <v>302</v>
      </c>
      <c r="H331" s="230">
        <v>20.68</v>
      </c>
      <c r="I331" s="231"/>
      <c r="J331" s="232">
        <f>ROUND(I331*H331,0)</f>
        <v>0</v>
      </c>
      <c r="K331" s="228" t="s">
        <v>151</v>
      </c>
      <c r="L331" s="44"/>
      <c r="M331" s="233" t="s">
        <v>1</v>
      </c>
      <c r="N331" s="234" t="s">
        <v>43</v>
      </c>
      <c r="O331" s="91"/>
      <c r="P331" s="235">
        <f>O331*H331</f>
        <v>0</v>
      </c>
      <c r="Q331" s="235">
        <v>0.0019</v>
      </c>
      <c r="R331" s="235">
        <f>Q331*H331</f>
        <v>0.039292000000000001</v>
      </c>
      <c r="S331" s="235">
        <v>0</v>
      </c>
      <c r="T331" s="236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7" t="s">
        <v>227</v>
      </c>
      <c r="AT331" s="237" t="s">
        <v>147</v>
      </c>
      <c r="AU331" s="237" t="s">
        <v>85</v>
      </c>
      <c r="AY331" s="17" t="s">
        <v>145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7" t="s">
        <v>85</v>
      </c>
      <c r="BK331" s="238">
        <f>ROUND(I331*H331,0)</f>
        <v>0</v>
      </c>
      <c r="BL331" s="17" t="s">
        <v>227</v>
      </c>
      <c r="BM331" s="237" t="s">
        <v>1210</v>
      </c>
    </row>
    <row r="332" s="13" customFormat="1">
      <c r="A332" s="13"/>
      <c r="B332" s="239"/>
      <c r="C332" s="240"/>
      <c r="D332" s="241" t="s">
        <v>157</v>
      </c>
      <c r="E332" s="242" t="s">
        <v>1</v>
      </c>
      <c r="F332" s="243" t="s">
        <v>624</v>
      </c>
      <c r="G332" s="240"/>
      <c r="H332" s="242" t="s">
        <v>1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157</v>
      </c>
      <c r="AU332" s="249" t="s">
        <v>85</v>
      </c>
      <c r="AV332" s="13" t="s">
        <v>8</v>
      </c>
      <c r="AW332" s="13" t="s">
        <v>33</v>
      </c>
      <c r="AX332" s="13" t="s">
        <v>77</v>
      </c>
      <c r="AY332" s="249" t="s">
        <v>145</v>
      </c>
    </row>
    <row r="333" s="13" customFormat="1">
      <c r="A333" s="13"/>
      <c r="B333" s="239"/>
      <c r="C333" s="240"/>
      <c r="D333" s="241" t="s">
        <v>157</v>
      </c>
      <c r="E333" s="242" t="s">
        <v>1</v>
      </c>
      <c r="F333" s="243" t="s">
        <v>1211</v>
      </c>
      <c r="G333" s="240"/>
      <c r="H333" s="242" t="s">
        <v>1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157</v>
      </c>
      <c r="AU333" s="249" t="s">
        <v>85</v>
      </c>
      <c r="AV333" s="13" t="s">
        <v>8</v>
      </c>
      <c r="AW333" s="13" t="s">
        <v>33</v>
      </c>
      <c r="AX333" s="13" t="s">
        <v>77</v>
      </c>
      <c r="AY333" s="249" t="s">
        <v>145</v>
      </c>
    </row>
    <row r="334" s="14" customFormat="1">
      <c r="A334" s="14"/>
      <c r="B334" s="250"/>
      <c r="C334" s="251"/>
      <c r="D334" s="241" t="s">
        <v>157</v>
      </c>
      <c r="E334" s="252" t="s">
        <v>1</v>
      </c>
      <c r="F334" s="253" t="s">
        <v>638</v>
      </c>
      <c r="G334" s="251"/>
      <c r="H334" s="254">
        <v>20.68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157</v>
      </c>
      <c r="AU334" s="260" t="s">
        <v>85</v>
      </c>
      <c r="AV334" s="14" t="s">
        <v>85</v>
      </c>
      <c r="AW334" s="14" t="s">
        <v>33</v>
      </c>
      <c r="AX334" s="14" t="s">
        <v>77</v>
      </c>
      <c r="AY334" s="260" t="s">
        <v>145</v>
      </c>
    </row>
    <row r="335" s="15" customFormat="1">
      <c r="A335" s="15"/>
      <c r="B335" s="261"/>
      <c r="C335" s="262"/>
      <c r="D335" s="241" t="s">
        <v>157</v>
      </c>
      <c r="E335" s="263" t="s">
        <v>1</v>
      </c>
      <c r="F335" s="264" t="s">
        <v>160</v>
      </c>
      <c r="G335" s="262"/>
      <c r="H335" s="265">
        <v>20.68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1" t="s">
        <v>157</v>
      </c>
      <c r="AU335" s="271" t="s">
        <v>85</v>
      </c>
      <c r="AV335" s="15" t="s">
        <v>152</v>
      </c>
      <c r="AW335" s="15" t="s">
        <v>33</v>
      </c>
      <c r="AX335" s="15" t="s">
        <v>8</v>
      </c>
      <c r="AY335" s="271" t="s">
        <v>145</v>
      </c>
    </row>
    <row r="336" s="2" customFormat="1">
      <c r="A336" s="38"/>
      <c r="B336" s="39"/>
      <c r="C336" s="226" t="s">
        <v>457</v>
      </c>
      <c r="D336" s="226" t="s">
        <v>147</v>
      </c>
      <c r="E336" s="227" t="s">
        <v>657</v>
      </c>
      <c r="F336" s="228" t="s">
        <v>658</v>
      </c>
      <c r="G336" s="229" t="s">
        <v>302</v>
      </c>
      <c r="H336" s="230">
        <v>6.2000000000000002</v>
      </c>
      <c r="I336" s="231"/>
      <c r="J336" s="232">
        <f>ROUND(I336*H336,0)</f>
        <v>0</v>
      </c>
      <c r="K336" s="228" t="s">
        <v>1</v>
      </c>
      <c r="L336" s="44"/>
      <c r="M336" s="233" t="s">
        <v>1</v>
      </c>
      <c r="N336" s="234" t="s">
        <v>43</v>
      </c>
      <c r="O336" s="91"/>
      <c r="P336" s="235">
        <f>O336*H336</f>
        <v>0</v>
      </c>
      <c r="Q336" s="235">
        <v>0.0019</v>
      </c>
      <c r="R336" s="235">
        <f>Q336*H336</f>
        <v>0.011780000000000001</v>
      </c>
      <c r="S336" s="235">
        <v>0</v>
      </c>
      <c r="T336" s="236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7" t="s">
        <v>227</v>
      </c>
      <c r="AT336" s="237" t="s">
        <v>147</v>
      </c>
      <c r="AU336" s="237" t="s">
        <v>85</v>
      </c>
      <c r="AY336" s="17" t="s">
        <v>145</v>
      </c>
      <c r="BE336" s="238">
        <f>IF(N336="základní",J336,0)</f>
        <v>0</v>
      </c>
      <c r="BF336" s="238">
        <f>IF(N336="snížená",J336,0)</f>
        <v>0</v>
      </c>
      <c r="BG336" s="238">
        <f>IF(N336="zákl. přenesená",J336,0)</f>
        <v>0</v>
      </c>
      <c r="BH336" s="238">
        <f>IF(N336="sníž. přenesená",J336,0)</f>
        <v>0</v>
      </c>
      <c r="BI336" s="238">
        <f>IF(N336="nulová",J336,0)</f>
        <v>0</v>
      </c>
      <c r="BJ336" s="17" t="s">
        <v>85</v>
      </c>
      <c r="BK336" s="238">
        <f>ROUND(I336*H336,0)</f>
        <v>0</v>
      </c>
      <c r="BL336" s="17" t="s">
        <v>227</v>
      </c>
      <c r="BM336" s="237" t="s">
        <v>1212</v>
      </c>
    </row>
    <row r="337" s="13" customFormat="1">
      <c r="A337" s="13"/>
      <c r="B337" s="239"/>
      <c r="C337" s="240"/>
      <c r="D337" s="241" t="s">
        <v>157</v>
      </c>
      <c r="E337" s="242" t="s">
        <v>1</v>
      </c>
      <c r="F337" s="243" t="s">
        <v>624</v>
      </c>
      <c r="G337" s="240"/>
      <c r="H337" s="242" t="s">
        <v>1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157</v>
      </c>
      <c r="AU337" s="249" t="s">
        <v>85</v>
      </c>
      <c r="AV337" s="13" t="s">
        <v>8</v>
      </c>
      <c r="AW337" s="13" t="s">
        <v>33</v>
      </c>
      <c r="AX337" s="13" t="s">
        <v>77</v>
      </c>
      <c r="AY337" s="249" t="s">
        <v>145</v>
      </c>
    </row>
    <row r="338" s="13" customFormat="1">
      <c r="A338" s="13"/>
      <c r="B338" s="239"/>
      <c r="C338" s="240"/>
      <c r="D338" s="241" t="s">
        <v>157</v>
      </c>
      <c r="E338" s="242" t="s">
        <v>1</v>
      </c>
      <c r="F338" s="243" t="s">
        <v>660</v>
      </c>
      <c r="G338" s="240"/>
      <c r="H338" s="242" t="s">
        <v>1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157</v>
      </c>
      <c r="AU338" s="249" t="s">
        <v>85</v>
      </c>
      <c r="AV338" s="13" t="s">
        <v>8</v>
      </c>
      <c r="AW338" s="13" t="s">
        <v>33</v>
      </c>
      <c r="AX338" s="13" t="s">
        <v>77</v>
      </c>
      <c r="AY338" s="249" t="s">
        <v>145</v>
      </c>
    </row>
    <row r="339" s="14" customFormat="1">
      <c r="A339" s="14"/>
      <c r="B339" s="250"/>
      <c r="C339" s="251"/>
      <c r="D339" s="241" t="s">
        <v>157</v>
      </c>
      <c r="E339" s="252" t="s">
        <v>1</v>
      </c>
      <c r="F339" s="253" t="s">
        <v>1213</v>
      </c>
      <c r="G339" s="251"/>
      <c r="H339" s="254">
        <v>6.2000000000000002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0" t="s">
        <v>157</v>
      </c>
      <c r="AU339" s="260" t="s">
        <v>85</v>
      </c>
      <c r="AV339" s="14" t="s">
        <v>85</v>
      </c>
      <c r="AW339" s="14" t="s">
        <v>33</v>
      </c>
      <c r="AX339" s="14" t="s">
        <v>77</v>
      </c>
      <c r="AY339" s="260" t="s">
        <v>145</v>
      </c>
    </row>
    <row r="340" s="15" customFormat="1">
      <c r="A340" s="15"/>
      <c r="B340" s="261"/>
      <c r="C340" s="262"/>
      <c r="D340" s="241" t="s">
        <v>157</v>
      </c>
      <c r="E340" s="263" t="s">
        <v>1</v>
      </c>
      <c r="F340" s="264" t="s">
        <v>160</v>
      </c>
      <c r="G340" s="262"/>
      <c r="H340" s="265">
        <v>6.2000000000000002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1" t="s">
        <v>157</v>
      </c>
      <c r="AU340" s="271" t="s">
        <v>85</v>
      </c>
      <c r="AV340" s="15" t="s">
        <v>152</v>
      </c>
      <c r="AW340" s="15" t="s">
        <v>33</v>
      </c>
      <c r="AX340" s="15" t="s">
        <v>8</v>
      </c>
      <c r="AY340" s="271" t="s">
        <v>145</v>
      </c>
    </row>
    <row r="341" s="2" customFormat="1">
      <c r="A341" s="38"/>
      <c r="B341" s="39"/>
      <c r="C341" s="226" t="s">
        <v>462</v>
      </c>
      <c r="D341" s="226" t="s">
        <v>147</v>
      </c>
      <c r="E341" s="227" t="s">
        <v>663</v>
      </c>
      <c r="F341" s="228" t="s">
        <v>664</v>
      </c>
      <c r="G341" s="229" t="s">
        <v>302</v>
      </c>
      <c r="H341" s="230">
        <v>2.4199999999999999</v>
      </c>
      <c r="I341" s="231"/>
      <c r="J341" s="232">
        <f>ROUND(I341*H341,0)</f>
        <v>0</v>
      </c>
      <c r="K341" s="228" t="s">
        <v>1</v>
      </c>
      <c r="L341" s="44"/>
      <c r="M341" s="233" t="s">
        <v>1</v>
      </c>
      <c r="N341" s="234" t="s">
        <v>43</v>
      </c>
      <c r="O341" s="91"/>
      <c r="P341" s="235">
        <f>O341*H341</f>
        <v>0</v>
      </c>
      <c r="Q341" s="235">
        <v>0.0027799999999999999</v>
      </c>
      <c r="R341" s="235">
        <f>Q341*H341</f>
        <v>0.0067275999999999994</v>
      </c>
      <c r="S341" s="235">
        <v>0</v>
      </c>
      <c r="T341" s="23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7" t="s">
        <v>227</v>
      </c>
      <c r="AT341" s="237" t="s">
        <v>147</v>
      </c>
      <c r="AU341" s="237" t="s">
        <v>85</v>
      </c>
      <c r="AY341" s="17" t="s">
        <v>145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7" t="s">
        <v>85</v>
      </c>
      <c r="BK341" s="238">
        <f>ROUND(I341*H341,0)</f>
        <v>0</v>
      </c>
      <c r="BL341" s="17" t="s">
        <v>227</v>
      </c>
      <c r="BM341" s="237" t="s">
        <v>1214</v>
      </c>
    </row>
    <row r="342" s="13" customFormat="1">
      <c r="A342" s="13"/>
      <c r="B342" s="239"/>
      <c r="C342" s="240"/>
      <c r="D342" s="241" t="s">
        <v>157</v>
      </c>
      <c r="E342" s="242" t="s">
        <v>1</v>
      </c>
      <c r="F342" s="243" t="s">
        <v>624</v>
      </c>
      <c r="G342" s="240"/>
      <c r="H342" s="242" t="s">
        <v>1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157</v>
      </c>
      <c r="AU342" s="249" t="s">
        <v>85</v>
      </c>
      <c r="AV342" s="13" t="s">
        <v>8</v>
      </c>
      <c r="AW342" s="13" t="s">
        <v>33</v>
      </c>
      <c r="AX342" s="13" t="s">
        <v>77</v>
      </c>
      <c r="AY342" s="249" t="s">
        <v>145</v>
      </c>
    </row>
    <row r="343" s="13" customFormat="1">
      <c r="A343" s="13"/>
      <c r="B343" s="239"/>
      <c r="C343" s="240"/>
      <c r="D343" s="241" t="s">
        <v>157</v>
      </c>
      <c r="E343" s="242" t="s">
        <v>1</v>
      </c>
      <c r="F343" s="243" t="s">
        <v>666</v>
      </c>
      <c r="G343" s="240"/>
      <c r="H343" s="242" t="s">
        <v>1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157</v>
      </c>
      <c r="AU343" s="249" t="s">
        <v>85</v>
      </c>
      <c r="AV343" s="13" t="s">
        <v>8</v>
      </c>
      <c r="AW343" s="13" t="s">
        <v>33</v>
      </c>
      <c r="AX343" s="13" t="s">
        <v>77</v>
      </c>
      <c r="AY343" s="249" t="s">
        <v>145</v>
      </c>
    </row>
    <row r="344" s="14" customFormat="1">
      <c r="A344" s="14"/>
      <c r="B344" s="250"/>
      <c r="C344" s="251"/>
      <c r="D344" s="241" t="s">
        <v>157</v>
      </c>
      <c r="E344" s="252" t="s">
        <v>1</v>
      </c>
      <c r="F344" s="253" t="s">
        <v>1215</v>
      </c>
      <c r="G344" s="251"/>
      <c r="H344" s="254">
        <v>2.4199999999999999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157</v>
      </c>
      <c r="AU344" s="260" t="s">
        <v>85</v>
      </c>
      <c r="AV344" s="14" t="s">
        <v>85</v>
      </c>
      <c r="AW344" s="14" t="s">
        <v>33</v>
      </c>
      <c r="AX344" s="14" t="s">
        <v>77</v>
      </c>
      <c r="AY344" s="260" t="s">
        <v>145</v>
      </c>
    </row>
    <row r="345" s="15" customFormat="1">
      <c r="A345" s="15"/>
      <c r="B345" s="261"/>
      <c r="C345" s="262"/>
      <c r="D345" s="241" t="s">
        <v>157</v>
      </c>
      <c r="E345" s="263" t="s">
        <v>1</v>
      </c>
      <c r="F345" s="264" t="s">
        <v>160</v>
      </c>
      <c r="G345" s="262"/>
      <c r="H345" s="265">
        <v>2.4199999999999999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1" t="s">
        <v>157</v>
      </c>
      <c r="AU345" s="271" t="s">
        <v>85</v>
      </c>
      <c r="AV345" s="15" t="s">
        <v>152</v>
      </c>
      <c r="AW345" s="15" t="s">
        <v>33</v>
      </c>
      <c r="AX345" s="15" t="s">
        <v>8</v>
      </c>
      <c r="AY345" s="271" t="s">
        <v>145</v>
      </c>
    </row>
    <row r="346" s="2" customFormat="1">
      <c r="A346" s="38"/>
      <c r="B346" s="39"/>
      <c r="C346" s="226" t="s">
        <v>467</v>
      </c>
      <c r="D346" s="226" t="s">
        <v>147</v>
      </c>
      <c r="E346" s="227" t="s">
        <v>685</v>
      </c>
      <c r="F346" s="228" t="s">
        <v>686</v>
      </c>
      <c r="G346" s="229" t="s">
        <v>302</v>
      </c>
      <c r="H346" s="230">
        <v>10.779999999999999</v>
      </c>
      <c r="I346" s="231"/>
      <c r="J346" s="232">
        <f>ROUND(I346*H346,0)</f>
        <v>0</v>
      </c>
      <c r="K346" s="228" t="s">
        <v>151</v>
      </c>
      <c r="L346" s="44"/>
      <c r="M346" s="233" t="s">
        <v>1</v>
      </c>
      <c r="N346" s="234" t="s">
        <v>43</v>
      </c>
      <c r="O346" s="91"/>
      <c r="P346" s="235">
        <f>O346*H346</f>
        <v>0</v>
      </c>
      <c r="Q346" s="235">
        <v>0.0028600000000000001</v>
      </c>
      <c r="R346" s="235">
        <f>Q346*H346</f>
        <v>0.030830799999999998</v>
      </c>
      <c r="S346" s="235">
        <v>0</v>
      </c>
      <c r="T346" s="236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7" t="s">
        <v>227</v>
      </c>
      <c r="AT346" s="237" t="s">
        <v>147</v>
      </c>
      <c r="AU346" s="237" t="s">
        <v>85</v>
      </c>
      <c r="AY346" s="17" t="s">
        <v>145</v>
      </c>
      <c r="BE346" s="238">
        <f>IF(N346="základní",J346,0)</f>
        <v>0</v>
      </c>
      <c r="BF346" s="238">
        <f>IF(N346="snížená",J346,0)</f>
        <v>0</v>
      </c>
      <c r="BG346" s="238">
        <f>IF(N346="zákl. přenesená",J346,0)</f>
        <v>0</v>
      </c>
      <c r="BH346" s="238">
        <f>IF(N346="sníž. přenesená",J346,0)</f>
        <v>0</v>
      </c>
      <c r="BI346" s="238">
        <f>IF(N346="nulová",J346,0)</f>
        <v>0</v>
      </c>
      <c r="BJ346" s="17" t="s">
        <v>85</v>
      </c>
      <c r="BK346" s="238">
        <f>ROUND(I346*H346,0)</f>
        <v>0</v>
      </c>
      <c r="BL346" s="17" t="s">
        <v>227</v>
      </c>
      <c r="BM346" s="237" t="s">
        <v>1216</v>
      </c>
    </row>
    <row r="347" s="13" customFormat="1">
      <c r="A347" s="13"/>
      <c r="B347" s="239"/>
      <c r="C347" s="240"/>
      <c r="D347" s="241" t="s">
        <v>157</v>
      </c>
      <c r="E347" s="242" t="s">
        <v>1</v>
      </c>
      <c r="F347" s="243" t="s">
        <v>624</v>
      </c>
      <c r="G347" s="240"/>
      <c r="H347" s="242" t="s">
        <v>1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157</v>
      </c>
      <c r="AU347" s="249" t="s">
        <v>85</v>
      </c>
      <c r="AV347" s="13" t="s">
        <v>8</v>
      </c>
      <c r="AW347" s="13" t="s">
        <v>33</v>
      </c>
      <c r="AX347" s="13" t="s">
        <v>77</v>
      </c>
      <c r="AY347" s="249" t="s">
        <v>145</v>
      </c>
    </row>
    <row r="348" s="13" customFormat="1">
      <c r="A348" s="13"/>
      <c r="B348" s="239"/>
      <c r="C348" s="240"/>
      <c r="D348" s="241" t="s">
        <v>157</v>
      </c>
      <c r="E348" s="242" t="s">
        <v>1</v>
      </c>
      <c r="F348" s="243" t="s">
        <v>688</v>
      </c>
      <c r="G348" s="240"/>
      <c r="H348" s="242" t="s">
        <v>1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9" t="s">
        <v>157</v>
      </c>
      <c r="AU348" s="249" t="s">
        <v>85</v>
      </c>
      <c r="AV348" s="13" t="s">
        <v>8</v>
      </c>
      <c r="AW348" s="13" t="s">
        <v>33</v>
      </c>
      <c r="AX348" s="13" t="s">
        <v>77</v>
      </c>
      <c r="AY348" s="249" t="s">
        <v>145</v>
      </c>
    </row>
    <row r="349" s="14" customFormat="1">
      <c r="A349" s="14"/>
      <c r="B349" s="250"/>
      <c r="C349" s="251"/>
      <c r="D349" s="241" t="s">
        <v>157</v>
      </c>
      <c r="E349" s="252" t="s">
        <v>1</v>
      </c>
      <c r="F349" s="253" t="s">
        <v>1217</v>
      </c>
      <c r="G349" s="251"/>
      <c r="H349" s="254">
        <v>10.779999999999999</v>
      </c>
      <c r="I349" s="255"/>
      <c r="J349" s="251"/>
      <c r="K349" s="251"/>
      <c r="L349" s="256"/>
      <c r="M349" s="257"/>
      <c r="N349" s="258"/>
      <c r="O349" s="258"/>
      <c r="P349" s="258"/>
      <c r="Q349" s="258"/>
      <c r="R349" s="258"/>
      <c r="S349" s="258"/>
      <c r="T349" s="25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0" t="s">
        <v>157</v>
      </c>
      <c r="AU349" s="260" t="s">
        <v>85</v>
      </c>
      <c r="AV349" s="14" t="s">
        <v>85</v>
      </c>
      <c r="AW349" s="14" t="s">
        <v>33</v>
      </c>
      <c r="AX349" s="14" t="s">
        <v>77</v>
      </c>
      <c r="AY349" s="260" t="s">
        <v>145</v>
      </c>
    </row>
    <row r="350" s="15" customFormat="1">
      <c r="A350" s="15"/>
      <c r="B350" s="261"/>
      <c r="C350" s="262"/>
      <c r="D350" s="241" t="s">
        <v>157</v>
      </c>
      <c r="E350" s="263" t="s">
        <v>1</v>
      </c>
      <c r="F350" s="264" t="s">
        <v>160</v>
      </c>
      <c r="G350" s="262"/>
      <c r="H350" s="265">
        <v>10.779999999999999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1" t="s">
        <v>157</v>
      </c>
      <c r="AU350" s="271" t="s">
        <v>85</v>
      </c>
      <c r="AV350" s="15" t="s">
        <v>152</v>
      </c>
      <c r="AW350" s="15" t="s">
        <v>33</v>
      </c>
      <c r="AX350" s="15" t="s">
        <v>8</v>
      </c>
      <c r="AY350" s="271" t="s">
        <v>145</v>
      </c>
    </row>
    <row r="351" s="2" customFormat="1" ht="21.75" customHeight="1">
      <c r="A351" s="38"/>
      <c r="B351" s="39"/>
      <c r="C351" s="226" t="s">
        <v>472</v>
      </c>
      <c r="D351" s="226" t="s">
        <v>147</v>
      </c>
      <c r="E351" s="227" t="s">
        <v>691</v>
      </c>
      <c r="F351" s="228" t="s">
        <v>692</v>
      </c>
      <c r="G351" s="229" t="s">
        <v>302</v>
      </c>
      <c r="H351" s="230">
        <v>14.85</v>
      </c>
      <c r="I351" s="231"/>
      <c r="J351" s="232">
        <f>ROUND(I351*H351,0)</f>
        <v>0</v>
      </c>
      <c r="K351" s="228" t="s">
        <v>151</v>
      </c>
      <c r="L351" s="44"/>
      <c r="M351" s="233" t="s">
        <v>1</v>
      </c>
      <c r="N351" s="234" t="s">
        <v>43</v>
      </c>
      <c r="O351" s="91"/>
      <c r="P351" s="235">
        <f>O351*H351</f>
        <v>0</v>
      </c>
      <c r="Q351" s="235">
        <v>0.0030799999999999998</v>
      </c>
      <c r="R351" s="235">
        <f>Q351*H351</f>
        <v>0.045737999999999994</v>
      </c>
      <c r="S351" s="235">
        <v>0</v>
      </c>
      <c r="T351" s="236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7" t="s">
        <v>227</v>
      </c>
      <c r="AT351" s="237" t="s">
        <v>147</v>
      </c>
      <c r="AU351" s="237" t="s">
        <v>85</v>
      </c>
      <c r="AY351" s="17" t="s">
        <v>145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7" t="s">
        <v>85</v>
      </c>
      <c r="BK351" s="238">
        <f>ROUND(I351*H351,0)</f>
        <v>0</v>
      </c>
      <c r="BL351" s="17" t="s">
        <v>227</v>
      </c>
      <c r="BM351" s="237" t="s">
        <v>1218</v>
      </c>
    </row>
    <row r="352" s="13" customFormat="1">
      <c r="A352" s="13"/>
      <c r="B352" s="239"/>
      <c r="C352" s="240"/>
      <c r="D352" s="241" t="s">
        <v>157</v>
      </c>
      <c r="E352" s="242" t="s">
        <v>1</v>
      </c>
      <c r="F352" s="243" t="s">
        <v>624</v>
      </c>
      <c r="G352" s="240"/>
      <c r="H352" s="242" t="s">
        <v>1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157</v>
      </c>
      <c r="AU352" s="249" t="s">
        <v>85</v>
      </c>
      <c r="AV352" s="13" t="s">
        <v>8</v>
      </c>
      <c r="AW352" s="13" t="s">
        <v>33</v>
      </c>
      <c r="AX352" s="13" t="s">
        <v>77</v>
      </c>
      <c r="AY352" s="249" t="s">
        <v>145</v>
      </c>
    </row>
    <row r="353" s="13" customFormat="1">
      <c r="A353" s="13"/>
      <c r="B353" s="239"/>
      <c r="C353" s="240"/>
      <c r="D353" s="241" t="s">
        <v>157</v>
      </c>
      <c r="E353" s="242" t="s">
        <v>1</v>
      </c>
      <c r="F353" s="243" t="s">
        <v>694</v>
      </c>
      <c r="G353" s="240"/>
      <c r="H353" s="242" t="s">
        <v>1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157</v>
      </c>
      <c r="AU353" s="249" t="s">
        <v>85</v>
      </c>
      <c r="AV353" s="13" t="s">
        <v>8</v>
      </c>
      <c r="AW353" s="13" t="s">
        <v>33</v>
      </c>
      <c r="AX353" s="13" t="s">
        <v>77</v>
      </c>
      <c r="AY353" s="249" t="s">
        <v>145</v>
      </c>
    </row>
    <row r="354" s="14" customFormat="1">
      <c r="A354" s="14"/>
      <c r="B354" s="250"/>
      <c r="C354" s="251"/>
      <c r="D354" s="241" t="s">
        <v>157</v>
      </c>
      <c r="E354" s="252" t="s">
        <v>1</v>
      </c>
      <c r="F354" s="253" t="s">
        <v>1202</v>
      </c>
      <c r="G354" s="251"/>
      <c r="H354" s="254">
        <v>14.85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157</v>
      </c>
      <c r="AU354" s="260" t="s">
        <v>85</v>
      </c>
      <c r="AV354" s="14" t="s">
        <v>85</v>
      </c>
      <c r="AW354" s="14" t="s">
        <v>33</v>
      </c>
      <c r="AX354" s="14" t="s">
        <v>77</v>
      </c>
      <c r="AY354" s="260" t="s">
        <v>145</v>
      </c>
    </row>
    <row r="355" s="15" customFormat="1">
      <c r="A355" s="15"/>
      <c r="B355" s="261"/>
      <c r="C355" s="262"/>
      <c r="D355" s="241" t="s">
        <v>157</v>
      </c>
      <c r="E355" s="263" t="s">
        <v>1</v>
      </c>
      <c r="F355" s="264" t="s">
        <v>160</v>
      </c>
      <c r="G355" s="262"/>
      <c r="H355" s="265">
        <v>14.85</v>
      </c>
      <c r="I355" s="266"/>
      <c r="J355" s="262"/>
      <c r="K355" s="262"/>
      <c r="L355" s="267"/>
      <c r="M355" s="268"/>
      <c r="N355" s="269"/>
      <c r="O355" s="269"/>
      <c r="P355" s="269"/>
      <c r="Q355" s="269"/>
      <c r="R355" s="269"/>
      <c r="S355" s="269"/>
      <c r="T355" s="270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1" t="s">
        <v>157</v>
      </c>
      <c r="AU355" s="271" t="s">
        <v>85</v>
      </c>
      <c r="AV355" s="15" t="s">
        <v>152</v>
      </c>
      <c r="AW355" s="15" t="s">
        <v>33</v>
      </c>
      <c r="AX355" s="15" t="s">
        <v>8</v>
      </c>
      <c r="AY355" s="271" t="s">
        <v>145</v>
      </c>
    </row>
    <row r="356" s="2" customFormat="1">
      <c r="A356" s="38"/>
      <c r="B356" s="39"/>
      <c r="C356" s="226" t="s">
        <v>476</v>
      </c>
      <c r="D356" s="226" t="s">
        <v>147</v>
      </c>
      <c r="E356" s="227" t="s">
        <v>696</v>
      </c>
      <c r="F356" s="228" t="s">
        <v>697</v>
      </c>
      <c r="G356" s="229" t="s">
        <v>302</v>
      </c>
      <c r="H356" s="230">
        <v>19.25</v>
      </c>
      <c r="I356" s="231"/>
      <c r="J356" s="232">
        <f>ROUND(I356*H356,0)</f>
        <v>0</v>
      </c>
      <c r="K356" s="228" t="s">
        <v>151</v>
      </c>
      <c r="L356" s="44"/>
      <c r="M356" s="233" t="s">
        <v>1</v>
      </c>
      <c r="N356" s="234" t="s">
        <v>43</v>
      </c>
      <c r="O356" s="91"/>
      <c r="P356" s="235">
        <f>O356*H356</f>
        <v>0</v>
      </c>
      <c r="Q356" s="235">
        <v>0.0059199999999999999</v>
      </c>
      <c r="R356" s="235">
        <f>Q356*H356</f>
        <v>0.11395999999999999</v>
      </c>
      <c r="S356" s="235">
        <v>0</v>
      </c>
      <c r="T356" s="23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7" t="s">
        <v>227</v>
      </c>
      <c r="AT356" s="237" t="s">
        <v>147</v>
      </c>
      <c r="AU356" s="237" t="s">
        <v>85</v>
      </c>
      <c r="AY356" s="17" t="s">
        <v>145</v>
      </c>
      <c r="BE356" s="238">
        <f>IF(N356="základní",J356,0)</f>
        <v>0</v>
      </c>
      <c r="BF356" s="238">
        <f>IF(N356="snížená",J356,0)</f>
        <v>0</v>
      </c>
      <c r="BG356" s="238">
        <f>IF(N356="zákl. přenesená",J356,0)</f>
        <v>0</v>
      </c>
      <c r="BH356" s="238">
        <f>IF(N356="sníž. přenesená",J356,0)</f>
        <v>0</v>
      </c>
      <c r="BI356" s="238">
        <f>IF(N356="nulová",J356,0)</f>
        <v>0</v>
      </c>
      <c r="BJ356" s="17" t="s">
        <v>85</v>
      </c>
      <c r="BK356" s="238">
        <f>ROUND(I356*H356,0)</f>
        <v>0</v>
      </c>
      <c r="BL356" s="17" t="s">
        <v>227</v>
      </c>
      <c r="BM356" s="237" t="s">
        <v>1219</v>
      </c>
    </row>
    <row r="357" s="13" customFormat="1">
      <c r="A357" s="13"/>
      <c r="B357" s="239"/>
      <c r="C357" s="240"/>
      <c r="D357" s="241" t="s">
        <v>157</v>
      </c>
      <c r="E357" s="242" t="s">
        <v>1</v>
      </c>
      <c r="F357" s="243" t="s">
        <v>624</v>
      </c>
      <c r="G357" s="240"/>
      <c r="H357" s="242" t="s">
        <v>1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157</v>
      </c>
      <c r="AU357" s="249" t="s">
        <v>85</v>
      </c>
      <c r="AV357" s="13" t="s">
        <v>8</v>
      </c>
      <c r="AW357" s="13" t="s">
        <v>33</v>
      </c>
      <c r="AX357" s="13" t="s">
        <v>77</v>
      </c>
      <c r="AY357" s="249" t="s">
        <v>145</v>
      </c>
    </row>
    <row r="358" s="13" customFormat="1">
      <c r="A358" s="13"/>
      <c r="B358" s="239"/>
      <c r="C358" s="240"/>
      <c r="D358" s="241" t="s">
        <v>157</v>
      </c>
      <c r="E358" s="242" t="s">
        <v>1</v>
      </c>
      <c r="F358" s="243" t="s">
        <v>699</v>
      </c>
      <c r="G358" s="240"/>
      <c r="H358" s="242" t="s">
        <v>1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157</v>
      </c>
      <c r="AU358" s="249" t="s">
        <v>85</v>
      </c>
      <c r="AV358" s="13" t="s">
        <v>8</v>
      </c>
      <c r="AW358" s="13" t="s">
        <v>33</v>
      </c>
      <c r="AX358" s="13" t="s">
        <v>77</v>
      </c>
      <c r="AY358" s="249" t="s">
        <v>145</v>
      </c>
    </row>
    <row r="359" s="14" customFormat="1">
      <c r="A359" s="14"/>
      <c r="B359" s="250"/>
      <c r="C359" s="251"/>
      <c r="D359" s="241" t="s">
        <v>157</v>
      </c>
      <c r="E359" s="252" t="s">
        <v>1</v>
      </c>
      <c r="F359" s="253" t="s">
        <v>1220</v>
      </c>
      <c r="G359" s="251"/>
      <c r="H359" s="254">
        <v>19.25</v>
      </c>
      <c r="I359" s="255"/>
      <c r="J359" s="251"/>
      <c r="K359" s="251"/>
      <c r="L359" s="256"/>
      <c r="M359" s="257"/>
      <c r="N359" s="258"/>
      <c r="O359" s="258"/>
      <c r="P359" s="258"/>
      <c r="Q359" s="258"/>
      <c r="R359" s="258"/>
      <c r="S359" s="258"/>
      <c r="T359" s="25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0" t="s">
        <v>157</v>
      </c>
      <c r="AU359" s="260" t="s">
        <v>85</v>
      </c>
      <c r="AV359" s="14" t="s">
        <v>85</v>
      </c>
      <c r="AW359" s="14" t="s">
        <v>33</v>
      </c>
      <c r="AX359" s="14" t="s">
        <v>77</v>
      </c>
      <c r="AY359" s="260" t="s">
        <v>145</v>
      </c>
    </row>
    <row r="360" s="15" customFormat="1">
      <c r="A360" s="15"/>
      <c r="B360" s="261"/>
      <c r="C360" s="262"/>
      <c r="D360" s="241" t="s">
        <v>157</v>
      </c>
      <c r="E360" s="263" t="s">
        <v>1</v>
      </c>
      <c r="F360" s="264" t="s">
        <v>160</v>
      </c>
      <c r="G360" s="262"/>
      <c r="H360" s="265">
        <v>19.25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1" t="s">
        <v>157</v>
      </c>
      <c r="AU360" s="271" t="s">
        <v>85</v>
      </c>
      <c r="AV360" s="15" t="s">
        <v>152</v>
      </c>
      <c r="AW360" s="15" t="s">
        <v>33</v>
      </c>
      <c r="AX360" s="15" t="s">
        <v>8</v>
      </c>
      <c r="AY360" s="271" t="s">
        <v>145</v>
      </c>
    </row>
    <row r="361" s="2" customFormat="1">
      <c r="A361" s="38"/>
      <c r="B361" s="39"/>
      <c r="C361" s="226" t="s">
        <v>483</v>
      </c>
      <c r="D361" s="226" t="s">
        <v>147</v>
      </c>
      <c r="E361" s="227" t="s">
        <v>702</v>
      </c>
      <c r="F361" s="228" t="s">
        <v>703</v>
      </c>
      <c r="G361" s="229" t="s">
        <v>302</v>
      </c>
      <c r="H361" s="230">
        <v>19.800000000000001</v>
      </c>
      <c r="I361" s="231"/>
      <c r="J361" s="232">
        <f>ROUND(I361*H361,0)</f>
        <v>0</v>
      </c>
      <c r="K361" s="228" t="s">
        <v>151</v>
      </c>
      <c r="L361" s="44"/>
      <c r="M361" s="233" t="s">
        <v>1</v>
      </c>
      <c r="N361" s="234" t="s">
        <v>43</v>
      </c>
      <c r="O361" s="91"/>
      <c r="P361" s="235">
        <f>O361*H361</f>
        <v>0</v>
      </c>
      <c r="Q361" s="235">
        <v>0.0030699999999999998</v>
      </c>
      <c r="R361" s="235">
        <f>Q361*H361</f>
        <v>0.060786</v>
      </c>
      <c r="S361" s="235">
        <v>0</v>
      </c>
      <c r="T361" s="236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7" t="s">
        <v>227</v>
      </c>
      <c r="AT361" s="237" t="s">
        <v>147</v>
      </c>
      <c r="AU361" s="237" t="s">
        <v>85</v>
      </c>
      <c r="AY361" s="17" t="s">
        <v>145</v>
      </c>
      <c r="BE361" s="238">
        <f>IF(N361="základní",J361,0)</f>
        <v>0</v>
      </c>
      <c r="BF361" s="238">
        <f>IF(N361="snížená",J361,0)</f>
        <v>0</v>
      </c>
      <c r="BG361" s="238">
        <f>IF(N361="zákl. přenesená",J361,0)</f>
        <v>0</v>
      </c>
      <c r="BH361" s="238">
        <f>IF(N361="sníž. přenesená",J361,0)</f>
        <v>0</v>
      </c>
      <c r="BI361" s="238">
        <f>IF(N361="nulová",J361,0)</f>
        <v>0</v>
      </c>
      <c r="BJ361" s="17" t="s">
        <v>85</v>
      </c>
      <c r="BK361" s="238">
        <f>ROUND(I361*H361,0)</f>
        <v>0</v>
      </c>
      <c r="BL361" s="17" t="s">
        <v>227</v>
      </c>
      <c r="BM361" s="237" t="s">
        <v>1221</v>
      </c>
    </row>
    <row r="362" s="13" customFormat="1">
      <c r="A362" s="13"/>
      <c r="B362" s="239"/>
      <c r="C362" s="240"/>
      <c r="D362" s="241" t="s">
        <v>157</v>
      </c>
      <c r="E362" s="242" t="s">
        <v>1</v>
      </c>
      <c r="F362" s="243" t="s">
        <v>624</v>
      </c>
      <c r="G362" s="240"/>
      <c r="H362" s="242" t="s">
        <v>1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157</v>
      </c>
      <c r="AU362" s="249" t="s">
        <v>85</v>
      </c>
      <c r="AV362" s="13" t="s">
        <v>8</v>
      </c>
      <c r="AW362" s="13" t="s">
        <v>33</v>
      </c>
      <c r="AX362" s="13" t="s">
        <v>77</v>
      </c>
      <c r="AY362" s="249" t="s">
        <v>145</v>
      </c>
    </row>
    <row r="363" s="13" customFormat="1">
      <c r="A363" s="13"/>
      <c r="B363" s="239"/>
      <c r="C363" s="240"/>
      <c r="D363" s="241" t="s">
        <v>157</v>
      </c>
      <c r="E363" s="242" t="s">
        <v>1</v>
      </c>
      <c r="F363" s="243" t="s">
        <v>705</v>
      </c>
      <c r="G363" s="240"/>
      <c r="H363" s="242" t="s">
        <v>1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9" t="s">
        <v>157</v>
      </c>
      <c r="AU363" s="249" t="s">
        <v>85</v>
      </c>
      <c r="AV363" s="13" t="s">
        <v>8</v>
      </c>
      <c r="AW363" s="13" t="s">
        <v>33</v>
      </c>
      <c r="AX363" s="13" t="s">
        <v>77</v>
      </c>
      <c r="AY363" s="249" t="s">
        <v>145</v>
      </c>
    </row>
    <row r="364" s="14" customFormat="1">
      <c r="A364" s="14"/>
      <c r="B364" s="250"/>
      <c r="C364" s="251"/>
      <c r="D364" s="241" t="s">
        <v>157</v>
      </c>
      <c r="E364" s="252" t="s">
        <v>1</v>
      </c>
      <c r="F364" s="253" t="s">
        <v>1222</v>
      </c>
      <c r="G364" s="251"/>
      <c r="H364" s="254">
        <v>19.800000000000001</v>
      </c>
      <c r="I364" s="255"/>
      <c r="J364" s="251"/>
      <c r="K364" s="251"/>
      <c r="L364" s="256"/>
      <c r="M364" s="257"/>
      <c r="N364" s="258"/>
      <c r="O364" s="258"/>
      <c r="P364" s="258"/>
      <c r="Q364" s="258"/>
      <c r="R364" s="258"/>
      <c r="S364" s="258"/>
      <c r="T364" s="25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0" t="s">
        <v>157</v>
      </c>
      <c r="AU364" s="260" t="s">
        <v>85</v>
      </c>
      <c r="AV364" s="14" t="s">
        <v>85</v>
      </c>
      <c r="AW364" s="14" t="s">
        <v>33</v>
      </c>
      <c r="AX364" s="14" t="s">
        <v>77</v>
      </c>
      <c r="AY364" s="260" t="s">
        <v>145</v>
      </c>
    </row>
    <row r="365" s="15" customFormat="1">
      <c r="A365" s="15"/>
      <c r="B365" s="261"/>
      <c r="C365" s="262"/>
      <c r="D365" s="241" t="s">
        <v>157</v>
      </c>
      <c r="E365" s="263" t="s">
        <v>1</v>
      </c>
      <c r="F365" s="264" t="s">
        <v>160</v>
      </c>
      <c r="G365" s="262"/>
      <c r="H365" s="265">
        <v>19.800000000000001</v>
      </c>
      <c r="I365" s="266"/>
      <c r="J365" s="262"/>
      <c r="K365" s="262"/>
      <c r="L365" s="267"/>
      <c r="M365" s="268"/>
      <c r="N365" s="269"/>
      <c r="O365" s="269"/>
      <c r="P365" s="269"/>
      <c r="Q365" s="269"/>
      <c r="R365" s="269"/>
      <c r="S365" s="269"/>
      <c r="T365" s="270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1" t="s">
        <v>157</v>
      </c>
      <c r="AU365" s="271" t="s">
        <v>85</v>
      </c>
      <c r="AV365" s="15" t="s">
        <v>152</v>
      </c>
      <c r="AW365" s="15" t="s">
        <v>33</v>
      </c>
      <c r="AX365" s="15" t="s">
        <v>8</v>
      </c>
      <c r="AY365" s="271" t="s">
        <v>145</v>
      </c>
    </row>
    <row r="366" s="2" customFormat="1">
      <c r="A366" s="38"/>
      <c r="B366" s="39"/>
      <c r="C366" s="226" t="s">
        <v>487</v>
      </c>
      <c r="D366" s="226" t="s">
        <v>147</v>
      </c>
      <c r="E366" s="227" t="s">
        <v>708</v>
      </c>
      <c r="F366" s="228" t="s">
        <v>709</v>
      </c>
      <c r="G366" s="229" t="s">
        <v>479</v>
      </c>
      <c r="H366" s="282"/>
      <c r="I366" s="231"/>
      <c r="J366" s="232">
        <f>ROUND(I366*H366,0)</f>
        <v>0</v>
      </c>
      <c r="K366" s="228" t="s">
        <v>151</v>
      </c>
      <c r="L366" s="44"/>
      <c r="M366" s="233" t="s">
        <v>1</v>
      </c>
      <c r="N366" s="234" t="s">
        <v>43</v>
      </c>
      <c r="O366" s="91"/>
      <c r="P366" s="235">
        <f>O366*H366</f>
        <v>0</v>
      </c>
      <c r="Q366" s="235">
        <v>0</v>
      </c>
      <c r="R366" s="235">
        <f>Q366*H366</f>
        <v>0</v>
      </c>
      <c r="S366" s="235">
        <v>0</v>
      </c>
      <c r="T366" s="236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7" t="s">
        <v>227</v>
      </c>
      <c r="AT366" s="237" t="s">
        <v>147</v>
      </c>
      <c r="AU366" s="237" t="s">
        <v>85</v>
      </c>
      <c r="AY366" s="17" t="s">
        <v>145</v>
      </c>
      <c r="BE366" s="238">
        <f>IF(N366="základní",J366,0)</f>
        <v>0</v>
      </c>
      <c r="BF366" s="238">
        <f>IF(N366="snížená",J366,0)</f>
        <v>0</v>
      </c>
      <c r="BG366" s="238">
        <f>IF(N366="zákl. přenesená",J366,0)</f>
        <v>0</v>
      </c>
      <c r="BH366" s="238">
        <f>IF(N366="sníž. přenesená",J366,0)</f>
        <v>0</v>
      </c>
      <c r="BI366" s="238">
        <f>IF(N366="nulová",J366,0)</f>
        <v>0</v>
      </c>
      <c r="BJ366" s="17" t="s">
        <v>85</v>
      </c>
      <c r="BK366" s="238">
        <f>ROUND(I366*H366,0)</f>
        <v>0</v>
      </c>
      <c r="BL366" s="17" t="s">
        <v>227</v>
      </c>
      <c r="BM366" s="237" t="s">
        <v>1223</v>
      </c>
    </row>
    <row r="367" s="12" customFormat="1" ht="22.8" customHeight="1">
      <c r="A367" s="12"/>
      <c r="B367" s="210"/>
      <c r="C367" s="211"/>
      <c r="D367" s="212" t="s">
        <v>76</v>
      </c>
      <c r="E367" s="224" t="s">
        <v>711</v>
      </c>
      <c r="F367" s="224" t="s">
        <v>712</v>
      </c>
      <c r="G367" s="211"/>
      <c r="H367" s="211"/>
      <c r="I367" s="214"/>
      <c r="J367" s="225">
        <f>BK367</f>
        <v>0</v>
      </c>
      <c r="K367" s="211"/>
      <c r="L367" s="216"/>
      <c r="M367" s="217"/>
      <c r="N367" s="218"/>
      <c r="O367" s="218"/>
      <c r="P367" s="219">
        <f>SUM(P368:P454)</f>
        <v>0</v>
      </c>
      <c r="Q367" s="218"/>
      <c r="R367" s="219">
        <f>SUM(R368:R454)</f>
        <v>2.78979044</v>
      </c>
      <c r="S367" s="218"/>
      <c r="T367" s="220">
        <f>SUM(T368:T454)</f>
        <v>3.2646366000000002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21" t="s">
        <v>85</v>
      </c>
      <c r="AT367" s="222" t="s">
        <v>76</v>
      </c>
      <c r="AU367" s="222" t="s">
        <v>8</v>
      </c>
      <c r="AY367" s="221" t="s">
        <v>145</v>
      </c>
      <c r="BK367" s="223">
        <f>SUM(BK368:BK454)</f>
        <v>0</v>
      </c>
    </row>
    <row r="368" s="2" customFormat="1">
      <c r="A368" s="38"/>
      <c r="B368" s="39"/>
      <c r="C368" s="226" t="s">
        <v>496</v>
      </c>
      <c r="D368" s="226" t="s">
        <v>147</v>
      </c>
      <c r="E368" s="227" t="s">
        <v>714</v>
      </c>
      <c r="F368" s="228" t="s">
        <v>1224</v>
      </c>
      <c r="G368" s="229" t="s">
        <v>402</v>
      </c>
      <c r="H368" s="230">
        <v>1</v>
      </c>
      <c r="I368" s="231"/>
      <c r="J368" s="232">
        <f>ROUND(I368*H368,0)</f>
        <v>0</v>
      </c>
      <c r="K368" s="228" t="s">
        <v>151</v>
      </c>
      <c r="L368" s="44"/>
      <c r="M368" s="233" t="s">
        <v>1</v>
      </c>
      <c r="N368" s="234" t="s">
        <v>43</v>
      </c>
      <c r="O368" s="91"/>
      <c r="P368" s="235">
        <f>O368*H368</f>
        <v>0</v>
      </c>
      <c r="Q368" s="235">
        <v>0</v>
      </c>
      <c r="R368" s="235">
        <f>Q368*H368</f>
        <v>0</v>
      </c>
      <c r="S368" s="235">
        <v>0</v>
      </c>
      <c r="T368" s="236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7" t="s">
        <v>227</v>
      </c>
      <c r="AT368" s="237" t="s">
        <v>147</v>
      </c>
      <c r="AU368" s="237" t="s">
        <v>85</v>
      </c>
      <c r="AY368" s="17" t="s">
        <v>145</v>
      </c>
      <c r="BE368" s="238">
        <f>IF(N368="základní",J368,0)</f>
        <v>0</v>
      </c>
      <c r="BF368" s="238">
        <f>IF(N368="snížená",J368,0)</f>
        <v>0</v>
      </c>
      <c r="BG368" s="238">
        <f>IF(N368="zákl. přenesená",J368,0)</f>
        <v>0</v>
      </c>
      <c r="BH368" s="238">
        <f>IF(N368="sníž. přenesená",J368,0)</f>
        <v>0</v>
      </c>
      <c r="BI368" s="238">
        <f>IF(N368="nulová",J368,0)</f>
        <v>0</v>
      </c>
      <c r="BJ368" s="17" t="s">
        <v>85</v>
      </c>
      <c r="BK368" s="238">
        <f>ROUND(I368*H368,0)</f>
        <v>0</v>
      </c>
      <c r="BL368" s="17" t="s">
        <v>227</v>
      </c>
      <c r="BM368" s="237" t="s">
        <v>1225</v>
      </c>
    </row>
    <row r="369" s="2" customFormat="1" ht="16.5" customHeight="1">
      <c r="A369" s="38"/>
      <c r="B369" s="39"/>
      <c r="C369" s="272" t="s">
        <v>501</v>
      </c>
      <c r="D369" s="272" t="s">
        <v>195</v>
      </c>
      <c r="E369" s="273" t="s">
        <v>718</v>
      </c>
      <c r="F369" s="274" t="s">
        <v>719</v>
      </c>
      <c r="G369" s="275" t="s">
        <v>720</v>
      </c>
      <c r="H369" s="276">
        <v>1</v>
      </c>
      <c r="I369" s="277"/>
      <c r="J369" s="278">
        <f>ROUND(I369*H369,0)</f>
        <v>0</v>
      </c>
      <c r="K369" s="274" t="s">
        <v>151</v>
      </c>
      <c r="L369" s="279"/>
      <c r="M369" s="280" t="s">
        <v>1</v>
      </c>
      <c r="N369" s="281" t="s">
        <v>43</v>
      </c>
      <c r="O369" s="91"/>
      <c r="P369" s="235">
        <f>O369*H369</f>
        <v>0</v>
      </c>
      <c r="Q369" s="235">
        <v>0.00059999999999999995</v>
      </c>
      <c r="R369" s="235">
        <f>Q369*H369</f>
        <v>0.00059999999999999995</v>
      </c>
      <c r="S369" s="235">
        <v>0</v>
      </c>
      <c r="T369" s="236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7" t="s">
        <v>325</v>
      </c>
      <c r="AT369" s="237" t="s">
        <v>195</v>
      </c>
      <c r="AU369" s="237" t="s">
        <v>85</v>
      </c>
      <c r="AY369" s="17" t="s">
        <v>145</v>
      </c>
      <c r="BE369" s="238">
        <f>IF(N369="základní",J369,0)</f>
        <v>0</v>
      </c>
      <c r="BF369" s="238">
        <f>IF(N369="snížená",J369,0)</f>
        <v>0</v>
      </c>
      <c r="BG369" s="238">
        <f>IF(N369="zákl. přenesená",J369,0)</f>
        <v>0</v>
      </c>
      <c r="BH369" s="238">
        <f>IF(N369="sníž. přenesená",J369,0)</f>
        <v>0</v>
      </c>
      <c r="BI369" s="238">
        <f>IF(N369="nulová",J369,0)</f>
        <v>0</v>
      </c>
      <c r="BJ369" s="17" t="s">
        <v>85</v>
      </c>
      <c r="BK369" s="238">
        <f>ROUND(I369*H369,0)</f>
        <v>0</v>
      </c>
      <c r="BL369" s="17" t="s">
        <v>227</v>
      </c>
      <c r="BM369" s="237" t="s">
        <v>1226</v>
      </c>
    </row>
    <row r="370" s="13" customFormat="1">
      <c r="A370" s="13"/>
      <c r="B370" s="239"/>
      <c r="C370" s="240"/>
      <c r="D370" s="241" t="s">
        <v>157</v>
      </c>
      <c r="E370" s="242" t="s">
        <v>1</v>
      </c>
      <c r="F370" s="243" t="s">
        <v>722</v>
      </c>
      <c r="G370" s="240"/>
      <c r="H370" s="242" t="s">
        <v>1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157</v>
      </c>
      <c r="AU370" s="249" t="s">
        <v>85</v>
      </c>
      <c r="AV370" s="13" t="s">
        <v>8</v>
      </c>
      <c r="AW370" s="13" t="s">
        <v>33</v>
      </c>
      <c r="AX370" s="13" t="s">
        <v>77</v>
      </c>
      <c r="AY370" s="249" t="s">
        <v>145</v>
      </c>
    </row>
    <row r="371" s="13" customFormat="1">
      <c r="A371" s="13"/>
      <c r="B371" s="239"/>
      <c r="C371" s="240"/>
      <c r="D371" s="241" t="s">
        <v>157</v>
      </c>
      <c r="E371" s="242" t="s">
        <v>1</v>
      </c>
      <c r="F371" s="243" t="s">
        <v>723</v>
      </c>
      <c r="G371" s="240"/>
      <c r="H371" s="242" t="s">
        <v>1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157</v>
      </c>
      <c r="AU371" s="249" t="s">
        <v>85</v>
      </c>
      <c r="AV371" s="13" t="s">
        <v>8</v>
      </c>
      <c r="AW371" s="13" t="s">
        <v>33</v>
      </c>
      <c r="AX371" s="13" t="s">
        <v>77</v>
      </c>
      <c r="AY371" s="249" t="s">
        <v>145</v>
      </c>
    </row>
    <row r="372" s="14" customFormat="1">
      <c r="A372" s="14"/>
      <c r="B372" s="250"/>
      <c r="C372" s="251"/>
      <c r="D372" s="241" t="s">
        <v>157</v>
      </c>
      <c r="E372" s="252" t="s">
        <v>1</v>
      </c>
      <c r="F372" s="253" t="s">
        <v>8</v>
      </c>
      <c r="G372" s="251"/>
      <c r="H372" s="254">
        <v>1</v>
      </c>
      <c r="I372" s="255"/>
      <c r="J372" s="251"/>
      <c r="K372" s="251"/>
      <c r="L372" s="256"/>
      <c r="M372" s="257"/>
      <c r="N372" s="258"/>
      <c r="O372" s="258"/>
      <c r="P372" s="258"/>
      <c r="Q372" s="258"/>
      <c r="R372" s="258"/>
      <c r="S372" s="258"/>
      <c r="T372" s="25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0" t="s">
        <v>157</v>
      </c>
      <c r="AU372" s="260" t="s">
        <v>85</v>
      </c>
      <c r="AV372" s="14" t="s">
        <v>85</v>
      </c>
      <c r="AW372" s="14" t="s">
        <v>33</v>
      </c>
      <c r="AX372" s="14" t="s">
        <v>77</v>
      </c>
      <c r="AY372" s="260" t="s">
        <v>145</v>
      </c>
    </row>
    <row r="373" s="15" customFormat="1">
      <c r="A373" s="15"/>
      <c r="B373" s="261"/>
      <c r="C373" s="262"/>
      <c r="D373" s="241" t="s">
        <v>157</v>
      </c>
      <c r="E373" s="263" t="s">
        <v>1</v>
      </c>
      <c r="F373" s="264" t="s">
        <v>160</v>
      </c>
      <c r="G373" s="262"/>
      <c r="H373" s="265">
        <v>1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71" t="s">
        <v>157</v>
      </c>
      <c r="AU373" s="271" t="s">
        <v>85</v>
      </c>
      <c r="AV373" s="15" t="s">
        <v>152</v>
      </c>
      <c r="AW373" s="15" t="s">
        <v>33</v>
      </c>
      <c r="AX373" s="15" t="s">
        <v>8</v>
      </c>
      <c r="AY373" s="271" t="s">
        <v>145</v>
      </c>
    </row>
    <row r="374" s="2" customFormat="1">
      <c r="A374" s="38"/>
      <c r="B374" s="39"/>
      <c r="C374" s="226" t="s">
        <v>505</v>
      </c>
      <c r="D374" s="226" t="s">
        <v>147</v>
      </c>
      <c r="E374" s="227" t="s">
        <v>725</v>
      </c>
      <c r="F374" s="228" t="s">
        <v>726</v>
      </c>
      <c r="G374" s="229" t="s">
        <v>402</v>
      </c>
      <c r="H374" s="230">
        <v>1</v>
      </c>
      <c r="I374" s="231"/>
      <c r="J374" s="232">
        <f>ROUND(I374*H374,0)</f>
        <v>0</v>
      </c>
      <c r="K374" s="228" t="s">
        <v>151</v>
      </c>
      <c r="L374" s="44"/>
      <c r="M374" s="233" t="s">
        <v>1</v>
      </c>
      <c r="N374" s="234" t="s">
        <v>43</v>
      </c>
      <c r="O374" s="91"/>
      <c r="P374" s="235">
        <f>O374*H374</f>
        <v>0</v>
      </c>
      <c r="Q374" s="235">
        <v>0</v>
      </c>
      <c r="R374" s="235">
        <f>Q374*H374</f>
        <v>0</v>
      </c>
      <c r="S374" s="235">
        <v>0</v>
      </c>
      <c r="T374" s="236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7" t="s">
        <v>227</v>
      </c>
      <c r="AT374" s="237" t="s">
        <v>147</v>
      </c>
      <c r="AU374" s="237" t="s">
        <v>85</v>
      </c>
      <c r="AY374" s="17" t="s">
        <v>145</v>
      </c>
      <c r="BE374" s="238">
        <f>IF(N374="základní",J374,0)</f>
        <v>0</v>
      </c>
      <c r="BF374" s="238">
        <f>IF(N374="snížená",J374,0)</f>
        <v>0</v>
      </c>
      <c r="BG374" s="238">
        <f>IF(N374="zákl. přenesená",J374,0)</f>
        <v>0</v>
      </c>
      <c r="BH374" s="238">
        <f>IF(N374="sníž. přenesená",J374,0)</f>
        <v>0</v>
      </c>
      <c r="BI374" s="238">
        <f>IF(N374="nulová",J374,0)</f>
        <v>0</v>
      </c>
      <c r="BJ374" s="17" t="s">
        <v>85</v>
      </c>
      <c r="BK374" s="238">
        <f>ROUND(I374*H374,0)</f>
        <v>0</v>
      </c>
      <c r="BL374" s="17" t="s">
        <v>227</v>
      </c>
      <c r="BM374" s="237" t="s">
        <v>1227</v>
      </c>
    </row>
    <row r="375" s="13" customFormat="1">
      <c r="A375" s="13"/>
      <c r="B375" s="239"/>
      <c r="C375" s="240"/>
      <c r="D375" s="241" t="s">
        <v>157</v>
      </c>
      <c r="E375" s="242" t="s">
        <v>1</v>
      </c>
      <c r="F375" s="243" t="s">
        <v>624</v>
      </c>
      <c r="G375" s="240"/>
      <c r="H375" s="242" t="s">
        <v>1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157</v>
      </c>
      <c r="AU375" s="249" t="s">
        <v>85</v>
      </c>
      <c r="AV375" s="13" t="s">
        <v>8</v>
      </c>
      <c r="AW375" s="13" t="s">
        <v>33</v>
      </c>
      <c r="AX375" s="13" t="s">
        <v>77</v>
      </c>
      <c r="AY375" s="249" t="s">
        <v>145</v>
      </c>
    </row>
    <row r="376" s="14" customFormat="1">
      <c r="A376" s="14"/>
      <c r="B376" s="250"/>
      <c r="C376" s="251"/>
      <c r="D376" s="241" t="s">
        <v>157</v>
      </c>
      <c r="E376" s="252" t="s">
        <v>1</v>
      </c>
      <c r="F376" s="253" t="s">
        <v>728</v>
      </c>
      <c r="G376" s="251"/>
      <c r="H376" s="254">
        <v>1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0" t="s">
        <v>157</v>
      </c>
      <c r="AU376" s="260" t="s">
        <v>85</v>
      </c>
      <c r="AV376" s="14" t="s">
        <v>85</v>
      </c>
      <c r="AW376" s="14" t="s">
        <v>33</v>
      </c>
      <c r="AX376" s="14" t="s">
        <v>77</v>
      </c>
      <c r="AY376" s="260" t="s">
        <v>145</v>
      </c>
    </row>
    <row r="377" s="15" customFormat="1">
      <c r="A377" s="15"/>
      <c r="B377" s="261"/>
      <c r="C377" s="262"/>
      <c r="D377" s="241" t="s">
        <v>157</v>
      </c>
      <c r="E377" s="263" t="s">
        <v>1</v>
      </c>
      <c r="F377" s="264" t="s">
        <v>160</v>
      </c>
      <c r="G377" s="262"/>
      <c r="H377" s="265">
        <v>1</v>
      </c>
      <c r="I377" s="266"/>
      <c r="J377" s="262"/>
      <c r="K377" s="262"/>
      <c r="L377" s="267"/>
      <c r="M377" s="268"/>
      <c r="N377" s="269"/>
      <c r="O377" s="269"/>
      <c r="P377" s="269"/>
      <c r="Q377" s="269"/>
      <c r="R377" s="269"/>
      <c r="S377" s="269"/>
      <c r="T377" s="270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1" t="s">
        <v>157</v>
      </c>
      <c r="AU377" s="271" t="s">
        <v>85</v>
      </c>
      <c r="AV377" s="15" t="s">
        <v>152</v>
      </c>
      <c r="AW377" s="15" t="s">
        <v>33</v>
      </c>
      <c r="AX377" s="15" t="s">
        <v>8</v>
      </c>
      <c r="AY377" s="271" t="s">
        <v>145</v>
      </c>
    </row>
    <row r="378" s="2" customFormat="1" ht="21.75" customHeight="1">
      <c r="A378" s="38"/>
      <c r="B378" s="39"/>
      <c r="C378" s="272" t="s">
        <v>510</v>
      </c>
      <c r="D378" s="272" t="s">
        <v>195</v>
      </c>
      <c r="E378" s="273" t="s">
        <v>730</v>
      </c>
      <c r="F378" s="274" t="s">
        <v>731</v>
      </c>
      <c r="G378" s="275" t="s">
        <v>402</v>
      </c>
      <c r="H378" s="276">
        <v>1</v>
      </c>
      <c r="I378" s="277"/>
      <c r="J378" s="278">
        <f>ROUND(I378*H378,0)</f>
        <v>0</v>
      </c>
      <c r="K378" s="274" t="s">
        <v>1</v>
      </c>
      <c r="L378" s="279"/>
      <c r="M378" s="280" t="s">
        <v>1</v>
      </c>
      <c r="N378" s="281" t="s">
        <v>43</v>
      </c>
      <c r="O378" s="91"/>
      <c r="P378" s="235">
        <f>O378*H378</f>
        <v>0</v>
      </c>
      <c r="Q378" s="235">
        <v>0.0061999999999999998</v>
      </c>
      <c r="R378" s="235">
        <f>Q378*H378</f>
        <v>0.0061999999999999998</v>
      </c>
      <c r="S378" s="235">
        <v>0</v>
      </c>
      <c r="T378" s="236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7" t="s">
        <v>325</v>
      </c>
      <c r="AT378" s="237" t="s">
        <v>195</v>
      </c>
      <c r="AU378" s="237" t="s">
        <v>85</v>
      </c>
      <c r="AY378" s="17" t="s">
        <v>145</v>
      </c>
      <c r="BE378" s="238">
        <f>IF(N378="základní",J378,0)</f>
        <v>0</v>
      </c>
      <c r="BF378" s="238">
        <f>IF(N378="snížená",J378,0)</f>
        <v>0</v>
      </c>
      <c r="BG378" s="238">
        <f>IF(N378="zákl. přenesená",J378,0)</f>
        <v>0</v>
      </c>
      <c r="BH378" s="238">
        <f>IF(N378="sníž. přenesená",J378,0)</f>
        <v>0</v>
      </c>
      <c r="BI378" s="238">
        <f>IF(N378="nulová",J378,0)</f>
        <v>0</v>
      </c>
      <c r="BJ378" s="17" t="s">
        <v>85</v>
      </c>
      <c r="BK378" s="238">
        <f>ROUND(I378*H378,0)</f>
        <v>0</v>
      </c>
      <c r="BL378" s="17" t="s">
        <v>227</v>
      </c>
      <c r="BM378" s="237" t="s">
        <v>1228</v>
      </c>
    </row>
    <row r="379" s="13" customFormat="1">
      <c r="A379" s="13"/>
      <c r="B379" s="239"/>
      <c r="C379" s="240"/>
      <c r="D379" s="241" t="s">
        <v>157</v>
      </c>
      <c r="E379" s="242" t="s">
        <v>1</v>
      </c>
      <c r="F379" s="243" t="s">
        <v>624</v>
      </c>
      <c r="G379" s="240"/>
      <c r="H379" s="242" t="s">
        <v>1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9" t="s">
        <v>157</v>
      </c>
      <c r="AU379" s="249" t="s">
        <v>85</v>
      </c>
      <c r="AV379" s="13" t="s">
        <v>8</v>
      </c>
      <c r="AW379" s="13" t="s">
        <v>33</v>
      </c>
      <c r="AX379" s="13" t="s">
        <v>77</v>
      </c>
      <c r="AY379" s="249" t="s">
        <v>145</v>
      </c>
    </row>
    <row r="380" s="14" customFormat="1">
      <c r="A380" s="14"/>
      <c r="B380" s="250"/>
      <c r="C380" s="251"/>
      <c r="D380" s="241" t="s">
        <v>157</v>
      </c>
      <c r="E380" s="252" t="s">
        <v>1</v>
      </c>
      <c r="F380" s="253" t="s">
        <v>728</v>
      </c>
      <c r="G380" s="251"/>
      <c r="H380" s="254">
        <v>1</v>
      </c>
      <c r="I380" s="255"/>
      <c r="J380" s="251"/>
      <c r="K380" s="251"/>
      <c r="L380" s="256"/>
      <c r="M380" s="257"/>
      <c r="N380" s="258"/>
      <c r="O380" s="258"/>
      <c r="P380" s="258"/>
      <c r="Q380" s="258"/>
      <c r="R380" s="258"/>
      <c r="S380" s="258"/>
      <c r="T380" s="25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0" t="s">
        <v>157</v>
      </c>
      <c r="AU380" s="260" t="s">
        <v>85</v>
      </c>
      <c r="AV380" s="14" t="s">
        <v>85</v>
      </c>
      <c r="AW380" s="14" t="s">
        <v>33</v>
      </c>
      <c r="AX380" s="14" t="s">
        <v>77</v>
      </c>
      <c r="AY380" s="260" t="s">
        <v>145</v>
      </c>
    </row>
    <row r="381" s="15" customFormat="1">
      <c r="A381" s="15"/>
      <c r="B381" s="261"/>
      <c r="C381" s="262"/>
      <c r="D381" s="241" t="s">
        <v>157</v>
      </c>
      <c r="E381" s="263" t="s">
        <v>1</v>
      </c>
      <c r="F381" s="264" t="s">
        <v>160</v>
      </c>
      <c r="G381" s="262"/>
      <c r="H381" s="265">
        <v>1</v>
      </c>
      <c r="I381" s="266"/>
      <c r="J381" s="262"/>
      <c r="K381" s="262"/>
      <c r="L381" s="267"/>
      <c r="M381" s="268"/>
      <c r="N381" s="269"/>
      <c r="O381" s="269"/>
      <c r="P381" s="269"/>
      <c r="Q381" s="269"/>
      <c r="R381" s="269"/>
      <c r="S381" s="269"/>
      <c r="T381" s="270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1" t="s">
        <v>157</v>
      </c>
      <c r="AU381" s="271" t="s">
        <v>85</v>
      </c>
      <c r="AV381" s="15" t="s">
        <v>152</v>
      </c>
      <c r="AW381" s="15" t="s">
        <v>33</v>
      </c>
      <c r="AX381" s="15" t="s">
        <v>8</v>
      </c>
      <c r="AY381" s="271" t="s">
        <v>145</v>
      </c>
    </row>
    <row r="382" s="2" customFormat="1">
      <c r="A382" s="38"/>
      <c r="B382" s="39"/>
      <c r="C382" s="226" t="s">
        <v>517</v>
      </c>
      <c r="D382" s="226" t="s">
        <v>147</v>
      </c>
      <c r="E382" s="227" t="s">
        <v>734</v>
      </c>
      <c r="F382" s="228" t="s">
        <v>735</v>
      </c>
      <c r="G382" s="229" t="s">
        <v>302</v>
      </c>
      <c r="H382" s="230">
        <v>8.8200000000000003</v>
      </c>
      <c r="I382" s="231"/>
      <c r="J382" s="232">
        <f>ROUND(I382*H382,0)</f>
        <v>0</v>
      </c>
      <c r="K382" s="228" t="s">
        <v>151</v>
      </c>
      <c r="L382" s="44"/>
      <c r="M382" s="233" t="s">
        <v>1</v>
      </c>
      <c r="N382" s="234" t="s">
        <v>43</v>
      </c>
      <c r="O382" s="91"/>
      <c r="P382" s="235">
        <f>O382*H382</f>
        <v>0</v>
      </c>
      <c r="Q382" s="235">
        <v>0.00174</v>
      </c>
      <c r="R382" s="235">
        <f>Q382*H382</f>
        <v>0.015346800000000001</v>
      </c>
      <c r="S382" s="235">
        <v>0</v>
      </c>
      <c r="T382" s="236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7" t="s">
        <v>227</v>
      </c>
      <c r="AT382" s="237" t="s">
        <v>147</v>
      </c>
      <c r="AU382" s="237" t="s">
        <v>85</v>
      </c>
      <c r="AY382" s="17" t="s">
        <v>145</v>
      </c>
      <c r="BE382" s="238">
        <f>IF(N382="základní",J382,0)</f>
        <v>0</v>
      </c>
      <c r="BF382" s="238">
        <f>IF(N382="snížená",J382,0)</f>
        <v>0</v>
      </c>
      <c r="BG382" s="238">
        <f>IF(N382="zákl. přenesená",J382,0)</f>
        <v>0</v>
      </c>
      <c r="BH382" s="238">
        <f>IF(N382="sníž. přenesená",J382,0)</f>
        <v>0</v>
      </c>
      <c r="BI382" s="238">
        <f>IF(N382="nulová",J382,0)</f>
        <v>0</v>
      </c>
      <c r="BJ382" s="17" t="s">
        <v>85</v>
      </c>
      <c r="BK382" s="238">
        <f>ROUND(I382*H382,0)</f>
        <v>0</v>
      </c>
      <c r="BL382" s="17" t="s">
        <v>227</v>
      </c>
      <c r="BM382" s="237" t="s">
        <v>1229</v>
      </c>
    </row>
    <row r="383" s="14" customFormat="1">
      <c r="A383" s="14"/>
      <c r="B383" s="250"/>
      <c r="C383" s="251"/>
      <c r="D383" s="241" t="s">
        <v>157</v>
      </c>
      <c r="E383" s="252" t="s">
        <v>1</v>
      </c>
      <c r="F383" s="253" t="s">
        <v>1230</v>
      </c>
      <c r="G383" s="251"/>
      <c r="H383" s="254">
        <v>8.8200000000000003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0" t="s">
        <v>157</v>
      </c>
      <c r="AU383" s="260" t="s">
        <v>85</v>
      </c>
      <c r="AV383" s="14" t="s">
        <v>85</v>
      </c>
      <c r="AW383" s="14" t="s">
        <v>33</v>
      </c>
      <c r="AX383" s="14" t="s">
        <v>77</v>
      </c>
      <c r="AY383" s="260" t="s">
        <v>145</v>
      </c>
    </row>
    <row r="384" s="15" customFormat="1">
      <c r="A384" s="15"/>
      <c r="B384" s="261"/>
      <c r="C384" s="262"/>
      <c r="D384" s="241" t="s">
        <v>157</v>
      </c>
      <c r="E384" s="263" t="s">
        <v>1</v>
      </c>
      <c r="F384" s="264" t="s">
        <v>160</v>
      </c>
      <c r="G384" s="262"/>
      <c r="H384" s="265">
        <v>8.8200000000000003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1" t="s">
        <v>157</v>
      </c>
      <c r="AU384" s="271" t="s">
        <v>85</v>
      </c>
      <c r="AV384" s="15" t="s">
        <v>152</v>
      </c>
      <c r="AW384" s="15" t="s">
        <v>33</v>
      </c>
      <c r="AX384" s="15" t="s">
        <v>8</v>
      </c>
      <c r="AY384" s="271" t="s">
        <v>145</v>
      </c>
    </row>
    <row r="385" s="2" customFormat="1" ht="16.5" customHeight="1">
      <c r="A385" s="38"/>
      <c r="B385" s="39"/>
      <c r="C385" s="272" t="s">
        <v>525</v>
      </c>
      <c r="D385" s="272" t="s">
        <v>195</v>
      </c>
      <c r="E385" s="273" t="s">
        <v>739</v>
      </c>
      <c r="F385" s="274" t="s">
        <v>740</v>
      </c>
      <c r="G385" s="275" t="s">
        <v>402</v>
      </c>
      <c r="H385" s="276">
        <v>22</v>
      </c>
      <c r="I385" s="277"/>
      <c r="J385" s="278">
        <f>ROUND(I385*H385,0)</f>
        <v>0</v>
      </c>
      <c r="K385" s="274" t="s">
        <v>151</v>
      </c>
      <c r="L385" s="279"/>
      <c r="M385" s="280" t="s">
        <v>1</v>
      </c>
      <c r="N385" s="281" t="s">
        <v>43</v>
      </c>
      <c r="O385" s="91"/>
      <c r="P385" s="235">
        <f>O385*H385</f>
        <v>0</v>
      </c>
      <c r="Q385" s="235">
        <v>0.0013500000000000001</v>
      </c>
      <c r="R385" s="235">
        <f>Q385*H385</f>
        <v>0.029700000000000001</v>
      </c>
      <c r="S385" s="235">
        <v>0</v>
      </c>
      <c r="T385" s="236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7" t="s">
        <v>325</v>
      </c>
      <c r="AT385" s="237" t="s">
        <v>195</v>
      </c>
      <c r="AU385" s="237" t="s">
        <v>85</v>
      </c>
      <c r="AY385" s="17" t="s">
        <v>145</v>
      </c>
      <c r="BE385" s="238">
        <f>IF(N385="základní",J385,0)</f>
        <v>0</v>
      </c>
      <c r="BF385" s="238">
        <f>IF(N385="snížená",J385,0)</f>
        <v>0</v>
      </c>
      <c r="BG385" s="238">
        <f>IF(N385="zákl. přenesená",J385,0)</f>
        <v>0</v>
      </c>
      <c r="BH385" s="238">
        <f>IF(N385="sníž. přenesená",J385,0)</f>
        <v>0</v>
      </c>
      <c r="BI385" s="238">
        <f>IF(N385="nulová",J385,0)</f>
        <v>0</v>
      </c>
      <c r="BJ385" s="17" t="s">
        <v>85</v>
      </c>
      <c r="BK385" s="238">
        <f>ROUND(I385*H385,0)</f>
        <v>0</v>
      </c>
      <c r="BL385" s="17" t="s">
        <v>227</v>
      </c>
      <c r="BM385" s="237" t="s">
        <v>1231</v>
      </c>
    </row>
    <row r="386" s="2" customFormat="1">
      <c r="A386" s="38"/>
      <c r="B386" s="39"/>
      <c r="C386" s="272" t="s">
        <v>535</v>
      </c>
      <c r="D386" s="272" t="s">
        <v>195</v>
      </c>
      <c r="E386" s="273" t="s">
        <v>744</v>
      </c>
      <c r="F386" s="274" t="s">
        <v>745</v>
      </c>
      <c r="G386" s="275" t="s">
        <v>402</v>
      </c>
      <c r="H386" s="276">
        <v>2</v>
      </c>
      <c r="I386" s="277"/>
      <c r="J386" s="278">
        <f>ROUND(I386*H386,0)</f>
        <v>0</v>
      </c>
      <c r="K386" s="274" t="s">
        <v>151</v>
      </c>
      <c r="L386" s="279"/>
      <c r="M386" s="280" t="s">
        <v>1</v>
      </c>
      <c r="N386" s="281" t="s">
        <v>43</v>
      </c>
      <c r="O386" s="91"/>
      <c r="P386" s="235">
        <f>O386*H386</f>
        <v>0</v>
      </c>
      <c r="Q386" s="235">
        <v>0.00040000000000000002</v>
      </c>
      <c r="R386" s="235">
        <f>Q386*H386</f>
        <v>0.00080000000000000004</v>
      </c>
      <c r="S386" s="235">
        <v>0</v>
      </c>
      <c r="T386" s="236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7" t="s">
        <v>325</v>
      </c>
      <c r="AT386" s="237" t="s">
        <v>195</v>
      </c>
      <c r="AU386" s="237" t="s">
        <v>85</v>
      </c>
      <c r="AY386" s="17" t="s">
        <v>145</v>
      </c>
      <c r="BE386" s="238">
        <f>IF(N386="základní",J386,0)</f>
        <v>0</v>
      </c>
      <c r="BF386" s="238">
        <f>IF(N386="snížená",J386,0)</f>
        <v>0</v>
      </c>
      <c r="BG386" s="238">
        <f>IF(N386="zákl. přenesená",J386,0)</f>
        <v>0</v>
      </c>
      <c r="BH386" s="238">
        <f>IF(N386="sníž. přenesená",J386,0)</f>
        <v>0</v>
      </c>
      <c r="BI386" s="238">
        <f>IF(N386="nulová",J386,0)</f>
        <v>0</v>
      </c>
      <c r="BJ386" s="17" t="s">
        <v>85</v>
      </c>
      <c r="BK386" s="238">
        <f>ROUND(I386*H386,0)</f>
        <v>0</v>
      </c>
      <c r="BL386" s="17" t="s">
        <v>227</v>
      </c>
      <c r="BM386" s="237" t="s">
        <v>1232</v>
      </c>
    </row>
    <row r="387" s="13" customFormat="1">
      <c r="A387" s="13"/>
      <c r="B387" s="239"/>
      <c r="C387" s="240"/>
      <c r="D387" s="241" t="s">
        <v>157</v>
      </c>
      <c r="E387" s="242" t="s">
        <v>1</v>
      </c>
      <c r="F387" s="243" t="s">
        <v>624</v>
      </c>
      <c r="G387" s="240"/>
      <c r="H387" s="242" t="s">
        <v>1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9" t="s">
        <v>157</v>
      </c>
      <c r="AU387" s="249" t="s">
        <v>85</v>
      </c>
      <c r="AV387" s="13" t="s">
        <v>8</v>
      </c>
      <c r="AW387" s="13" t="s">
        <v>33</v>
      </c>
      <c r="AX387" s="13" t="s">
        <v>77</v>
      </c>
      <c r="AY387" s="249" t="s">
        <v>145</v>
      </c>
    </row>
    <row r="388" s="14" customFormat="1">
      <c r="A388" s="14"/>
      <c r="B388" s="250"/>
      <c r="C388" s="251"/>
      <c r="D388" s="241" t="s">
        <v>157</v>
      </c>
      <c r="E388" s="252" t="s">
        <v>1</v>
      </c>
      <c r="F388" s="253" t="s">
        <v>747</v>
      </c>
      <c r="G388" s="251"/>
      <c r="H388" s="254">
        <v>2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0" t="s">
        <v>157</v>
      </c>
      <c r="AU388" s="260" t="s">
        <v>85</v>
      </c>
      <c r="AV388" s="14" t="s">
        <v>85</v>
      </c>
      <c r="AW388" s="14" t="s">
        <v>33</v>
      </c>
      <c r="AX388" s="14" t="s">
        <v>77</v>
      </c>
      <c r="AY388" s="260" t="s">
        <v>145</v>
      </c>
    </row>
    <row r="389" s="15" customFormat="1">
      <c r="A389" s="15"/>
      <c r="B389" s="261"/>
      <c r="C389" s="262"/>
      <c r="D389" s="241" t="s">
        <v>157</v>
      </c>
      <c r="E389" s="263" t="s">
        <v>1</v>
      </c>
      <c r="F389" s="264" t="s">
        <v>160</v>
      </c>
      <c r="G389" s="262"/>
      <c r="H389" s="265">
        <v>2</v>
      </c>
      <c r="I389" s="266"/>
      <c r="J389" s="262"/>
      <c r="K389" s="262"/>
      <c r="L389" s="267"/>
      <c r="M389" s="268"/>
      <c r="N389" s="269"/>
      <c r="O389" s="269"/>
      <c r="P389" s="269"/>
      <c r="Q389" s="269"/>
      <c r="R389" s="269"/>
      <c r="S389" s="269"/>
      <c r="T389" s="270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71" t="s">
        <v>157</v>
      </c>
      <c r="AU389" s="271" t="s">
        <v>85</v>
      </c>
      <c r="AV389" s="15" t="s">
        <v>152</v>
      </c>
      <c r="AW389" s="15" t="s">
        <v>33</v>
      </c>
      <c r="AX389" s="15" t="s">
        <v>8</v>
      </c>
      <c r="AY389" s="271" t="s">
        <v>145</v>
      </c>
    </row>
    <row r="390" s="2" customFormat="1">
      <c r="A390" s="38"/>
      <c r="B390" s="39"/>
      <c r="C390" s="272" t="s">
        <v>542</v>
      </c>
      <c r="D390" s="272" t="s">
        <v>195</v>
      </c>
      <c r="E390" s="273" t="s">
        <v>749</v>
      </c>
      <c r="F390" s="274" t="s">
        <v>750</v>
      </c>
      <c r="G390" s="275" t="s">
        <v>402</v>
      </c>
      <c r="H390" s="276">
        <v>2</v>
      </c>
      <c r="I390" s="277"/>
      <c r="J390" s="278">
        <f>ROUND(I390*H390,0)</f>
        <v>0</v>
      </c>
      <c r="K390" s="274" t="s">
        <v>1</v>
      </c>
      <c r="L390" s="279"/>
      <c r="M390" s="280" t="s">
        <v>1</v>
      </c>
      <c r="N390" s="281" t="s">
        <v>43</v>
      </c>
      <c r="O390" s="91"/>
      <c r="P390" s="235">
        <f>O390*H390</f>
        <v>0</v>
      </c>
      <c r="Q390" s="235">
        <v>0.00040000000000000002</v>
      </c>
      <c r="R390" s="235">
        <f>Q390*H390</f>
        <v>0.00080000000000000004</v>
      </c>
      <c r="S390" s="235">
        <v>0</v>
      </c>
      <c r="T390" s="236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7" t="s">
        <v>325</v>
      </c>
      <c r="AT390" s="237" t="s">
        <v>195</v>
      </c>
      <c r="AU390" s="237" t="s">
        <v>85</v>
      </c>
      <c r="AY390" s="17" t="s">
        <v>145</v>
      </c>
      <c r="BE390" s="238">
        <f>IF(N390="základní",J390,0)</f>
        <v>0</v>
      </c>
      <c r="BF390" s="238">
        <f>IF(N390="snížená",J390,0)</f>
        <v>0</v>
      </c>
      <c r="BG390" s="238">
        <f>IF(N390="zákl. přenesená",J390,0)</f>
        <v>0</v>
      </c>
      <c r="BH390" s="238">
        <f>IF(N390="sníž. přenesená",J390,0)</f>
        <v>0</v>
      </c>
      <c r="BI390" s="238">
        <f>IF(N390="nulová",J390,0)</f>
        <v>0</v>
      </c>
      <c r="BJ390" s="17" t="s">
        <v>85</v>
      </c>
      <c r="BK390" s="238">
        <f>ROUND(I390*H390,0)</f>
        <v>0</v>
      </c>
      <c r="BL390" s="17" t="s">
        <v>227</v>
      </c>
      <c r="BM390" s="237" t="s">
        <v>1233</v>
      </c>
    </row>
    <row r="391" s="13" customFormat="1">
      <c r="A391" s="13"/>
      <c r="B391" s="239"/>
      <c r="C391" s="240"/>
      <c r="D391" s="241" t="s">
        <v>157</v>
      </c>
      <c r="E391" s="242" t="s">
        <v>1</v>
      </c>
      <c r="F391" s="243" t="s">
        <v>624</v>
      </c>
      <c r="G391" s="240"/>
      <c r="H391" s="242" t="s">
        <v>1</v>
      </c>
      <c r="I391" s="244"/>
      <c r="J391" s="240"/>
      <c r="K391" s="240"/>
      <c r="L391" s="245"/>
      <c r="M391" s="246"/>
      <c r="N391" s="247"/>
      <c r="O391" s="247"/>
      <c r="P391" s="247"/>
      <c r="Q391" s="247"/>
      <c r="R391" s="247"/>
      <c r="S391" s="247"/>
      <c r="T391" s="24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9" t="s">
        <v>157</v>
      </c>
      <c r="AU391" s="249" t="s">
        <v>85</v>
      </c>
      <c r="AV391" s="13" t="s">
        <v>8</v>
      </c>
      <c r="AW391" s="13" t="s">
        <v>33</v>
      </c>
      <c r="AX391" s="13" t="s">
        <v>77</v>
      </c>
      <c r="AY391" s="249" t="s">
        <v>145</v>
      </c>
    </row>
    <row r="392" s="14" customFormat="1">
      <c r="A392" s="14"/>
      <c r="B392" s="250"/>
      <c r="C392" s="251"/>
      <c r="D392" s="241" t="s">
        <v>157</v>
      </c>
      <c r="E392" s="252" t="s">
        <v>1</v>
      </c>
      <c r="F392" s="253" t="s">
        <v>752</v>
      </c>
      <c r="G392" s="251"/>
      <c r="H392" s="254">
        <v>2</v>
      </c>
      <c r="I392" s="255"/>
      <c r="J392" s="251"/>
      <c r="K392" s="251"/>
      <c r="L392" s="256"/>
      <c r="M392" s="257"/>
      <c r="N392" s="258"/>
      <c r="O392" s="258"/>
      <c r="P392" s="258"/>
      <c r="Q392" s="258"/>
      <c r="R392" s="258"/>
      <c r="S392" s="258"/>
      <c r="T392" s="25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0" t="s">
        <v>157</v>
      </c>
      <c r="AU392" s="260" t="s">
        <v>85</v>
      </c>
      <c r="AV392" s="14" t="s">
        <v>85</v>
      </c>
      <c r="AW392" s="14" t="s">
        <v>33</v>
      </c>
      <c r="AX392" s="14" t="s">
        <v>77</v>
      </c>
      <c r="AY392" s="260" t="s">
        <v>145</v>
      </c>
    </row>
    <row r="393" s="15" customFormat="1">
      <c r="A393" s="15"/>
      <c r="B393" s="261"/>
      <c r="C393" s="262"/>
      <c r="D393" s="241" t="s">
        <v>157</v>
      </c>
      <c r="E393" s="263" t="s">
        <v>1</v>
      </c>
      <c r="F393" s="264" t="s">
        <v>160</v>
      </c>
      <c r="G393" s="262"/>
      <c r="H393" s="265">
        <v>2</v>
      </c>
      <c r="I393" s="266"/>
      <c r="J393" s="262"/>
      <c r="K393" s="262"/>
      <c r="L393" s="267"/>
      <c r="M393" s="268"/>
      <c r="N393" s="269"/>
      <c r="O393" s="269"/>
      <c r="P393" s="269"/>
      <c r="Q393" s="269"/>
      <c r="R393" s="269"/>
      <c r="S393" s="269"/>
      <c r="T393" s="270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1" t="s">
        <v>157</v>
      </c>
      <c r="AU393" s="271" t="s">
        <v>85</v>
      </c>
      <c r="AV393" s="15" t="s">
        <v>152</v>
      </c>
      <c r="AW393" s="15" t="s">
        <v>33</v>
      </c>
      <c r="AX393" s="15" t="s">
        <v>8</v>
      </c>
      <c r="AY393" s="271" t="s">
        <v>145</v>
      </c>
    </row>
    <row r="394" s="2" customFormat="1">
      <c r="A394" s="38"/>
      <c r="B394" s="39"/>
      <c r="C394" s="226" t="s">
        <v>549</v>
      </c>
      <c r="D394" s="226" t="s">
        <v>147</v>
      </c>
      <c r="E394" s="227" t="s">
        <v>754</v>
      </c>
      <c r="F394" s="228" t="s">
        <v>755</v>
      </c>
      <c r="G394" s="229" t="s">
        <v>150</v>
      </c>
      <c r="H394" s="230">
        <v>180</v>
      </c>
      <c r="I394" s="231"/>
      <c r="J394" s="232">
        <f>ROUND(I394*H394,0)</f>
        <v>0</v>
      </c>
      <c r="K394" s="228" t="s">
        <v>151</v>
      </c>
      <c r="L394" s="44"/>
      <c r="M394" s="233" t="s">
        <v>1</v>
      </c>
      <c r="N394" s="234" t="s">
        <v>43</v>
      </c>
      <c r="O394" s="91"/>
      <c r="P394" s="235">
        <f>O394*H394</f>
        <v>0</v>
      </c>
      <c r="Q394" s="235">
        <v>0</v>
      </c>
      <c r="R394" s="235">
        <f>Q394*H394</f>
        <v>0</v>
      </c>
      <c r="S394" s="235">
        <v>0.017780000000000001</v>
      </c>
      <c r="T394" s="236">
        <f>S394*H394</f>
        <v>3.2004000000000001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7" t="s">
        <v>227</v>
      </c>
      <c r="AT394" s="237" t="s">
        <v>147</v>
      </c>
      <c r="AU394" s="237" t="s">
        <v>85</v>
      </c>
      <c r="AY394" s="17" t="s">
        <v>145</v>
      </c>
      <c r="BE394" s="238">
        <f>IF(N394="základní",J394,0)</f>
        <v>0</v>
      </c>
      <c r="BF394" s="238">
        <f>IF(N394="snížená",J394,0)</f>
        <v>0</v>
      </c>
      <c r="BG394" s="238">
        <f>IF(N394="zákl. přenesená",J394,0)</f>
        <v>0</v>
      </c>
      <c r="BH394" s="238">
        <f>IF(N394="sníž. přenesená",J394,0)</f>
        <v>0</v>
      </c>
      <c r="BI394" s="238">
        <f>IF(N394="nulová",J394,0)</f>
        <v>0</v>
      </c>
      <c r="BJ394" s="17" t="s">
        <v>85</v>
      </c>
      <c r="BK394" s="238">
        <f>ROUND(I394*H394,0)</f>
        <v>0</v>
      </c>
      <c r="BL394" s="17" t="s">
        <v>227</v>
      </c>
      <c r="BM394" s="237" t="s">
        <v>1234</v>
      </c>
    </row>
    <row r="395" s="13" customFormat="1">
      <c r="A395" s="13"/>
      <c r="B395" s="239"/>
      <c r="C395" s="240"/>
      <c r="D395" s="241" t="s">
        <v>157</v>
      </c>
      <c r="E395" s="242" t="s">
        <v>1</v>
      </c>
      <c r="F395" s="243" t="s">
        <v>757</v>
      </c>
      <c r="G395" s="240"/>
      <c r="H395" s="242" t="s">
        <v>1</v>
      </c>
      <c r="I395" s="244"/>
      <c r="J395" s="240"/>
      <c r="K395" s="240"/>
      <c r="L395" s="245"/>
      <c r="M395" s="246"/>
      <c r="N395" s="247"/>
      <c r="O395" s="247"/>
      <c r="P395" s="247"/>
      <c r="Q395" s="247"/>
      <c r="R395" s="247"/>
      <c r="S395" s="247"/>
      <c r="T395" s="24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9" t="s">
        <v>157</v>
      </c>
      <c r="AU395" s="249" t="s">
        <v>85</v>
      </c>
      <c r="AV395" s="13" t="s">
        <v>8</v>
      </c>
      <c r="AW395" s="13" t="s">
        <v>33</v>
      </c>
      <c r="AX395" s="13" t="s">
        <v>77</v>
      </c>
      <c r="AY395" s="249" t="s">
        <v>145</v>
      </c>
    </row>
    <row r="396" s="14" customFormat="1">
      <c r="A396" s="14"/>
      <c r="B396" s="250"/>
      <c r="C396" s="251"/>
      <c r="D396" s="241" t="s">
        <v>157</v>
      </c>
      <c r="E396" s="252" t="s">
        <v>1</v>
      </c>
      <c r="F396" s="253" t="s">
        <v>1235</v>
      </c>
      <c r="G396" s="251"/>
      <c r="H396" s="254">
        <v>180</v>
      </c>
      <c r="I396" s="255"/>
      <c r="J396" s="251"/>
      <c r="K396" s="251"/>
      <c r="L396" s="256"/>
      <c r="M396" s="257"/>
      <c r="N396" s="258"/>
      <c r="O396" s="258"/>
      <c r="P396" s="258"/>
      <c r="Q396" s="258"/>
      <c r="R396" s="258"/>
      <c r="S396" s="258"/>
      <c r="T396" s="25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0" t="s">
        <v>157</v>
      </c>
      <c r="AU396" s="260" t="s">
        <v>85</v>
      </c>
      <c r="AV396" s="14" t="s">
        <v>85</v>
      </c>
      <c r="AW396" s="14" t="s">
        <v>33</v>
      </c>
      <c r="AX396" s="14" t="s">
        <v>77</v>
      </c>
      <c r="AY396" s="260" t="s">
        <v>145</v>
      </c>
    </row>
    <row r="397" s="15" customFormat="1">
      <c r="A397" s="15"/>
      <c r="B397" s="261"/>
      <c r="C397" s="262"/>
      <c r="D397" s="241" t="s">
        <v>157</v>
      </c>
      <c r="E397" s="263" t="s">
        <v>1</v>
      </c>
      <c r="F397" s="264" t="s">
        <v>160</v>
      </c>
      <c r="G397" s="262"/>
      <c r="H397" s="265">
        <v>180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71" t="s">
        <v>157</v>
      </c>
      <c r="AU397" s="271" t="s">
        <v>85</v>
      </c>
      <c r="AV397" s="15" t="s">
        <v>152</v>
      </c>
      <c r="AW397" s="15" t="s">
        <v>33</v>
      </c>
      <c r="AX397" s="15" t="s">
        <v>8</v>
      </c>
      <c r="AY397" s="271" t="s">
        <v>145</v>
      </c>
    </row>
    <row r="398" s="2" customFormat="1">
      <c r="A398" s="38"/>
      <c r="B398" s="39"/>
      <c r="C398" s="226" t="s">
        <v>555</v>
      </c>
      <c r="D398" s="226" t="s">
        <v>147</v>
      </c>
      <c r="E398" s="227" t="s">
        <v>761</v>
      </c>
      <c r="F398" s="228" t="s">
        <v>762</v>
      </c>
      <c r="G398" s="229" t="s">
        <v>302</v>
      </c>
      <c r="H398" s="230">
        <v>8.8200000000000003</v>
      </c>
      <c r="I398" s="231"/>
      <c r="J398" s="232">
        <f>ROUND(I398*H398,0)</f>
        <v>0</v>
      </c>
      <c r="K398" s="228" t="s">
        <v>151</v>
      </c>
      <c r="L398" s="44"/>
      <c r="M398" s="233" t="s">
        <v>1</v>
      </c>
      <c r="N398" s="234" t="s">
        <v>43</v>
      </c>
      <c r="O398" s="91"/>
      <c r="P398" s="235">
        <f>O398*H398</f>
        <v>0</v>
      </c>
      <c r="Q398" s="235">
        <v>0</v>
      </c>
      <c r="R398" s="235">
        <f>Q398*H398</f>
        <v>0</v>
      </c>
      <c r="S398" s="235">
        <v>0.0046299999999999996</v>
      </c>
      <c r="T398" s="236">
        <f>S398*H398</f>
        <v>0.040836600000000001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7" t="s">
        <v>227</v>
      </c>
      <c r="AT398" s="237" t="s">
        <v>147</v>
      </c>
      <c r="AU398" s="237" t="s">
        <v>85</v>
      </c>
      <c r="AY398" s="17" t="s">
        <v>145</v>
      </c>
      <c r="BE398" s="238">
        <f>IF(N398="základní",J398,0)</f>
        <v>0</v>
      </c>
      <c r="BF398" s="238">
        <f>IF(N398="snížená",J398,0)</f>
        <v>0</v>
      </c>
      <c r="BG398" s="238">
        <f>IF(N398="zákl. přenesená",J398,0)</f>
        <v>0</v>
      </c>
      <c r="BH398" s="238">
        <f>IF(N398="sníž. přenesená",J398,0)</f>
        <v>0</v>
      </c>
      <c r="BI398" s="238">
        <f>IF(N398="nulová",J398,0)</f>
        <v>0</v>
      </c>
      <c r="BJ398" s="17" t="s">
        <v>85</v>
      </c>
      <c r="BK398" s="238">
        <f>ROUND(I398*H398,0)</f>
        <v>0</v>
      </c>
      <c r="BL398" s="17" t="s">
        <v>227</v>
      </c>
      <c r="BM398" s="237" t="s">
        <v>1236</v>
      </c>
    </row>
    <row r="399" s="2" customFormat="1">
      <c r="A399" s="38"/>
      <c r="B399" s="39"/>
      <c r="C399" s="226" t="s">
        <v>564</v>
      </c>
      <c r="D399" s="226" t="s">
        <v>147</v>
      </c>
      <c r="E399" s="227" t="s">
        <v>765</v>
      </c>
      <c r="F399" s="228" t="s">
        <v>766</v>
      </c>
      <c r="G399" s="229" t="s">
        <v>150</v>
      </c>
      <c r="H399" s="230">
        <v>180</v>
      </c>
      <c r="I399" s="231"/>
      <c r="J399" s="232">
        <f>ROUND(I399*H399,0)</f>
        <v>0</v>
      </c>
      <c r="K399" s="228" t="s">
        <v>151</v>
      </c>
      <c r="L399" s="44"/>
      <c r="M399" s="233" t="s">
        <v>1</v>
      </c>
      <c r="N399" s="234" t="s">
        <v>43</v>
      </c>
      <c r="O399" s="91"/>
      <c r="P399" s="235">
        <f>O399*H399</f>
        <v>0</v>
      </c>
      <c r="Q399" s="235">
        <v>0</v>
      </c>
      <c r="R399" s="235">
        <f>Q399*H399</f>
        <v>0</v>
      </c>
      <c r="S399" s="235">
        <v>0</v>
      </c>
      <c r="T399" s="236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7" t="s">
        <v>227</v>
      </c>
      <c r="AT399" s="237" t="s">
        <v>147</v>
      </c>
      <c r="AU399" s="237" t="s">
        <v>85</v>
      </c>
      <c r="AY399" s="17" t="s">
        <v>145</v>
      </c>
      <c r="BE399" s="238">
        <f>IF(N399="základní",J399,0)</f>
        <v>0</v>
      </c>
      <c r="BF399" s="238">
        <f>IF(N399="snížená",J399,0)</f>
        <v>0</v>
      </c>
      <c r="BG399" s="238">
        <f>IF(N399="zákl. přenesená",J399,0)</f>
        <v>0</v>
      </c>
      <c r="BH399" s="238">
        <f>IF(N399="sníž. přenesená",J399,0)</f>
        <v>0</v>
      </c>
      <c r="BI399" s="238">
        <f>IF(N399="nulová",J399,0)</f>
        <v>0</v>
      </c>
      <c r="BJ399" s="17" t="s">
        <v>85</v>
      </c>
      <c r="BK399" s="238">
        <f>ROUND(I399*H399,0)</f>
        <v>0</v>
      </c>
      <c r="BL399" s="17" t="s">
        <v>227</v>
      </c>
      <c r="BM399" s="237" t="s">
        <v>1237</v>
      </c>
    </row>
    <row r="400" s="2" customFormat="1" ht="33" customHeight="1">
      <c r="A400" s="38"/>
      <c r="B400" s="39"/>
      <c r="C400" s="226" t="s">
        <v>572</v>
      </c>
      <c r="D400" s="226" t="s">
        <v>147</v>
      </c>
      <c r="E400" s="227" t="s">
        <v>769</v>
      </c>
      <c r="F400" s="228" t="s">
        <v>770</v>
      </c>
      <c r="G400" s="229" t="s">
        <v>302</v>
      </c>
      <c r="H400" s="230">
        <v>8.8200000000000003</v>
      </c>
      <c r="I400" s="231"/>
      <c r="J400" s="232">
        <f>ROUND(I400*H400,0)</f>
        <v>0</v>
      </c>
      <c r="K400" s="228" t="s">
        <v>151</v>
      </c>
      <c r="L400" s="44"/>
      <c r="M400" s="233" t="s">
        <v>1</v>
      </c>
      <c r="N400" s="234" t="s">
        <v>43</v>
      </c>
      <c r="O400" s="91"/>
      <c r="P400" s="235">
        <f>O400*H400</f>
        <v>0</v>
      </c>
      <c r="Q400" s="235">
        <v>0</v>
      </c>
      <c r="R400" s="235">
        <f>Q400*H400</f>
        <v>0</v>
      </c>
      <c r="S400" s="235">
        <v>0</v>
      </c>
      <c r="T400" s="236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7" t="s">
        <v>227</v>
      </c>
      <c r="AT400" s="237" t="s">
        <v>147</v>
      </c>
      <c r="AU400" s="237" t="s">
        <v>85</v>
      </c>
      <c r="AY400" s="17" t="s">
        <v>145</v>
      </c>
      <c r="BE400" s="238">
        <f>IF(N400="základní",J400,0)</f>
        <v>0</v>
      </c>
      <c r="BF400" s="238">
        <f>IF(N400="snížená",J400,0)</f>
        <v>0</v>
      </c>
      <c r="BG400" s="238">
        <f>IF(N400="zákl. přenesená",J400,0)</f>
        <v>0</v>
      </c>
      <c r="BH400" s="238">
        <f>IF(N400="sníž. přenesená",J400,0)</f>
        <v>0</v>
      </c>
      <c r="BI400" s="238">
        <f>IF(N400="nulová",J400,0)</f>
        <v>0</v>
      </c>
      <c r="BJ400" s="17" t="s">
        <v>85</v>
      </c>
      <c r="BK400" s="238">
        <f>ROUND(I400*H400,0)</f>
        <v>0</v>
      </c>
      <c r="BL400" s="17" t="s">
        <v>227</v>
      </c>
      <c r="BM400" s="237" t="s">
        <v>1238</v>
      </c>
    </row>
    <row r="401" s="2" customFormat="1">
      <c r="A401" s="38"/>
      <c r="B401" s="39"/>
      <c r="C401" s="226" t="s">
        <v>578</v>
      </c>
      <c r="D401" s="226" t="s">
        <v>147</v>
      </c>
      <c r="E401" s="227" t="s">
        <v>773</v>
      </c>
      <c r="F401" s="228" t="s">
        <v>774</v>
      </c>
      <c r="G401" s="229" t="s">
        <v>150</v>
      </c>
      <c r="H401" s="230">
        <v>189</v>
      </c>
      <c r="I401" s="231"/>
      <c r="J401" s="232">
        <f>ROUND(I401*H401,0)</f>
        <v>0</v>
      </c>
      <c r="K401" s="228" t="s">
        <v>151</v>
      </c>
      <c r="L401" s="44"/>
      <c r="M401" s="233" t="s">
        <v>1</v>
      </c>
      <c r="N401" s="234" t="s">
        <v>43</v>
      </c>
      <c r="O401" s="91"/>
      <c r="P401" s="235">
        <f>O401*H401</f>
        <v>0</v>
      </c>
      <c r="Q401" s="235">
        <v>0.0135</v>
      </c>
      <c r="R401" s="235">
        <f>Q401*H401</f>
        <v>2.5514999999999999</v>
      </c>
      <c r="S401" s="235">
        <v>0</v>
      </c>
      <c r="T401" s="236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7" t="s">
        <v>227</v>
      </c>
      <c r="AT401" s="237" t="s">
        <v>147</v>
      </c>
      <c r="AU401" s="237" t="s">
        <v>85</v>
      </c>
      <c r="AY401" s="17" t="s">
        <v>145</v>
      </c>
      <c r="BE401" s="238">
        <f>IF(N401="základní",J401,0)</f>
        <v>0</v>
      </c>
      <c r="BF401" s="238">
        <f>IF(N401="snížená",J401,0)</f>
        <v>0</v>
      </c>
      <c r="BG401" s="238">
        <f>IF(N401="zákl. přenesená",J401,0)</f>
        <v>0</v>
      </c>
      <c r="BH401" s="238">
        <f>IF(N401="sníž. přenesená",J401,0)</f>
        <v>0</v>
      </c>
      <c r="BI401" s="238">
        <f>IF(N401="nulová",J401,0)</f>
        <v>0</v>
      </c>
      <c r="BJ401" s="17" t="s">
        <v>85</v>
      </c>
      <c r="BK401" s="238">
        <f>ROUND(I401*H401,0)</f>
        <v>0</v>
      </c>
      <c r="BL401" s="17" t="s">
        <v>227</v>
      </c>
      <c r="BM401" s="237" t="s">
        <v>1239</v>
      </c>
    </row>
    <row r="402" s="13" customFormat="1">
      <c r="A402" s="13"/>
      <c r="B402" s="239"/>
      <c r="C402" s="240"/>
      <c r="D402" s="241" t="s">
        <v>157</v>
      </c>
      <c r="E402" s="242" t="s">
        <v>1</v>
      </c>
      <c r="F402" s="243" t="s">
        <v>757</v>
      </c>
      <c r="G402" s="240"/>
      <c r="H402" s="242" t="s">
        <v>1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157</v>
      </c>
      <c r="AU402" s="249" t="s">
        <v>85</v>
      </c>
      <c r="AV402" s="13" t="s">
        <v>8</v>
      </c>
      <c r="AW402" s="13" t="s">
        <v>33</v>
      </c>
      <c r="AX402" s="13" t="s">
        <v>77</v>
      </c>
      <c r="AY402" s="249" t="s">
        <v>145</v>
      </c>
    </row>
    <row r="403" s="14" customFormat="1">
      <c r="A403" s="14"/>
      <c r="B403" s="250"/>
      <c r="C403" s="251"/>
      <c r="D403" s="241" t="s">
        <v>157</v>
      </c>
      <c r="E403" s="252" t="s">
        <v>1</v>
      </c>
      <c r="F403" s="253" t="s">
        <v>1240</v>
      </c>
      <c r="G403" s="251"/>
      <c r="H403" s="254">
        <v>189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0" t="s">
        <v>157</v>
      </c>
      <c r="AU403" s="260" t="s">
        <v>85</v>
      </c>
      <c r="AV403" s="14" t="s">
        <v>85</v>
      </c>
      <c r="AW403" s="14" t="s">
        <v>33</v>
      </c>
      <c r="AX403" s="14" t="s">
        <v>77</v>
      </c>
      <c r="AY403" s="260" t="s">
        <v>145</v>
      </c>
    </row>
    <row r="404" s="15" customFormat="1">
      <c r="A404" s="15"/>
      <c r="B404" s="261"/>
      <c r="C404" s="262"/>
      <c r="D404" s="241" t="s">
        <v>157</v>
      </c>
      <c r="E404" s="263" t="s">
        <v>1</v>
      </c>
      <c r="F404" s="264" t="s">
        <v>160</v>
      </c>
      <c r="G404" s="262"/>
      <c r="H404" s="265">
        <v>189</v>
      </c>
      <c r="I404" s="266"/>
      <c r="J404" s="262"/>
      <c r="K404" s="262"/>
      <c r="L404" s="267"/>
      <c r="M404" s="268"/>
      <c r="N404" s="269"/>
      <c r="O404" s="269"/>
      <c r="P404" s="269"/>
      <c r="Q404" s="269"/>
      <c r="R404" s="269"/>
      <c r="S404" s="269"/>
      <c r="T404" s="270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1" t="s">
        <v>157</v>
      </c>
      <c r="AU404" s="271" t="s">
        <v>85</v>
      </c>
      <c r="AV404" s="15" t="s">
        <v>152</v>
      </c>
      <c r="AW404" s="15" t="s">
        <v>33</v>
      </c>
      <c r="AX404" s="15" t="s">
        <v>8</v>
      </c>
      <c r="AY404" s="271" t="s">
        <v>145</v>
      </c>
    </row>
    <row r="405" s="2" customFormat="1">
      <c r="A405" s="38"/>
      <c r="B405" s="39"/>
      <c r="C405" s="226" t="s">
        <v>582</v>
      </c>
      <c r="D405" s="226" t="s">
        <v>147</v>
      </c>
      <c r="E405" s="227" t="s">
        <v>778</v>
      </c>
      <c r="F405" s="228" t="s">
        <v>779</v>
      </c>
      <c r="G405" s="229" t="s">
        <v>302</v>
      </c>
      <c r="H405" s="230">
        <v>35.200000000000003</v>
      </c>
      <c r="I405" s="231"/>
      <c r="J405" s="232">
        <f>ROUND(I405*H405,0)</f>
        <v>0</v>
      </c>
      <c r="K405" s="228" t="s">
        <v>151</v>
      </c>
      <c r="L405" s="44"/>
      <c r="M405" s="233" t="s">
        <v>1</v>
      </c>
      <c r="N405" s="234" t="s">
        <v>43</v>
      </c>
      <c r="O405" s="91"/>
      <c r="P405" s="235">
        <f>O405*H405</f>
        <v>0</v>
      </c>
      <c r="Q405" s="235">
        <v>0.0040099999999999997</v>
      </c>
      <c r="R405" s="235">
        <f>Q405*H405</f>
        <v>0.141152</v>
      </c>
      <c r="S405" s="235">
        <v>0</v>
      </c>
      <c r="T405" s="236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7" t="s">
        <v>227</v>
      </c>
      <c r="AT405" s="237" t="s">
        <v>147</v>
      </c>
      <c r="AU405" s="237" t="s">
        <v>85</v>
      </c>
      <c r="AY405" s="17" t="s">
        <v>145</v>
      </c>
      <c r="BE405" s="238">
        <f>IF(N405="základní",J405,0)</f>
        <v>0</v>
      </c>
      <c r="BF405" s="238">
        <f>IF(N405="snížená",J405,0)</f>
        <v>0</v>
      </c>
      <c r="BG405" s="238">
        <f>IF(N405="zákl. přenesená",J405,0)</f>
        <v>0</v>
      </c>
      <c r="BH405" s="238">
        <f>IF(N405="sníž. přenesená",J405,0)</f>
        <v>0</v>
      </c>
      <c r="BI405" s="238">
        <f>IF(N405="nulová",J405,0)</f>
        <v>0</v>
      </c>
      <c r="BJ405" s="17" t="s">
        <v>85</v>
      </c>
      <c r="BK405" s="238">
        <f>ROUND(I405*H405,0)</f>
        <v>0</v>
      </c>
      <c r="BL405" s="17" t="s">
        <v>227</v>
      </c>
      <c r="BM405" s="237" t="s">
        <v>1241</v>
      </c>
    </row>
    <row r="406" s="13" customFormat="1">
      <c r="A406" s="13"/>
      <c r="B406" s="239"/>
      <c r="C406" s="240"/>
      <c r="D406" s="241" t="s">
        <v>157</v>
      </c>
      <c r="E406" s="242" t="s">
        <v>1</v>
      </c>
      <c r="F406" s="243" t="s">
        <v>624</v>
      </c>
      <c r="G406" s="240"/>
      <c r="H406" s="242" t="s">
        <v>1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157</v>
      </c>
      <c r="AU406" s="249" t="s">
        <v>85</v>
      </c>
      <c r="AV406" s="13" t="s">
        <v>8</v>
      </c>
      <c r="AW406" s="13" t="s">
        <v>33</v>
      </c>
      <c r="AX406" s="13" t="s">
        <v>77</v>
      </c>
      <c r="AY406" s="249" t="s">
        <v>145</v>
      </c>
    </row>
    <row r="407" s="13" customFormat="1">
      <c r="A407" s="13"/>
      <c r="B407" s="239"/>
      <c r="C407" s="240"/>
      <c r="D407" s="241" t="s">
        <v>157</v>
      </c>
      <c r="E407" s="242" t="s">
        <v>1</v>
      </c>
      <c r="F407" s="243" t="s">
        <v>781</v>
      </c>
      <c r="G407" s="240"/>
      <c r="H407" s="242" t="s">
        <v>1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9" t="s">
        <v>157</v>
      </c>
      <c r="AU407" s="249" t="s">
        <v>85</v>
      </c>
      <c r="AV407" s="13" t="s">
        <v>8</v>
      </c>
      <c r="AW407" s="13" t="s">
        <v>33</v>
      </c>
      <c r="AX407" s="13" t="s">
        <v>77</v>
      </c>
      <c r="AY407" s="249" t="s">
        <v>145</v>
      </c>
    </row>
    <row r="408" s="14" customFormat="1">
      <c r="A408" s="14"/>
      <c r="B408" s="250"/>
      <c r="C408" s="251"/>
      <c r="D408" s="241" t="s">
        <v>157</v>
      </c>
      <c r="E408" s="252" t="s">
        <v>1</v>
      </c>
      <c r="F408" s="253" t="s">
        <v>1242</v>
      </c>
      <c r="G408" s="251"/>
      <c r="H408" s="254">
        <v>35.200000000000003</v>
      </c>
      <c r="I408" s="255"/>
      <c r="J408" s="251"/>
      <c r="K408" s="251"/>
      <c r="L408" s="256"/>
      <c r="M408" s="257"/>
      <c r="N408" s="258"/>
      <c r="O408" s="258"/>
      <c r="P408" s="258"/>
      <c r="Q408" s="258"/>
      <c r="R408" s="258"/>
      <c r="S408" s="258"/>
      <c r="T408" s="25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0" t="s">
        <v>157</v>
      </c>
      <c r="AU408" s="260" t="s">
        <v>85</v>
      </c>
      <c r="AV408" s="14" t="s">
        <v>85</v>
      </c>
      <c r="AW408" s="14" t="s">
        <v>33</v>
      </c>
      <c r="AX408" s="14" t="s">
        <v>77</v>
      </c>
      <c r="AY408" s="260" t="s">
        <v>145</v>
      </c>
    </row>
    <row r="409" s="15" customFormat="1">
      <c r="A409" s="15"/>
      <c r="B409" s="261"/>
      <c r="C409" s="262"/>
      <c r="D409" s="241" t="s">
        <v>157</v>
      </c>
      <c r="E409" s="263" t="s">
        <v>1</v>
      </c>
      <c r="F409" s="264" t="s">
        <v>160</v>
      </c>
      <c r="G409" s="262"/>
      <c r="H409" s="265">
        <v>35.200000000000003</v>
      </c>
      <c r="I409" s="266"/>
      <c r="J409" s="262"/>
      <c r="K409" s="262"/>
      <c r="L409" s="267"/>
      <c r="M409" s="268"/>
      <c r="N409" s="269"/>
      <c r="O409" s="269"/>
      <c r="P409" s="269"/>
      <c r="Q409" s="269"/>
      <c r="R409" s="269"/>
      <c r="S409" s="269"/>
      <c r="T409" s="270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71" t="s">
        <v>157</v>
      </c>
      <c r="AU409" s="271" t="s">
        <v>85</v>
      </c>
      <c r="AV409" s="15" t="s">
        <v>152</v>
      </c>
      <c r="AW409" s="15" t="s">
        <v>33</v>
      </c>
      <c r="AX409" s="15" t="s">
        <v>8</v>
      </c>
      <c r="AY409" s="271" t="s">
        <v>145</v>
      </c>
    </row>
    <row r="410" s="2" customFormat="1">
      <c r="A410" s="38"/>
      <c r="B410" s="39"/>
      <c r="C410" s="226" t="s">
        <v>586</v>
      </c>
      <c r="D410" s="226" t="s">
        <v>147</v>
      </c>
      <c r="E410" s="227" t="s">
        <v>784</v>
      </c>
      <c r="F410" s="228" t="s">
        <v>785</v>
      </c>
      <c r="G410" s="229" t="s">
        <v>402</v>
      </c>
      <c r="H410" s="230">
        <v>3</v>
      </c>
      <c r="I410" s="231"/>
      <c r="J410" s="232">
        <f>ROUND(I410*H410,0)</f>
        <v>0</v>
      </c>
      <c r="K410" s="228" t="s">
        <v>151</v>
      </c>
      <c r="L410" s="44"/>
      <c r="M410" s="233" t="s">
        <v>1</v>
      </c>
      <c r="N410" s="234" t="s">
        <v>43</v>
      </c>
      <c r="O410" s="91"/>
      <c r="P410" s="235">
        <f>O410*H410</f>
        <v>0</v>
      </c>
      <c r="Q410" s="235">
        <v>1.0000000000000001E-05</v>
      </c>
      <c r="R410" s="235">
        <f>Q410*H410</f>
        <v>3.0000000000000004E-05</v>
      </c>
      <c r="S410" s="235">
        <v>0</v>
      </c>
      <c r="T410" s="236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7" t="s">
        <v>152</v>
      </c>
      <c r="AT410" s="237" t="s">
        <v>147</v>
      </c>
      <c r="AU410" s="237" t="s">
        <v>85</v>
      </c>
      <c r="AY410" s="17" t="s">
        <v>145</v>
      </c>
      <c r="BE410" s="238">
        <f>IF(N410="základní",J410,0)</f>
        <v>0</v>
      </c>
      <c r="BF410" s="238">
        <f>IF(N410="snížená",J410,0)</f>
        <v>0</v>
      </c>
      <c r="BG410" s="238">
        <f>IF(N410="zákl. přenesená",J410,0)</f>
        <v>0</v>
      </c>
      <c r="BH410" s="238">
        <f>IF(N410="sníž. přenesená",J410,0)</f>
        <v>0</v>
      </c>
      <c r="BI410" s="238">
        <f>IF(N410="nulová",J410,0)</f>
        <v>0</v>
      </c>
      <c r="BJ410" s="17" t="s">
        <v>85</v>
      </c>
      <c r="BK410" s="238">
        <f>ROUND(I410*H410,0)</f>
        <v>0</v>
      </c>
      <c r="BL410" s="17" t="s">
        <v>152</v>
      </c>
      <c r="BM410" s="237" t="s">
        <v>1243</v>
      </c>
    </row>
    <row r="411" s="2" customFormat="1">
      <c r="A411" s="38"/>
      <c r="B411" s="39"/>
      <c r="C411" s="272" t="s">
        <v>590</v>
      </c>
      <c r="D411" s="272" t="s">
        <v>195</v>
      </c>
      <c r="E411" s="273" t="s">
        <v>790</v>
      </c>
      <c r="F411" s="274" t="s">
        <v>791</v>
      </c>
      <c r="G411" s="275" t="s">
        <v>402</v>
      </c>
      <c r="H411" s="276">
        <v>2</v>
      </c>
      <c r="I411" s="277"/>
      <c r="J411" s="278">
        <f>ROUND(I411*H411,0)</f>
        <v>0</v>
      </c>
      <c r="K411" s="274" t="s">
        <v>1</v>
      </c>
      <c r="L411" s="279"/>
      <c r="M411" s="280" t="s">
        <v>1</v>
      </c>
      <c r="N411" s="281" t="s">
        <v>43</v>
      </c>
      <c r="O411" s="91"/>
      <c r="P411" s="235">
        <f>O411*H411</f>
        <v>0</v>
      </c>
      <c r="Q411" s="235">
        <v>0.0011999999999999999</v>
      </c>
      <c r="R411" s="235">
        <f>Q411*H411</f>
        <v>0.0023999999999999998</v>
      </c>
      <c r="S411" s="235">
        <v>0</v>
      </c>
      <c r="T411" s="236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7" t="s">
        <v>184</v>
      </c>
      <c r="AT411" s="237" t="s">
        <v>195</v>
      </c>
      <c r="AU411" s="237" t="s">
        <v>85</v>
      </c>
      <c r="AY411" s="17" t="s">
        <v>145</v>
      </c>
      <c r="BE411" s="238">
        <f>IF(N411="základní",J411,0)</f>
        <v>0</v>
      </c>
      <c r="BF411" s="238">
        <f>IF(N411="snížená",J411,0)</f>
        <v>0</v>
      </c>
      <c r="BG411" s="238">
        <f>IF(N411="zákl. přenesená",J411,0)</f>
        <v>0</v>
      </c>
      <c r="BH411" s="238">
        <f>IF(N411="sníž. přenesená",J411,0)</f>
        <v>0</v>
      </c>
      <c r="BI411" s="238">
        <f>IF(N411="nulová",J411,0)</f>
        <v>0</v>
      </c>
      <c r="BJ411" s="17" t="s">
        <v>85</v>
      </c>
      <c r="BK411" s="238">
        <f>ROUND(I411*H411,0)</f>
        <v>0</v>
      </c>
      <c r="BL411" s="17" t="s">
        <v>152</v>
      </c>
      <c r="BM411" s="237" t="s">
        <v>1244</v>
      </c>
    </row>
    <row r="412" s="13" customFormat="1">
      <c r="A412" s="13"/>
      <c r="B412" s="239"/>
      <c r="C412" s="240"/>
      <c r="D412" s="241" t="s">
        <v>157</v>
      </c>
      <c r="E412" s="242" t="s">
        <v>1</v>
      </c>
      <c r="F412" s="243" t="s">
        <v>793</v>
      </c>
      <c r="G412" s="240"/>
      <c r="H412" s="242" t="s">
        <v>1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157</v>
      </c>
      <c r="AU412" s="249" t="s">
        <v>85</v>
      </c>
      <c r="AV412" s="13" t="s">
        <v>8</v>
      </c>
      <c r="AW412" s="13" t="s">
        <v>33</v>
      </c>
      <c r="AX412" s="13" t="s">
        <v>77</v>
      </c>
      <c r="AY412" s="249" t="s">
        <v>145</v>
      </c>
    </row>
    <row r="413" s="14" customFormat="1">
      <c r="A413" s="14"/>
      <c r="B413" s="250"/>
      <c r="C413" s="251"/>
      <c r="D413" s="241" t="s">
        <v>157</v>
      </c>
      <c r="E413" s="252" t="s">
        <v>1</v>
      </c>
      <c r="F413" s="253" t="s">
        <v>794</v>
      </c>
      <c r="G413" s="251"/>
      <c r="H413" s="254">
        <v>2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0" t="s">
        <v>157</v>
      </c>
      <c r="AU413" s="260" t="s">
        <v>85</v>
      </c>
      <c r="AV413" s="14" t="s">
        <v>85</v>
      </c>
      <c r="AW413" s="14" t="s">
        <v>33</v>
      </c>
      <c r="AX413" s="14" t="s">
        <v>77</v>
      </c>
      <c r="AY413" s="260" t="s">
        <v>145</v>
      </c>
    </row>
    <row r="414" s="15" customFormat="1">
      <c r="A414" s="15"/>
      <c r="B414" s="261"/>
      <c r="C414" s="262"/>
      <c r="D414" s="241" t="s">
        <v>157</v>
      </c>
      <c r="E414" s="263" t="s">
        <v>1</v>
      </c>
      <c r="F414" s="264" t="s">
        <v>160</v>
      </c>
      <c r="G414" s="262"/>
      <c r="H414" s="265">
        <v>2</v>
      </c>
      <c r="I414" s="266"/>
      <c r="J414" s="262"/>
      <c r="K414" s="262"/>
      <c r="L414" s="267"/>
      <c r="M414" s="268"/>
      <c r="N414" s="269"/>
      <c r="O414" s="269"/>
      <c r="P414" s="269"/>
      <c r="Q414" s="269"/>
      <c r="R414" s="269"/>
      <c r="S414" s="269"/>
      <c r="T414" s="270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1" t="s">
        <v>157</v>
      </c>
      <c r="AU414" s="271" t="s">
        <v>85</v>
      </c>
      <c r="AV414" s="15" t="s">
        <v>152</v>
      </c>
      <c r="AW414" s="15" t="s">
        <v>33</v>
      </c>
      <c r="AX414" s="15" t="s">
        <v>8</v>
      </c>
      <c r="AY414" s="271" t="s">
        <v>145</v>
      </c>
    </row>
    <row r="415" s="2" customFormat="1">
      <c r="A415" s="38"/>
      <c r="B415" s="39"/>
      <c r="C415" s="272" t="s">
        <v>595</v>
      </c>
      <c r="D415" s="272" t="s">
        <v>195</v>
      </c>
      <c r="E415" s="273" t="s">
        <v>801</v>
      </c>
      <c r="F415" s="274" t="s">
        <v>802</v>
      </c>
      <c r="G415" s="275" t="s">
        <v>402</v>
      </c>
      <c r="H415" s="276">
        <v>1</v>
      </c>
      <c r="I415" s="277"/>
      <c r="J415" s="278">
        <f>ROUND(I415*H415,0)</f>
        <v>0</v>
      </c>
      <c r="K415" s="274" t="s">
        <v>151</v>
      </c>
      <c r="L415" s="279"/>
      <c r="M415" s="280" t="s">
        <v>1</v>
      </c>
      <c r="N415" s="281" t="s">
        <v>43</v>
      </c>
      <c r="O415" s="91"/>
      <c r="P415" s="235">
        <f>O415*H415</f>
        <v>0</v>
      </c>
      <c r="Q415" s="235">
        <v>0.00069999999999999999</v>
      </c>
      <c r="R415" s="235">
        <f>Q415*H415</f>
        <v>0.00069999999999999999</v>
      </c>
      <c r="S415" s="235">
        <v>0</v>
      </c>
      <c r="T415" s="236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7" t="s">
        <v>184</v>
      </c>
      <c r="AT415" s="237" t="s">
        <v>195</v>
      </c>
      <c r="AU415" s="237" t="s">
        <v>85</v>
      </c>
      <c r="AY415" s="17" t="s">
        <v>145</v>
      </c>
      <c r="BE415" s="238">
        <f>IF(N415="základní",J415,0)</f>
        <v>0</v>
      </c>
      <c r="BF415" s="238">
        <f>IF(N415="snížená",J415,0)</f>
        <v>0</v>
      </c>
      <c r="BG415" s="238">
        <f>IF(N415="zákl. přenesená",J415,0)</f>
        <v>0</v>
      </c>
      <c r="BH415" s="238">
        <f>IF(N415="sníž. přenesená",J415,0)</f>
        <v>0</v>
      </c>
      <c r="BI415" s="238">
        <f>IF(N415="nulová",J415,0)</f>
        <v>0</v>
      </c>
      <c r="BJ415" s="17" t="s">
        <v>85</v>
      </c>
      <c r="BK415" s="238">
        <f>ROUND(I415*H415,0)</f>
        <v>0</v>
      </c>
      <c r="BL415" s="17" t="s">
        <v>152</v>
      </c>
      <c r="BM415" s="237" t="s">
        <v>1245</v>
      </c>
    </row>
    <row r="416" s="13" customFormat="1">
      <c r="A416" s="13"/>
      <c r="B416" s="239"/>
      <c r="C416" s="240"/>
      <c r="D416" s="241" t="s">
        <v>157</v>
      </c>
      <c r="E416" s="242" t="s">
        <v>1</v>
      </c>
      <c r="F416" s="243" t="s">
        <v>793</v>
      </c>
      <c r="G416" s="240"/>
      <c r="H416" s="242" t="s">
        <v>1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157</v>
      </c>
      <c r="AU416" s="249" t="s">
        <v>85</v>
      </c>
      <c r="AV416" s="13" t="s">
        <v>8</v>
      </c>
      <c r="AW416" s="13" t="s">
        <v>33</v>
      </c>
      <c r="AX416" s="13" t="s">
        <v>77</v>
      </c>
      <c r="AY416" s="249" t="s">
        <v>145</v>
      </c>
    </row>
    <row r="417" s="14" customFormat="1">
      <c r="A417" s="14"/>
      <c r="B417" s="250"/>
      <c r="C417" s="251"/>
      <c r="D417" s="241" t="s">
        <v>157</v>
      </c>
      <c r="E417" s="252" t="s">
        <v>1</v>
      </c>
      <c r="F417" s="253" t="s">
        <v>1246</v>
      </c>
      <c r="G417" s="251"/>
      <c r="H417" s="254">
        <v>1</v>
      </c>
      <c r="I417" s="255"/>
      <c r="J417" s="251"/>
      <c r="K417" s="251"/>
      <c r="L417" s="256"/>
      <c r="M417" s="257"/>
      <c r="N417" s="258"/>
      <c r="O417" s="258"/>
      <c r="P417" s="258"/>
      <c r="Q417" s="258"/>
      <c r="R417" s="258"/>
      <c r="S417" s="258"/>
      <c r="T417" s="25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0" t="s">
        <v>157</v>
      </c>
      <c r="AU417" s="260" t="s">
        <v>85</v>
      </c>
      <c r="AV417" s="14" t="s">
        <v>85</v>
      </c>
      <c r="AW417" s="14" t="s">
        <v>33</v>
      </c>
      <c r="AX417" s="14" t="s">
        <v>77</v>
      </c>
      <c r="AY417" s="260" t="s">
        <v>145</v>
      </c>
    </row>
    <row r="418" s="15" customFormat="1">
      <c r="A418" s="15"/>
      <c r="B418" s="261"/>
      <c r="C418" s="262"/>
      <c r="D418" s="241" t="s">
        <v>157</v>
      </c>
      <c r="E418" s="263" t="s">
        <v>1</v>
      </c>
      <c r="F418" s="264" t="s">
        <v>160</v>
      </c>
      <c r="G418" s="262"/>
      <c r="H418" s="265">
        <v>1</v>
      </c>
      <c r="I418" s="266"/>
      <c r="J418" s="262"/>
      <c r="K418" s="262"/>
      <c r="L418" s="267"/>
      <c r="M418" s="268"/>
      <c r="N418" s="269"/>
      <c r="O418" s="269"/>
      <c r="P418" s="269"/>
      <c r="Q418" s="269"/>
      <c r="R418" s="269"/>
      <c r="S418" s="269"/>
      <c r="T418" s="270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1" t="s">
        <v>157</v>
      </c>
      <c r="AU418" s="271" t="s">
        <v>85</v>
      </c>
      <c r="AV418" s="15" t="s">
        <v>152</v>
      </c>
      <c r="AW418" s="15" t="s">
        <v>33</v>
      </c>
      <c r="AX418" s="15" t="s">
        <v>8</v>
      </c>
      <c r="AY418" s="271" t="s">
        <v>145</v>
      </c>
    </row>
    <row r="419" s="2" customFormat="1">
      <c r="A419" s="38"/>
      <c r="B419" s="39"/>
      <c r="C419" s="226" t="s">
        <v>600</v>
      </c>
      <c r="D419" s="226" t="s">
        <v>147</v>
      </c>
      <c r="E419" s="227" t="s">
        <v>806</v>
      </c>
      <c r="F419" s="228" t="s">
        <v>807</v>
      </c>
      <c r="G419" s="229" t="s">
        <v>402</v>
      </c>
      <c r="H419" s="230">
        <v>1</v>
      </c>
      <c r="I419" s="231"/>
      <c r="J419" s="232">
        <f>ROUND(I419*H419,0)</f>
        <v>0</v>
      </c>
      <c r="K419" s="228" t="s">
        <v>151</v>
      </c>
      <c r="L419" s="44"/>
      <c r="M419" s="233" t="s">
        <v>1</v>
      </c>
      <c r="N419" s="234" t="s">
        <v>43</v>
      </c>
      <c r="O419" s="91"/>
      <c r="P419" s="235">
        <f>O419*H419</f>
        <v>0</v>
      </c>
      <c r="Q419" s="235">
        <v>0</v>
      </c>
      <c r="R419" s="235">
        <f>Q419*H419</f>
        <v>0</v>
      </c>
      <c r="S419" s="235">
        <v>0</v>
      </c>
      <c r="T419" s="236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7" t="s">
        <v>227</v>
      </c>
      <c r="AT419" s="237" t="s">
        <v>147</v>
      </c>
      <c r="AU419" s="237" t="s">
        <v>85</v>
      </c>
      <c r="AY419" s="17" t="s">
        <v>145</v>
      </c>
      <c r="BE419" s="238">
        <f>IF(N419="základní",J419,0)</f>
        <v>0</v>
      </c>
      <c r="BF419" s="238">
        <f>IF(N419="snížená",J419,0)</f>
        <v>0</v>
      </c>
      <c r="BG419" s="238">
        <f>IF(N419="zákl. přenesená",J419,0)</f>
        <v>0</v>
      </c>
      <c r="BH419" s="238">
        <f>IF(N419="sníž. přenesená",J419,0)</f>
        <v>0</v>
      </c>
      <c r="BI419" s="238">
        <f>IF(N419="nulová",J419,0)</f>
        <v>0</v>
      </c>
      <c r="BJ419" s="17" t="s">
        <v>85</v>
      </c>
      <c r="BK419" s="238">
        <f>ROUND(I419*H419,0)</f>
        <v>0</v>
      </c>
      <c r="BL419" s="17" t="s">
        <v>227</v>
      </c>
      <c r="BM419" s="237" t="s">
        <v>1247</v>
      </c>
    </row>
    <row r="420" s="2" customFormat="1" ht="16.5" customHeight="1">
      <c r="A420" s="38"/>
      <c r="B420" s="39"/>
      <c r="C420" s="272" t="s">
        <v>604</v>
      </c>
      <c r="D420" s="272" t="s">
        <v>195</v>
      </c>
      <c r="E420" s="273" t="s">
        <v>810</v>
      </c>
      <c r="F420" s="274" t="s">
        <v>811</v>
      </c>
      <c r="G420" s="275" t="s">
        <v>812</v>
      </c>
      <c r="H420" s="276">
        <v>1</v>
      </c>
      <c r="I420" s="277"/>
      <c r="J420" s="278">
        <f>ROUND(I420*H420,0)</f>
        <v>0</v>
      </c>
      <c r="K420" s="274" t="s">
        <v>1</v>
      </c>
      <c r="L420" s="279"/>
      <c r="M420" s="280" t="s">
        <v>1</v>
      </c>
      <c r="N420" s="281" t="s">
        <v>43</v>
      </c>
      <c r="O420" s="91"/>
      <c r="P420" s="235">
        <f>O420*H420</f>
        <v>0</v>
      </c>
      <c r="Q420" s="235">
        <v>0</v>
      </c>
      <c r="R420" s="235">
        <f>Q420*H420</f>
        <v>0</v>
      </c>
      <c r="S420" s="235">
        <v>0</v>
      </c>
      <c r="T420" s="236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7" t="s">
        <v>325</v>
      </c>
      <c r="AT420" s="237" t="s">
        <v>195</v>
      </c>
      <c r="AU420" s="237" t="s">
        <v>85</v>
      </c>
      <c r="AY420" s="17" t="s">
        <v>145</v>
      </c>
      <c r="BE420" s="238">
        <f>IF(N420="základní",J420,0)</f>
        <v>0</v>
      </c>
      <c r="BF420" s="238">
        <f>IF(N420="snížená",J420,0)</f>
        <v>0</v>
      </c>
      <c r="BG420" s="238">
        <f>IF(N420="zákl. přenesená",J420,0)</f>
        <v>0</v>
      </c>
      <c r="BH420" s="238">
        <f>IF(N420="sníž. přenesená",J420,0)</f>
        <v>0</v>
      </c>
      <c r="BI420" s="238">
        <f>IF(N420="nulová",J420,0)</f>
        <v>0</v>
      </c>
      <c r="BJ420" s="17" t="s">
        <v>85</v>
      </c>
      <c r="BK420" s="238">
        <f>ROUND(I420*H420,0)</f>
        <v>0</v>
      </c>
      <c r="BL420" s="17" t="s">
        <v>227</v>
      </c>
      <c r="BM420" s="237" t="s">
        <v>1248</v>
      </c>
    </row>
    <row r="421" s="2" customFormat="1">
      <c r="A421" s="38"/>
      <c r="B421" s="39"/>
      <c r="C421" s="226" t="s">
        <v>609</v>
      </c>
      <c r="D421" s="226" t="s">
        <v>147</v>
      </c>
      <c r="E421" s="227" t="s">
        <v>816</v>
      </c>
      <c r="F421" s="228" t="s">
        <v>817</v>
      </c>
      <c r="G421" s="229" t="s">
        <v>402</v>
      </c>
      <c r="H421" s="230">
        <v>4</v>
      </c>
      <c r="I421" s="231"/>
      <c r="J421" s="232">
        <f>ROUND(I421*H421,0)</f>
        <v>0</v>
      </c>
      <c r="K421" s="228" t="s">
        <v>151</v>
      </c>
      <c r="L421" s="44"/>
      <c r="M421" s="233" t="s">
        <v>1</v>
      </c>
      <c r="N421" s="234" t="s">
        <v>43</v>
      </c>
      <c r="O421" s="91"/>
      <c r="P421" s="235">
        <f>O421*H421</f>
        <v>0</v>
      </c>
      <c r="Q421" s="235">
        <v>0</v>
      </c>
      <c r="R421" s="235">
        <f>Q421*H421</f>
        <v>0</v>
      </c>
      <c r="S421" s="235">
        <v>0</v>
      </c>
      <c r="T421" s="236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7" t="s">
        <v>227</v>
      </c>
      <c r="AT421" s="237" t="s">
        <v>147</v>
      </c>
      <c r="AU421" s="237" t="s">
        <v>85</v>
      </c>
      <c r="AY421" s="17" t="s">
        <v>145</v>
      </c>
      <c r="BE421" s="238">
        <f>IF(N421="základní",J421,0)</f>
        <v>0</v>
      </c>
      <c r="BF421" s="238">
        <f>IF(N421="snížená",J421,0)</f>
        <v>0</v>
      </c>
      <c r="BG421" s="238">
        <f>IF(N421="zákl. přenesená",J421,0)</f>
        <v>0</v>
      </c>
      <c r="BH421" s="238">
        <f>IF(N421="sníž. přenesená",J421,0)</f>
        <v>0</v>
      </c>
      <c r="BI421" s="238">
        <f>IF(N421="nulová",J421,0)</f>
        <v>0</v>
      </c>
      <c r="BJ421" s="17" t="s">
        <v>85</v>
      </c>
      <c r="BK421" s="238">
        <f>ROUND(I421*H421,0)</f>
        <v>0</v>
      </c>
      <c r="BL421" s="17" t="s">
        <v>227</v>
      </c>
      <c r="BM421" s="237" t="s">
        <v>1249</v>
      </c>
    </row>
    <row r="422" s="13" customFormat="1">
      <c r="A422" s="13"/>
      <c r="B422" s="239"/>
      <c r="C422" s="240"/>
      <c r="D422" s="241" t="s">
        <v>157</v>
      </c>
      <c r="E422" s="242" t="s">
        <v>1</v>
      </c>
      <c r="F422" s="243" t="s">
        <v>624</v>
      </c>
      <c r="G422" s="240"/>
      <c r="H422" s="242" t="s">
        <v>1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157</v>
      </c>
      <c r="AU422" s="249" t="s">
        <v>85</v>
      </c>
      <c r="AV422" s="13" t="s">
        <v>8</v>
      </c>
      <c r="AW422" s="13" t="s">
        <v>33</v>
      </c>
      <c r="AX422" s="13" t="s">
        <v>77</v>
      </c>
      <c r="AY422" s="249" t="s">
        <v>145</v>
      </c>
    </row>
    <row r="423" s="14" customFormat="1">
      <c r="A423" s="14"/>
      <c r="B423" s="250"/>
      <c r="C423" s="251"/>
      <c r="D423" s="241" t="s">
        <v>157</v>
      </c>
      <c r="E423" s="252" t="s">
        <v>1</v>
      </c>
      <c r="F423" s="253" t="s">
        <v>819</v>
      </c>
      <c r="G423" s="251"/>
      <c r="H423" s="254">
        <v>2</v>
      </c>
      <c r="I423" s="255"/>
      <c r="J423" s="251"/>
      <c r="K423" s="251"/>
      <c r="L423" s="256"/>
      <c r="M423" s="257"/>
      <c r="N423" s="258"/>
      <c r="O423" s="258"/>
      <c r="P423" s="258"/>
      <c r="Q423" s="258"/>
      <c r="R423" s="258"/>
      <c r="S423" s="258"/>
      <c r="T423" s="25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0" t="s">
        <v>157</v>
      </c>
      <c r="AU423" s="260" t="s">
        <v>85</v>
      </c>
      <c r="AV423" s="14" t="s">
        <v>85</v>
      </c>
      <c r="AW423" s="14" t="s">
        <v>33</v>
      </c>
      <c r="AX423" s="14" t="s">
        <v>77</v>
      </c>
      <c r="AY423" s="260" t="s">
        <v>145</v>
      </c>
    </row>
    <row r="424" s="14" customFormat="1">
      <c r="A424" s="14"/>
      <c r="B424" s="250"/>
      <c r="C424" s="251"/>
      <c r="D424" s="241" t="s">
        <v>157</v>
      </c>
      <c r="E424" s="252" t="s">
        <v>1</v>
      </c>
      <c r="F424" s="253" t="s">
        <v>1250</v>
      </c>
      <c r="G424" s="251"/>
      <c r="H424" s="254">
        <v>2</v>
      </c>
      <c r="I424" s="255"/>
      <c r="J424" s="251"/>
      <c r="K424" s="251"/>
      <c r="L424" s="256"/>
      <c r="M424" s="257"/>
      <c r="N424" s="258"/>
      <c r="O424" s="258"/>
      <c r="P424" s="258"/>
      <c r="Q424" s="258"/>
      <c r="R424" s="258"/>
      <c r="S424" s="258"/>
      <c r="T424" s="25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0" t="s">
        <v>157</v>
      </c>
      <c r="AU424" s="260" t="s">
        <v>85</v>
      </c>
      <c r="AV424" s="14" t="s">
        <v>85</v>
      </c>
      <c r="AW424" s="14" t="s">
        <v>33</v>
      </c>
      <c r="AX424" s="14" t="s">
        <v>77</v>
      </c>
      <c r="AY424" s="260" t="s">
        <v>145</v>
      </c>
    </row>
    <row r="425" s="15" customFormat="1">
      <c r="A425" s="15"/>
      <c r="B425" s="261"/>
      <c r="C425" s="262"/>
      <c r="D425" s="241" t="s">
        <v>157</v>
      </c>
      <c r="E425" s="263" t="s">
        <v>1</v>
      </c>
      <c r="F425" s="264" t="s">
        <v>160</v>
      </c>
      <c r="G425" s="262"/>
      <c r="H425" s="265">
        <v>4</v>
      </c>
      <c r="I425" s="266"/>
      <c r="J425" s="262"/>
      <c r="K425" s="262"/>
      <c r="L425" s="267"/>
      <c r="M425" s="268"/>
      <c r="N425" s="269"/>
      <c r="O425" s="269"/>
      <c r="P425" s="269"/>
      <c r="Q425" s="269"/>
      <c r="R425" s="269"/>
      <c r="S425" s="269"/>
      <c r="T425" s="270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71" t="s">
        <v>157</v>
      </c>
      <c r="AU425" s="271" t="s">
        <v>85</v>
      </c>
      <c r="AV425" s="15" t="s">
        <v>152</v>
      </c>
      <c r="AW425" s="15" t="s">
        <v>33</v>
      </c>
      <c r="AX425" s="15" t="s">
        <v>8</v>
      </c>
      <c r="AY425" s="271" t="s">
        <v>145</v>
      </c>
    </row>
    <row r="426" s="2" customFormat="1" ht="16.5" customHeight="1">
      <c r="A426" s="38"/>
      <c r="B426" s="39"/>
      <c r="C426" s="272" t="s">
        <v>614</v>
      </c>
      <c r="D426" s="272" t="s">
        <v>195</v>
      </c>
      <c r="E426" s="273" t="s">
        <v>822</v>
      </c>
      <c r="F426" s="274" t="s">
        <v>823</v>
      </c>
      <c r="G426" s="275" t="s">
        <v>812</v>
      </c>
      <c r="H426" s="276">
        <v>2</v>
      </c>
      <c r="I426" s="277"/>
      <c r="J426" s="278">
        <f>ROUND(I426*H426,0)</f>
        <v>0</v>
      </c>
      <c r="K426" s="274" t="s">
        <v>1</v>
      </c>
      <c r="L426" s="279"/>
      <c r="M426" s="280" t="s">
        <v>1</v>
      </c>
      <c r="N426" s="281" t="s">
        <v>43</v>
      </c>
      <c r="O426" s="91"/>
      <c r="P426" s="235">
        <f>O426*H426</f>
        <v>0</v>
      </c>
      <c r="Q426" s="235">
        <v>0</v>
      </c>
      <c r="R426" s="235">
        <f>Q426*H426</f>
        <v>0</v>
      </c>
      <c r="S426" s="235">
        <v>0</v>
      </c>
      <c r="T426" s="236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7" t="s">
        <v>325</v>
      </c>
      <c r="AT426" s="237" t="s">
        <v>195</v>
      </c>
      <c r="AU426" s="237" t="s">
        <v>85</v>
      </c>
      <c r="AY426" s="17" t="s">
        <v>145</v>
      </c>
      <c r="BE426" s="238">
        <f>IF(N426="základní",J426,0)</f>
        <v>0</v>
      </c>
      <c r="BF426" s="238">
        <f>IF(N426="snížená",J426,0)</f>
        <v>0</v>
      </c>
      <c r="BG426" s="238">
        <f>IF(N426="zákl. přenesená",J426,0)</f>
        <v>0</v>
      </c>
      <c r="BH426" s="238">
        <f>IF(N426="sníž. přenesená",J426,0)</f>
        <v>0</v>
      </c>
      <c r="BI426" s="238">
        <f>IF(N426="nulová",J426,0)</f>
        <v>0</v>
      </c>
      <c r="BJ426" s="17" t="s">
        <v>85</v>
      </c>
      <c r="BK426" s="238">
        <f>ROUND(I426*H426,0)</f>
        <v>0</v>
      </c>
      <c r="BL426" s="17" t="s">
        <v>227</v>
      </c>
      <c r="BM426" s="237" t="s">
        <v>1251</v>
      </c>
    </row>
    <row r="427" s="13" customFormat="1">
      <c r="A427" s="13"/>
      <c r="B427" s="239"/>
      <c r="C427" s="240"/>
      <c r="D427" s="241" t="s">
        <v>157</v>
      </c>
      <c r="E427" s="242" t="s">
        <v>1</v>
      </c>
      <c r="F427" s="243" t="s">
        <v>825</v>
      </c>
      <c r="G427" s="240"/>
      <c r="H427" s="242" t="s">
        <v>1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9" t="s">
        <v>157</v>
      </c>
      <c r="AU427" s="249" t="s">
        <v>85</v>
      </c>
      <c r="AV427" s="13" t="s">
        <v>8</v>
      </c>
      <c r="AW427" s="13" t="s">
        <v>33</v>
      </c>
      <c r="AX427" s="13" t="s">
        <v>77</v>
      </c>
      <c r="AY427" s="249" t="s">
        <v>145</v>
      </c>
    </row>
    <row r="428" s="14" customFormat="1">
      <c r="A428" s="14"/>
      <c r="B428" s="250"/>
      <c r="C428" s="251"/>
      <c r="D428" s="241" t="s">
        <v>157</v>
      </c>
      <c r="E428" s="252" t="s">
        <v>1</v>
      </c>
      <c r="F428" s="253" t="s">
        <v>826</v>
      </c>
      <c r="G428" s="251"/>
      <c r="H428" s="254">
        <v>2</v>
      </c>
      <c r="I428" s="255"/>
      <c r="J428" s="251"/>
      <c r="K428" s="251"/>
      <c r="L428" s="256"/>
      <c r="M428" s="257"/>
      <c r="N428" s="258"/>
      <c r="O428" s="258"/>
      <c r="P428" s="258"/>
      <c r="Q428" s="258"/>
      <c r="R428" s="258"/>
      <c r="S428" s="258"/>
      <c r="T428" s="25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0" t="s">
        <v>157</v>
      </c>
      <c r="AU428" s="260" t="s">
        <v>85</v>
      </c>
      <c r="AV428" s="14" t="s">
        <v>85</v>
      </c>
      <c r="AW428" s="14" t="s">
        <v>33</v>
      </c>
      <c r="AX428" s="14" t="s">
        <v>77</v>
      </c>
      <c r="AY428" s="260" t="s">
        <v>145</v>
      </c>
    </row>
    <row r="429" s="15" customFormat="1">
      <c r="A429" s="15"/>
      <c r="B429" s="261"/>
      <c r="C429" s="262"/>
      <c r="D429" s="241" t="s">
        <v>157</v>
      </c>
      <c r="E429" s="263" t="s">
        <v>1</v>
      </c>
      <c r="F429" s="264" t="s">
        <v>160</v>
      </c>
      <c r="G429" s="262"/>
      <c r="H429" s="265">
        <v>2</v>
      </c>
      <c r="I429" s="266"/>
      <c r="J429" s="262"/>
      <c r="K429" s="262"/>
      <c r="L429" s="267"/>
      <c r="M429" s="268"/>
      <c r="N429" s="269"/>
      <c r="O429" s="269"/>
      <c r="P429" s="269"/>
      <c r="Q429" s="269"/>
      <c r="R429" s="269"/>
      <c r="S429" s="269"/>
      <c r="T429" s="270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71" t="s">
        <v>157</v>
      </c>
      <c r="AU429" s="271" t="s">
        <v>85</v>
      </c>
      <c r="AV429" s="15" t="s">
        <v>152</v>
      </c>
      <c r="AW429" s="15" t="s">
        <v>33</v>
      </c>
      <c r="AX429" s="15" t="s">
        <v>8</v>
      </c>
      <c r="AY429" s="271" t="s">
        <v>145</v>
      </c>
    </row>
    <row r="430" s="2" customFormat="1" ht="16.5" customHeight="1">
      <c r="A430" s="38"/>
      <c r="B430" s="39"/>
      <c r="C430" s="272" t="s">
        <v>620</v>
      </c>
      <c r="D430" s="272" t="s">
        <v>195</v>
      </c>
      <c r="E430" s="273" t="s">
        <v>828</v>
      </c>
      <c r="F430" s="274" t="s">
        <v>823</v>
      </c>
      <c r="G430" s="275" t="s">
        <v>812</v>
      </c>
      <c r="H430" s="276">
        <v>2</v>
      </c>
      <c r="I430" s="277"/>
      <c r="J430" s="278">
        <f>ROUND(I430*H430,0)</f>
        <v>0</v>
      </c>
      <c r="K430" s="274" t="s">
        <v>1</v>
      </c>
      <c r="L430" s="279"/>
      <c r="M430" s="280" t="s">
        <v>1</v>
      </c>
      <c r="N430" s="281" t="s">
        <v>43</v>
      </c>
      <c r="O430" s="91"/>
      <c r="P430" s="235">
        <f>O430*H430</f>
        <v>0</v>
      </c>
      <c r="Q430" s="235">
        <v>0</v>
      </c>
      <c r="R430" s="235">
        <f>Q430*H430</f>
        <v>0</v>
      </c>
      <c r="S430" s="235">
        <v>0</v>
      </c>
      <c r="T430" s="236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7" t="s">
        <v>325</v>
      </c>
      <c r="AT430" s="237" t="s">
        <v>195</v>
      </c>
      <c r="AU430" s="237" t="s">
        <v>85</v>
      </c>
      <c r="AY430" s="17" t="s">
        <v>145</v>
      </c>
      <c r="BE430" s="238">
        <f>IF(N430="základní",J430,0)</f>
        <v>0</v>
      </c>
      <c r="BF430" s="238">
        <f>IF(N430="snížená",J430,0)</f>
        <v>0</v>
      </c>
      <c r="BG430" s="238">
        <f>IF(N430="zákl. přenesená",J430,0)</f>
        <v>0</v>
      </c>
      <c r="BH430" s="238">
        <f>IF(N430="sníž. přenesená",J430,0)</f>
        <v>0</v>
      </c>
      <c r="BI430" s="238">
        <f>IF(N430="nulová",J430,0)</f>
        <v>0</v>
      </c>
      <c r="BJ430" s="17" t="s">
        <v>85</v>
      </c>
      <c r="BK430" s="238">
        <f>ROUND(I430*H430,0)</f>
        <v>0</v>
      </c>
      <c r="BL430" s="17" t="s">
        <v>227</v>
      </c>
      <c r="BM430" s="237" t="s">
        <v>1252</v>
      </c>
    </row>
    <row r="431" s="13" customFormat="1">
      <c r="A431" s="13"/>
      <c r="B431" s="239"/>
      <c r="C431" s="240"/>
      <c r="D431" s="241" t="s">
        <v>157</v>
      </c>
      <c r="E431" s="242" t="s">
        <v>1</v>
      </c>
      <c r="F431" s="243" t="s">
        <v>830</v>
      </c>
      <c r="G431" s="240"/>
      <c r="H431" s="242" t="s">
        <v>1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157</v>
      </c>
      <c r="AU431" s="249" t="s">
        <v>85</v>
      </c>
      <c r="AV431" s="13" t="s">
        <v>8</v>
      </c>
      <c r="AW431" s="13" t="s">
        <v>33</v>
      </c>
      <c r="AX431" s="13" t="s">
        <v>77</v>
      </c>
      <c r="AY431" s="249" t="s">
        <v>145</v>
      </c>
    </row>
    <row r="432" s="14" customFormat="1">
      <c r="A432" s="14"/>
      <c r="B432" s="250"/>
      <c r="C432" s="251"/>
      <c r="D432" s="241" t="s">
        <v>157</v>
      </c>
      <c r="E432" s="252" t="s">
        <v>1</v>
      </c>
      <c r="F432" s="253" t="s">
        <v>1253</v>
      </c>
      <c r="G432" s="251"/>
      <c r="H432" s="254">
        <v>2</v>
      </c>
      <c r="I432" s="255"/>
      <c r="J432" s="251"/>
      <c r="K432" s="251"/>
      <c r="L432" s="256"/>
      <c r="M432" s="257"/>
      <c r="N432" s="258"/>
      <c r="O432" s="258"/>
      <c r="P432" s="258"/>
      <c r="Q432" s="258"/>
      <c r="R432" s="258"/>
      <c r="S432" s="258"/>
      <c r="T432" s="25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0" t="s">
        <v>157</v>
      </c>
      <c r="AU432" s="260" t="s">
        <v>85</v>
      </c>
      <c r="AV432" s="14" t="s">
        <v>85</v>
      </c>
      <c r="AW432" s="14" t="s">
        <v>33</v>
      </c>
      <c r="AX432" s="14" t="s">
        <v>77</v>
      </c>
      <c r="AY432" s="260" t="s">
        <v>145</v>
      </c>
    </row>
    <row r="433" s="15" customFormat="1">
      <c r="A433" s="15"/>
      <c r="B433" s="261"/>
      <c r="C433" s="262"/>
      <c r="D433" s="241" t="s">
        <v>157</v>
      </c>
      <c r="E433" s="263" t="s">
        <v>1</v>
      </c>
      <c r="F433" s="264" t="s">
        <v>160</v>
      </c>
      <c r="G433" s="262"/>
      <c r="H433" s="265">
        <v>2</v>
      </c>
      <c r="I433" s="266"/>
      <c r="J433" s="262"/>
      <c r="K433" s="262"/>
      <c r="L433" s="267"/>
      <c r="M433" s="268"/>
      <c r="N433" s="269"/>
      <c r="O433" s="269"/>
      <c r="P433" s="269"/>
      <c r="Q433" s="269"/>
      <c r="R433" s="269"/>
      <c r="S433" s="269"/>
      <c r="T433" s="270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71" t="s">
        <v>157</v>
      </c>
      <c r="AU433" s="271" t="s">
        <v>85</v>
      </c>
      <c r="AV433" s="15" t="s">
        <v>152</v>
      </c>
      <c r="AW433" s="15" t="s">
        <v>33</v>
      </c>
      <c r="AX433" s="15" t="s">
        <v>8</v>
      </c>
      <c r="AY433" s="271" t="s">
        <v>145</v>
      </c>
    </row>
    <row r="434" s="2" customFormat="1">
      <c r="A434" s="38"/>
      <c r="B434" s="39"/>
      <c r="C434" s="226" t="s">
        <v>627</v>
      </c>
      <c r="D434" s="226" t="s">
        <v>147</v>
      </c>
      <c r="E434" s="227" t="s">
        <v>833</v>
      </c>
      <c r="F434" s="228" t="s">
        <v>834</v>
      </c>
      <c r="G434" s="229" t="s">
        <v>402</v>
      </c>
      <c r="H434" s="230">
        <v>64</v>
      </c>
      <c r="I434" s="231"/>
      <c r="J434" s="232">
        <f>ROUND(I434*H434,0)</f>
        <v>0</v>
      </c>
      <c r="K434" s="228" t="s">
        <v>151</v>
      </c>
      <c r="L434" s="44"/>
      <c r="M434" s="233" t="s">
        <v>1</v>
      </c>
      <c r="N434" s="234" t="s">
        <v>43</v>
      </c>
      <c r="O434" s="91"/>
      <c r="P434" s="235">
        <f>O434*H434</f>
        <v>0</v>
      </c>
      <c r="Q434" s="235">
        <v>0</v>
      </c>
      <c r="R434" s="235">
        <f>Q434*H434</f>
        <v>0</v>
      </c>
      <c r="S434" s="235">
        <v>0</v>
      </c>
      <c r="T434" s="236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7" t="s">
        <v>227</v>
      </c>
      <c r="AT434" s="237" t="s">
        <v>147</v>
      </c>
      <c r="AU434" s="237" t="s">
        <v>85</v>
      </c>
      <c r="AY434" s="17" t="s">
        <v>145</v>
      </c>
      <c r="BE434" s="238">
        <f>IF(N434="základní",J434,0)</f>
        <v>0</v>
      </c>
      <c r="BF434" s="238">
        <f>IF(N434="snížená",J434,0)</f>
        <v>0</v>
      </c>
      <c r="BG434" s="238">
        <f>IF(N434="zákl. přenesená",J434,0)</f>
        <v>0</v>
      </c>
      <c r="BH434" s="238">
        <f>IF(N434="sníž. přenesená",J434,0)</f>
        <v>0</v>
      </c>
      <c r="BI434" s="238">
        <f>IF(N434="nulová",J434,0)</f>
        <v>0</v>
      </c>
      <c r="BJ434" s="17" t="s">
        <v>85</v>
      </c>
      <c r="BK434" s="238">
        <f>ROUND(I434*H434,0)</f>
        <v>0</v>
      </c>
      <c r="BL434" s="17" t="s">
        <v>227</v>
      </c>
      <c r="BM434" s="237" t="s">
        <v>1254</v>
      </c>
    </row>
    <row r="435" s="13" customFormat="1">
      <c r="A435" s="13"/>
      <c r="B435" s="239"/>
      <c r="C435" s="240"/>
      <c r="D435" s="241" t="s">
        <v>157</v>
      </c>
      <c r="E435" s="242" t="s">
        <v>1</v>
      </c>
      <c r="F435" s="243" t="s">
        <v>624</v>
      </c>
      <c r="G435" s="240"/>
      <c r="H435" s="242" t="s">
        <v>1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9" t="s">
        <v>157</v>
      </c>
      <c r="AU435" s="249" t="s">
        <v>85</v>
      </c>
      <c r="AV435" s="13" t="s">
        <v>8</v>
      </c>
      <c r="AW435" s="13" t="s">
        <v>33</v>
      </c>
      <c r="AX435" s="13" t="s">
        <v>77</v>
      </c>
      <c r="AY435" s="249" t="s">
        <v>145</v>
      </c>
    </row>
    <row r="436" s="13" customFormat="1">
      <c r="A436" s="13"/>
      <c r="B436" s="239"/>
      <c r="C436" s="240"/>
      <c r="D436" s="241" t="s">
        <v>157</v>
      </c>
      <c r="E436" s="242" t="s">
        <v>1</v>
      </c>
      <c r="F436" s="243" t="s">
        <v>836</v>
      </c>
      <c r="G436" s="240"/>
      <c r="H436" s="242" t="s">
        <v>1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157</v>
      </c>
      <c r="AU436" s="249" t="s">
        <v>85</v>
      </c>
      <c r="AV436" s="13" t="s">
        <v>8</v>
      </c>
      <c r="AW436" s="13" t="s">
        <v>33</v>
      </c>
      <c r="AX436" s="13" t="s">
        <v>77</v>
      </c>
      <c r="AY436" s="249" t="s">
        <v>145</v>
      </c>
    </row>
    <row r="437" s="14" customFormat="1">
      <c r="A437" s="14"/>
      <c r="B437" s="250"/>
      <c r="C437" s="251"/>
      <c r="D437" s="241" t="s">
        <v>157</v>
      </c>
      <c r="E437" s="252" t="s">
        <v>1</v>
      </c>
      <c r="F437" s="253" t="s">
        <v>487</v>
      </c>
      <c r="G437" s="251"/>
      <c r="H437" s="254">
        <v>64</v>
      </c>
      <c r="I437" s="255"/>
      <c r="J437" s="251"/>
      <c r="K437" s="251"/>
      <c r="L437" s="256"/>
      <c r="M437" s="257"/>
      <c r="N437" s="258"/>
      <c r="O437" s="258"/>
      <c r="P437" s="258"/>
      <c r="Q437" s="258"/>
      <c r="R437" s="258"/>
      <c r="S437" s="258"/>
      <c r="T437" s="25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0" t="s">
        <v>157</v>
      </c>
      <c r="AU437" s="260" t="s">
        <v>85</v>
      </c>
      <c r="AV437" s="14" t="s">
        <v>85</v>
      </c>
      <c r="AW437" s="14" t="s">
        <v>33</v>
      </c>
      <c r="AX437" s="14" t="s">
        <v>77</v>
      </c>
      <c r="AY437" s="260" t="s">
        <v>145</v>
      </c>
    </row>
    <row r="438" s="15" customFormat="1">
      <c r="A438" s="15"/>
      <c r="B438" s="261"/>
      <c r="C438" s="262"/>
      <c r="D438" s="241" t="s">
        <v>157</v>
      </c>
      <c r="E438" s="263" t="s">
        <v>1</v>
      </c>
      <c r="F438" s="264" t="s">
        <v>160</v>
      </c>
      <c r="G438" s="262"/>
      <c r="H438" s="265">
        <v>64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1" t="s">
        <v>157</v>
      </c>
      <c r="AU438" s="271" t="s">
        <v>85</v>
      </c>
      <c r="AV438" s="15" t="s">
        <v>152</v>
      </c>
      <c r="AW438" s="15" t="s">
        <v>33</v>
      </c>
      <c r="AX438" s="15" t="s">
        <v>8</v>
      </c>
      <c r="AY438" s="271" t="s">
        <v>145</v>
      </c>
    </row>
    <row r="439" s="2" customFormat="1">
      <c r="A439" s="38"/>
      <c r="B439" s="39"/>
      <c r="C439" s="272" t="s">
        <v>633</v>
      </c>
      <c r="D439" s="272" t="s">
        <v>195</v>
      </c>
      <c r="E439" s="273" t="s">
        <v>839</v>
      </c>
      <c r="F439" s="274" t="s">
        <v>840</v>
      </c>
      <c r="G439" s="275" t="s">
        <v>402</v>
      </c>
      <c r="H439" s="276">
        <v>64</v>
      </c>
      <c r="I439" s="277"/>
      <c r="J439" s="278">
        <f>ROUND(I439*H439,0)</f>
        <v>0</v>
      </c>
      <c r="K439" s="274" t="s">
        <v>151</v>
      </c>
      <c r="L439" s="279"/>
      <c r="M439" s="280" t="s">
        <v>1</v>
      </c>
      <c r="N439" s="281" t="s">
        <v>43</v>
      </c>
      <c r="O439" s="91"/>
      <c r="P439" s="235">
        <f>O439*H439</f>
        <v>0</v>
      </c>
      <c r="Q439" s="235">
        <v>0.00020000000000000001</v>
      </c>
      <c r="R439" s="235">
        <f>Q439*H439</f>
        <v>0.012800000000000001</v>
      </c>
      <c r="S439" s="235">
        <v>0</v>
      </c>
      <c r="T439" s="236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7" t="s">
        <v>325</v>
      </c>
      <c r="AT439" s="237" t="s">
        <v>195</v>
      </c>
      <c r="AU439" s="237" t="s">
        <v>85</v>
      </c>
      <c r="AY439" s="17" t="s">
        <v>145</v>
      </c>
      <c r="BE439" s="238">
        <f>IF(N439="základní",J439,0)</f>
        <v>0</v>
      </c>
      <c r="BF439" s="238">
        <f>IF(N439="snížená",J439,0)</f>
        <v>0</v>
      </c>
      <c r="BG439" s="238">
        <f>IF(N439="zákl. přenesená",J439,0)</f>
        <v>0</v>
      </c>
      <c r="BH439" s="238">
        <f>IF(N439="sníž. přenesená",J439,0)</f>
        <v>0</v>
      </c>
      <c r="BI439" s="238">
        <f>IF(N439="nulová",J439,0)</f>
        <v>0</v>
      </c>
      <c r="BJ439" s="17" t="s">
        <v>85</v>
      </c>
      <c r="BK439" s="238">
        <f>ROUND(I439*H439,0)</f>
        <v>0</v>
      </c>
      <c r="BL439" s="17" t="s">
        <v>227</v>
      </c>
      <c r="BM439" s="237" t="s">
        <v>1255</v>
      </c>
    </row>
    <row r="440" s="2" customFormat="1" ht="33" customHeight="1">
      <c r="A440" s="38"/>
      <c r="B440" s="39"/>
      <c r="C440" s="226" t="s">
        <v>639</v>
      </c>
      <c r="D440" s="226" t="s">
        <v>147</v>
      </c>
      <c r="E440" s="227" t="s">
        <v>843</v>
      </c>
      <c r="F440" s="228" t="s">
        <v>844</v>
      </c>
      <c r="G440" s="229" t="s">
        <v>402</v>
      </c>
      <c r="H440" s="230">
        <v>3</v>
      </c>
      <c r="I440" s="231"/>
      <c r="J440" s="232">
        <f>ROUND(I440*H440,0)</f>
        <v>0</v>
      </c>
      <c r="K440" s="228" t="s">
        <v>151</v>
      </c>
      <c r="L440" s="44"/>
      <c r="M440" s="233" t="s">
        <v>1</v>
      </c>
      <c r="N440" s="234" t="s">
        <v>43</v>
      </c>
      <c r="O440" s="91"/>
      <c r="P440" s="235">
        <f>O440*H440</f>
        <v>0</v>
      </c>
      <c r="Q440" s="235">
        <v>0</v>
      </c>
      <c r="R440" s="235">
        <f>Q440*H440</f>
        <v>0</v>
      </c>
      <c r="S440" s="235">
        <v>0</v>
      </c>
      <c r="T440" s="236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7" t="s">
        <v>227</v>
      </c>
      <c r="AT440" s="237" t="s">
        <v>147</v>
      </c>
      <c r="AU440" s="237" t="s">
        <v>85</v>
      </c>
      <c r="AY440" s="17" t="s">
        <v>145</v>
      </c>
      <c r="BE440" s="238">
        <f>IF(N440="základní",J440,0)</f>
        <v>0</v>
      </c>
      <c r="BF440" s="238">
        <f>IF(N440="snížená",J440,0)</f>
        <v>0</v>
      </c>
      <c r="BG440" s="238">
        <f>IF(N440="zákl. přenesená",J440,0)</f>
        <v>0</v>
      </c>
      <c r="BH440" s="238">
        <f>IF(N440="sníž. přenesená",J440,0)</f>
        <v>0</v>
      </c>
      <c r="BI440" s="238">
        <f>IF(N440="nulová",J440,0)</f>
        <v>0</v>
      </c>
      <c r="BJ440" s="17" t="s">
        <v>85</v>
      </c>
      <c r="BK440" s="238">
        <f>ROUND(I440*H440,0)</f>
        <v>0</v>
      </c>
      <c r="BL440" s="17" t="s">
        <v>227</v>
      </c>
      <c r="BM440" s="237" t="s">
        <v>1256</v>
      </c>
    </row>
    <row r="441" s="2" customFormat="1">
      <c r="A441" s="38"/>
      <c r="B441" s="39"/>
      <c r="C441" s="226" t="s">
        <v>645</v>
      </c>
      <c r="D441" s="226" t="s">
        <v>147</v>
      </c>
      <c r="E441" s="227" t="s">
        <v>857</v>
      </c>
      <c r="F441" s="228" t="s">
        <v>858</v>
      </c>
      <c r="G441" s="229" t="s">
        <v>150</v>
      </c>
      <c r="H441" s="230">
        <v>210.315</v>
      </c>
      <c r="I441" s="231"/>
      <c r="J441" s="232">
        <f>ROUND(I441*H441,0)</f>
        <v>0</v>
      </c>
      <c r="K441" s="228" t="s">
        <v>151</v>
      </c>
      <c r="L441" s="44"/>
      <c r="M441" s="233" t="s">
        <v>1</v>
      </c>
      <c r="N441" s="234" t="s">
        <v>43</v>
      </c>
      <c r="O441" s="91"/>
      <c r="P441" s="235">
        <f>O441*H441</f>
        <v>0</v>
      </c>
      <c r="Q441" s="235">
        <v>0</v>
      </c>
      <c r="R441" s="235">
        <f>Q441*H441</f>
        <v>0</v>
      </c>
      <c r="S441" s="235">
        <v>0</v>
      </c>
      <c r="T441" s="236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37" t="s">
        <v>227</v>
      </c>
      <c r="AT441" s="237" t="s">
        <v>147</v>
      </c>
      <c r="AU441" s="237" t="s">
        <v>85</v>
      </c>
      <c r="AY441" s="17" t="s">
        <v>145</v>
      </c>
      <c r="BE441" s="238">
        <f>IF(N441="základní",J441,0)</f>
        <v>0</v>
      </c>
      <c r="BF441" s="238">
        <f>IF(N441="snížená",J441,0)</f>
        <v>0</v>
      </c>
      <c r="BG441" s="238">
        <f>IF(N441="zákl. přenesená",J441,0)</f>
        <v>0</v>
      </c>
      <c r="BH441" s="238">
        <f>IF(N441="sníž. přenesená",J441,0)</f>
        <v>0</v>
      </c>
      <c r="BI441" s="238">
        <f>IF(N441="nulová",J441,0)</f>
        <v>0</v>
      </c>
      <c r="BJ441" s="17" t="s">
        <v>85</v>
      </c>
      <c r="BK441" s="238">
        <f>ROUND(I441*H441,0)</f>
        <v>0</v>
      </c>
      <c r="BL441" s="17" t="s">
        <v>227</v>
      </c>
      <c r="BM441" s="237" t="s">
        <v>1257</v>
      </c>
    </row>
    <row r="442" s="14" customFormat="1">
      <c r="A442" s="14"/>
      <c r="B442" s="250"/>
      <c r="C442" s="251"/>
      <c r="D442" s="241" t="s">
        <v>157</v>
      </c>
      <c r="E442" s="252" t="s">
        <v>1</v>
      </c>
      <c r="F442" s="253" t="s">
        <v>1258</v>
      </c>
      <c r="G442" s="251"/>
      <c r="H442" s="254">
        <v>189</v>
      </c>
      <c r="I442" s="255"/>
      <c r="J442" s="251"/>
      <c r="K442" s="251"/>
      <c r="L442" s="256"/>
      <c r="M442" s="257"/>
      <c r="N442" s="258"/>
      <c r="O442" s="258"/>
      <c r="P442" s="258"/>
      <c r="Q442" s="258"/>
      <c r="R442" s="258"/>
      <c r="S442" s="258"/>
      <c r="T442" s="25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0" t="s">
        <v>157</v>
      </c>
      <c r="AU442" s="260" t="s">
        <v>85</v>
      </c>
      <c r="AV442" s="14" t="s">
        <v>85</v>
      </c>
      <c r="AW442" s="14" t="s">
        <v>33</v>
      </c>
      <c r="AX442" s="14" t="s">
        <v>77</v>
      </c>
      <c r="AY442" s="260" t="s">
        <v>145</v>
      </c>
    </row>
    <row r="443" s="14" customFormat="1">
      <c r="A443" s="14"/>
      <c r="B443" s="250"/>
      <c r="C443" s="251"/>
      <c r="D443" s="241" t="s">
        <v>157</v>
      </c>
      <c r="E443" s="252" t="s">
        <v>1</v>
      </c>
      <c r="F443" s="253" t="s">
        <v>1259</v>
      </c>
      <c r="G443" s="251"/>
      <c r="H443" s="254">
        <v>21.315000000000001</v>
      </c>
      <c r="I443" s="255"/>
      <c r="J443" s="251"/>
      <c r="K443" s="251"/>
      <c r="L443" s="256"/>
      <c r="M443" s="257"/>
      <c r="N443" s="258"/>
      <c r="O443" s="258"/>
      <c r="P443" s="258"/>
      <c r="Q443" s="258"/>
      <c r="R443" s="258"/>
      <c r="S443" s="258"/>
      <c r="T443" s="25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0" t="s">
        <v>157</v>
      </c>
      <c r="AU443" s="260" t="s">
        <v>85</v>
      </c>
      <c r="AV443" s="14" t="s">
        <v>85</v>
      </c>
      <c r="AW443" s="14" t="s">
        <v>33</v>
      </c>
      <c r="AX443" s="14" t="s">
        <v>77</v>
      </c>
      <c r="AY443" s="260" t="s">
        <v>145</v>
      </c>
    </row>
    <row r="444" s="15" customFormat="1">
      <c r="A444" s="15"/>
      <c r="B444" s="261"/>
      <c r="C444" s="262"/>
      <c r="D444" s="241" t="s">
        <v>157</v>
      </c>
      <c r="E444" s="263" t="s">
        <v>1</v>
      </c>
      <c r="F444" s="264" t="s">
        <v>160</v>
      </c>
      <c r="G444" s="262"/>
      <c r="H444" s="265">
        <v>210.315</v>
      </c>
      <c r="I444" s="266"/>
      <c r="J444" s="262"/>
      <c r="K444" s="262"/>
      <c r="L444" s="267"/>
      <c r="M444" s="268"/>
      <c r="N444" s="269"/>
      <c r="O444" s="269"/>
      <c r="P444" s="269"/>
      <c r="Q444" s="269"/>
      <c r="R444" s="269"/>
      <c r="S444" s="269"/>
      <c r="T444" s="270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1" t="s">
        <v>157</v>
      </c>
      <c r="AU444" s="271" t="s">
        <v>85</v>
      </c>
      <c r="AV444" s="15" t="s">
        <v>152</v>
      </c>
      <c r="AW444" s="15" t="s">
        <v>33</v>
      </c>
      <c r="AX444" s="15" t="s">
        <v>8</v>
      </c>
      <c r="AY444" s="271" t="s">
        <v>145</v>
      </c>
    </row>
    <row r="445" s="2" customFormat="1" ht="16.5" customHeight="1">
      <c r="A445" s="38"/>
      <c r="B445" s="39"/>
      <c r="C445" s="272" t="s">
        <v>650</v>
      </c>
      <c r="D445" s="272" t="s">
        <v>195</v>
      </c>
      <c r="E445" s="273" t="s">
        <v>863</v>
      </c>
      <c r="F445" s="274" t="s">
        <v>864</v>
      </c>
      <c r="G445" s="275" t="s">
        <v>150</v>
      </c>
      <c r="H445" s="276">
        <v>231.34700000000001</v>
      </c>
      <c r="I445" s="277"/>
      <c r="J445" s="278">
        <f>ROUND(I445*H445,0)</f>
        <v>0</v>
      </c>
      <c r="K445" s="274" t="s">
        <v>1</v>
      </c>
      <c r="L445" s="279"/>
      <c r="M445" s="280" t="s">
        <v>1</v>
      </c>
      <c r="N445" s="281" t="s">
        <v>43</v>
      </c>
      <c r="O445" s="91"/>
      <c r="P445" s="235">
        <f>O445*H445</f>
        <v>0</v>
      </c>
      <c r="Q445" s="235">
        <v>0.00012</v>
      </c>
      <c r="R445" s="235">
        <f>Q445*H445</f>
        <v>0.027761640000000001</v>
      </c>
      <c r="S445" s="235">
        <v>0</v>
      </c>
      <c r="T445" s="236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7" t="s">
        <v>325</v>
      </c>
      <c r="AT445" s="237" t="s">
        <v>195</v>
      </c>
      <c r="AU445" s="237" t="s">
        <v>85</v>
      </c>
      <c r="AY445" s="17" t="s">
        <v>145</v>
      </c>
      <c r="BE445" s="238">
        <f>IF(N445="základní",J445,0)</f>
        <v>0</v>
      </c>
      <c r="BF445" s="238">
        <f>IF(N445="snížená",J445,0)</f>
        <v>0</v>
      </c>
      <c r="BG445" s="238">
        <f>IF(N445="zákl. přenesená",J445,0)</f>
        <v>0</v>
      </c>
      <c r="BH445" s="238">
        <f>IF(N445="sníž. přenesená",J445,0)</f>
        <v>0</v>
      </c>
      <c r="BI445" s="238">
        <f>IF(N445="nulová",J445,0)</f>
        <v>0</v>
      </c>
      <c r="BJ445" s="17" t="s">
        <v>85</v>
      </c>
      <c r="BK445" s="238">
        <f>ROUND(I445*H445,0)</f>
        <v>0</v>
      </c>
      <c r="BL445" s="17" t="s">
        <v>227</v>
      </c>
      <c r="BM445" s="237" t="s">
        <v>1260</v>
      </c>
    </row>
    <row r="446" s="13" customFormat="1">
      <c r="A446" s="13"/>
      <c r="B446" s="239"/>
      <c r="C446" s="240"/>
      <c r="D446" s="241" t="s">
        <v>157</v>
      </c>
      <c r="E446" s="242" t="s">
        <v>1</v>
      </c>
      <c r="F446" s="243" t="s">
        <v>866</v>
      </c>
      <c r="G446" s="240"/>
      <c r="H446" s="242" t="s">
        <v>1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9" t="s">
        <v>157</v>
      </c>
      <c r="AU446" s="249" t="s">
        <v>85</v>
      </c>
      <c r="AV446" s="13" t="s">
        <v>8</v>
      </c>
      <c r="AW446" s="13" t="s">
        <v>33</v>
      </c>
      <c r="AX446" s="13" t="s">
        <v>77</v>
      </c>
      <c r="AY446" s="249" t="s">
        <v>145</v>
      </c>
    </row>
    <row r="447" s="14" customFormat="1">
      <c r="A447" s="14"/>
      <c r="B447" s="250"/>
      <c r="C447" s="251"/>
      <c r="D447" s="241" t="s">
        <v>157</v>
      </c>
      <c r="E447" s="252" t="s">
        <v>1</v>
      </c>
      <c r="F447" s="253" t="s">
        <v>1261</v>
      </c>
      <c r="G447" s="251"/>
      <c r="H447" s="254">
        <v>210.315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0" t="s">
        <v>157</v>
      </c>
      <c r="AU447" s="260" t="s">
        <v>85</v>
      </c>
      <c r="AV447" s="14" t="s">
        <v>85</v>
      </c>
      <c r="AW447" s="14" t="s">
        <v>33</v>
      </c>
      <c r="AX447" s="14" t="s">
        <v>77</v>
      </c>
      <c r="AY447" s="260" t="s">
        <v>145</v>
      </c>
    </row>
    <row r="448" s="15" customFormat="1">
      <c r="A448" s="15"/>
      <c r="B448" s="261"/>
      <c r="C448" s="262"/>
      <c r="D448" s="241" t="s">
        <v>157</v>
      </c>
      <c r="E448" s="263" t="s">
        <v>1</v>
      </c>
      <c r="F448" s="264" t="s">
        <v>160</v>
      </c>
      <c r="G448" s="262"/>
      <c r="H448" s="265">
        <v>210.315</v>
      </c>
      <c r="I448" s="266"/>
      <c r="J448" s="262"/>
      <c r="K448" s="262"/>
      <c r="L448" s="267"/>
      <c r="M448" s="268"/>
      <c r="N448" s="269"/>
      <c r="O448" s="269"/>
      <c r="P448" s="269"/>
      <c r="Q448" s="269"/>
      <c r="R448" s="269"/>
      <c r="S448" s="269"/>
      <c r="T448" s="270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71" t="s">
        <v>157</v>
      </c>
      <c r="AU448" s="271" t="s">
        <v>85</v>
      </c>
      <c r="AV448" s="15" t="s">
        <v>152</v>
      </c>
      <c r="AW448" s="15" t="s">
        <v>33</v>
      </c>
      <c r="AX448" s="15" t="s">
        <v>77</v>
      </c>
      <c r="AY448" s="271" t="s">
        <v>145</v>
      </c>
    </row>
    <row r="449" s="14" customFormat="1">
      <c r="A449" s="14"/>
      <c r="B449" s="250"/>
      <c r="C449" s="251"/>
      <c r="D449" s="241" t="s">
        <v>157</v>
      </c>
      <c r="E449" s="252" t="s">
        <v>1</v>
      </c>
      <c r="F449" s="253" t="s">
        <v>1262</v>
      </c>
      <c r="G449" s="251"/>
      <c r="H449" s="254">
        <v>231.34700000000001</v>
      </c>
      <c r="I449" s="255"/>
      <c r="J449" s="251"/>
      <c r="K449" s="251"/>
      <c r="L449" s="256"/>
      <c r="M449" s="257"/>
      <c r="N449" s="258"/>
      <c r="O449" s="258"/>
      <c r="P449" s="258"/>
      <c r="Q449" s="258"/>
      <c r="R449" s="258"/>
      <c r="S449" s="258"/>
      <c r="T449" s="25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0" t="s">
        <v>157</v>
      </c>
      <c r="AU449" s="260" t="s">
        <v>85</v>
      </c>
      <c r="AV449" s="14" t="s">
        <v>85</v>
      </c>
      <c r="AW449" s="14" t="s">
        <v>33</v>
      </c>
      <c r="AX449" s="14" t="s">
        <v>8</v>
      </c>
      <c r="AY449" s="260" t="s">
        <v>145</v>
      </c>
    </row>
    <row r="450" s="2" customFormat="1">
      <c r="A450" s="38"/>
      <c r="B450" s="39"/>
      <c r="C450" s="226" t="s">
        <v>656</v>
      </c>
      <c r="D450" s="226" t="s">
        <v>147</v>
      </c>
      <c r="E450" s="227" t="s">
        <v>870</v>
      </c>
      <c r="F450" s="228" t="s">
        <v>871</v>
      </c>
      <c r="G450" s="229" t="s">
        <v>150</v>
      </c>
      <c r="H450" s="230">
        <v>180</v>
      </c>
      <c r="I450" s="231"/>
      <c r="J450" s="232">
        <f>ROUND(I450*H450,0)</f>
        <v>0</v>
      </c>
      <c r="K450" s="228" t="s">
        <v>151</v>
      </c>
      <c r="L450" s="44"/>
      <c r="M450" s="233" t="s">
        <v>1</v>
      </c>
      <c r="N450" s="234" t="s">
        <v>43</v>
      </c>
      <c r="O450" s="91"/>
      <c r="P450" s="235">
        <f>O450*H450</f>
        <v>0</v>
      </c>
      <c r="Q450" s="235">
        <v>0</v>
      </c>
      <c r="R450" s="235">
        <f>Q450*H450</f>
        <v>0</v>
      </c>
      <c r="S450" s="235">
        <v>0.00012999999999999999</v>
      </c>
      <c r="T450" s="236">
        <f>S450*H450</f>
        <v>0.023399999999999997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7" t="s">
        <v>227</v>
      </c>
      <c r="AT450" s="237" t="s">
        <v>147</v>
      </c>
      <c r="AU450" s="237" t="s">
        <v>85</v>
      </c>
      <c r="AY450" s="17" t="s">
        <v>145</v>
      </c>
      <c r="BE450" s="238">
        <f>IF(N450="základní",J450,0)</f>
        <v>0</v>
      </c>
      <c r="BF450" s="238">
        <f>IF(N450="snížená",J450,0)</f>
        <v>0</v>
      </c>
      <c r="BG450" s="238">
        <f>IF(N450="zákl. přenesená",J450,0)</f>
        <v>0</v>
      </c>
      <c r="BH450" s="238">
        <f>IF(N450="sníž. přenesená",J450,0)</f>
        <v>0</v>
      </c>
      <c r="BI450" s="238">
        <f>IF(N450="nulová",J450,0)</f>
        <v>0</v>
      </c>
      <c r="BJ450" s="17" t="s">
        <v>85</v>
      </c>
      <c r="BK450" s="238">
        <f>ROUND(I450*H450,0)</f>
        <v>0</v>
      </c>
      <c r="BL450" s="17" t="s">
        <v>227</v>
      </c>
      <c r="BM450" s="237" t="s">
        <v>1263</v>
      </c>
    </row>
    <row r="451" s="13" customFormat="1">
      <c r="A451" s="13"/>
      <c r="B451" s="239"/>
      <c r="C451" s="240"/>
      <c r="D451" s="241" t="s">
        <v>157</v>
      </c>
      <c r="E451" s="242" t="s">
        <v>1</v>
      </c>
      <c r="F451" s="243" t="s">
        <v>873</v>
      </c>
      <c r="G451" s="240"/>
      <c r="H451" s="242" t="s">
        <v>1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157</v>
      </c>
      <c r="AU451" s="249" t="s">
        <v>85</v>
      </c>
      <c r="AV451" s="13" t="s">
        <v>8</v>
      </c>
      <c r="AW451" s="13" t="s">
        <v>33</v>
      </c>
      <c r="AX451" s="13" t="s">
        <v>77</v>
      </c>
      <c r="AY451" s="249" t="s">
        <v>145</v>
      </c>
    </row>
    <row r="452" s="14" customFormat="1">
      <c r="A452" s="14"/>
      <c r="B452" s="250"/>
      <c r="C452" s="251"/>
      <c r="D452" s="241" t="s">
        <v>157</v>
      </c>
      <c r="E452" s="252" t="s">
        <v>1</v>
      </c>
      <c r="F452" s="253" t="s">
        <v>1174</v>
      </c>
      <c r="G452" s="251"/>
      <c r="H452" s="254">
        <v>180</v>
      </c>
      <c r="I452" s="255"/>
      <c r="J452" s="251"/>
      <c r="K452" s="251"/>
      <c r="L452" s="256"/>
      <c r="M452" s="257"/>
      <c r="N452" s="258"/>
      <c r="O452" s="258"/>
      <c r="P452" s="258"/>
      <c r="Q452" s="258"/>
      <c r="R452" s="258"/>
      <c r="S452" s="258"/>
      <c r="T452" s="25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0" t="s">
        <v>157</v>
      </c>
      <c r="AU452" s="260" t="s">
        <v>85</v>
      </c>
      <c r="AV452" s="14" t="s">
        <v>85</v>
      </c>
      <c r="AW452" s="14" t="s">
        <v>33</v>
      </c>
      <c r="AX452" s="14" t="s">
        <v>77</v>
      </c>
      <c r="AY452" s="260" t="s">
        <v>145</v>
      </c>
    </row>
    <row r="453" s="15" customFormat="1">
      <c r="A453" s="15"/>
      <c r="B453" s="261"/>
      <c r="C453" s="262"/>
      <c r="D453" s="241" t="s">
        <v>157</v>
      </c>
      <c r="E453" s="263" t="s">
        <v>1</v>
      </c>
      <c r="F453" s="264" t="s">
        <v>160</v>
      </c>
      <c r="G453" s="262"/>
      <c r="H453" s="265">
        <v>180</v>
      </c>
      <c r="I453" s="266"/>
      <c r="J453" s="262"/>
      <c r="K453" s="262"/>
      <c r="L453" s="267"/>
      <c r="M453" s="268"/>
      <c r="N453" s="269"/>
      <c r="O453" s="269"/>
      <c r="P453" s="269"/>
      <c r="Q453" s="269"/>
      <c r="R453" s="269"/>
      <c r="S453" s="269"/>
      <c r="T453" s="270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71" t="s">
        <v>157</v>
      </c>
      <c r="AU453" s="271" t="s">
        <v>85</v>
      </c>
      <c r="AV453" s="15" t="s">
        <v>152</v>
      </c>
      <c r="AW453" s="15" t="s">
        <v>33</v>
      </c>
      <c r="AX453" s="15" t="s">
        <v>8</v>
      </c>
      <c r="AY453" s="271" t="s">
        <v>145</v>
      </c>
    </row>
    <row r="454" s="2" customFormat="1">
      <c r="A454" s="38"/>
      <c r="B454" s="39"/>
      <c r="C454" s="226" t="s">
        <v>662</v>
      </c>
      <c r="D454" s="226" t="s">
        <v>147</v>
      </c>
      <c r="E454" s="227" t="s">
        <v>876</v>
      </c>
      <c r="F454" s="228" t="s">
        <v>877</v>
      </c>
      <c r="G454" s="229" t="s">
        <v>479</v>
      </c>
      <c r="H454" s="282"/>
      <c r="I454" s="231"/>
      <c r="J454" s="232">
        <f>ROUND(I454*H454,0)</f>
        <v>0</v>
      </c>
      <c r="K454" s="228" t="s">
        <v>151</v>
      </c>
      <c r="L454" s="44"/>
      <c r="M454" s="233" t="s">
        <v>1</v>
      </c>
      <c r="N454" s="234" t="s">
        <v>43</v>
      </c>
      <c r="O454" s="91"/>
      <c r="P454" s="235">
        <f>O454*H454</f>
        <v>0</v>
      </c>
      <c r="Q454" s="235">
        <v>0</v>
      </c>
      <c r="R454" s="235">
        <f>Q454*H454</f>
        <v>0</v>
      </c>
      <c r="S454" s="235">
        <v>0</v>
      </c>
      <c r="T454" s="236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7" t="s">
        <v>227</v>
      </c>
      <c r="AT454" s="237" t="s">
        <v>147</v>
      </c>
      <c r="AU454" s="237" t="s">
        <v>85</v>
      </c>
      <c r="AY454" s="17" t="s">
        <v>145</v>
      </c>
      <c r="BE454" s="238">
        <f>IF(N454="základní",J454,0)</f>
        <v>0</v>
      </c>
      <c r="BF454" s="238">
        <f>IF(N454="snížená",J454,0)</f>
        <v>0</v>
      </c>
      <c r="BG454" s="238">
        <f>IF(N454="zákl. přenesená",J454,0)</f>
        <v>0</v>
      </c>
      <c r="BH454" s="238">
        <f>IF(N454="sníž. přenesená",J454,0)</f>
        <v>0</v>
      </c>
      <c r="BI454" s="238">
        <f>IF(N454="nulová",J454,0)</f>
        <v>0</v>
      </c>
      <c r="BJ454" s="17" t="s">
        <v>85</v>
      </c>
      <c r="BK454" s="238">
        <f>ROUND(I454*H454,0)</f>
        <v>0</v>
      </c>
      <c r="BL454" s="17" t="s">
        <v>227</v>
      </c>
      <c r="BM454" s="237" t="s">
        <v>1264</v>
      </c>
    </row>
    <row r="455" s="12" customFormat="1" ht="22.8" customHeight="1">
      <c r="A455" s="12"/>
      <c r="B455" s="210"/>
      <c r="C455" s="211"/>
      <c r="D455" s="212" t="s">
        <v>76</v>
      </c>
      <c r="E455" s="224" t="s">
        <v>921</v>
      </c>
      <c r="F455" s="224" t="s">
        <v>922</v>
      </c>
      <c r="G455" s="211"/>
      <c r="H455" s="211"/>
      <c r="I455" s="214"/>
      <c r="J455" s="225">
        <f>BK455</f>
        <v>0</v>
      </c>
      <c r="K455" s="211"/>
      <c r="L455" s="216"/>
      <c r="M455" s="217"/>
      <c r="N455" s="218"/>
      <c r="O455" s="218"/>
      <c r="P455" s="219">
        <f>SUM(P456:P459)</f>
        <v>0</v>
      </c>
      <c r="Q455" s="218"/>
      <c r="R455" s="219">
        <f>SUM(R456:R459)</f>
        <v>0.0018900000000000002</v>
      </c>
      <c r="S455" s="218"/>
      <c r="T455" s="220">
        <f>SUM(T456:T459)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21" t="s">
        <v>85</v>
      </c>
      <c r="AT455" s="222" t="s">
        <v>76</v>
      </c>
      <c r="AU455" s="222" t="s">
        <v>8</v>
      </c>
      <c r="AY455" s="221" t="s">
        <v>145</v>
      </c>
      <c r="BK455" s="223">
        <f>SUM(BK456:BK459)</f>
        <v>0</v>
      </c>
    </row>
    <row r="456" s="2" customFormat="1" ht="16.5" customHeight="1">
      <c r="A456" s="38"/>
      <c r="B456" s="39"/>
      <c r="C456" s="226" t="s">
        <v>668</v>
      </c>
      <c r="D456" s="226" t="s">
        <v>147</v>
      </c>
      <c r="E456" s="227" t="s">
        <v>924</v>
      </c>
      <c r="F456" s="228" t="s">
        <v>925</v>
      </c>
      <c r="G456" s="229" t="s">
        <v>150</v>
      </c>
      <c r="H456" s="230">
        <v>9</v>
      </c>
      <c r="I456" s="231"/>
      <c r="J456" s="232">
        <f>ROUND(I456*H456,0)</f>
        <v>0</v>
      </c>
      <c r="K456" s="228" t="s">
        <v>1</v>
      </c>
      <c r="L456" s="44"/>
      <c r="M456" s="233" t="s">
        <v>1</v>
      </c>
      <c r="N456" s="234" t="s">
        <v>43</v>
      </c>
      <c r="O456" s="91"/>
      <c r="P456" s="235">
        <f>O456*H456</f>
        <v>0</v>
      </c>
      <c r="Q456" s="235">
        <v>0.00021000000000000001</v>
      </c>
      <c r="R456" s="235">
        <f>Q456*H456</f>
        <v>0.0018900000000000002</v>
      </c>
      <c r="S456" s="235">
        <v>0</v>
      </c>
      <c r="T456" s="236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7" t="s">
        <v>227</v>
      </c>
      <c r="AT456" s="237" t="s">
        <v>147</v>
      </c>
      <c r="AU456" s="237" t="s">
        <v>85</v>
      </c>
      <c r="AY456" s="17" t="s">
        <v>145</v>
      </c>
      <c r="BE456" s="238">
        <f>IF(N456="základní",J456,0)</f>
        <v>0</v>
      </c>
      <c r="BF456" s="238">
        <f>IF(N456="snížená",J456,0)</f>
        <v>0</v>
      </c>
      <c r="BG456" s="238">
        <f>IF(N456="zákl. přenesená",J456,0)</f>
        <v>0</v>
      </c>
      <c r="BH456" s="238">
        <f>IF(N456="sníž. přenesená",J456,0)</f>
        <v>0</v>
      </c>
      <c r="BI456" s="238">
        <f>IF(N456="nulová",J456,0)</f>
        <v>0</v>
      </c>
      <c r="BJ456" s="17" t="s">
        <v>85</v>
      </c>
      <c r="BK456" s="238">
        <f>ROUND(I456*H456,0)</f>
        <v>0</v>
      </c>
      <c r="BL456" s="17" t="s">
        <v>227</v>
      </c>
      <c r="BM456" s="237" t="s">
        <v>1265</v>
      </c>
    </row>
    <row r="457" s="13" customFormat="1">
      <c r="A457" s="13"/>
      <c r="B457" s="239"/>
      <c r="C457" s="240"/>
      <c r="D457" s="241" t="s">
        <v>157</v>
      </c>
      <c r="E457" s="242" t="s">
        <v>1</v>
      </c>
      <c r="F457" s="243" t="s">
        <v>927</v>
      </c>
      <c r="G457" s="240"/>
      <c r="H457" s="242" t="s">
        <v>1</v>
      </c>
      <c r="I457" s="244"/>
      <c r="J457" s="240"/>
      <c r="K457" s="240"/>
      <c r="L457" s="245"/>
      <c r="M457" s="246"/>
      <c r="N457" s="247"/>
      <c r="O457" s="247"/>
      <c r="P457" s="247"/>
      <c r="Q457" s="247"/>
      <c r="R457" s="247"/>
      <c r="S457" s="247"/>
      <c r="T457" s="24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9" t="s">
        <v>157</v>
      </c>
      <c r="AU457" s="249" t="s">
        <v>85</v>
      </c>
      <c r="AV457" s="13" t="s">
        <v>8</v>
      </c>
      <c r="AW457" s="13" t="s">
        <v>33</v>
      </c>
      <c r="AX457" s="13" t="s">
        <v>77</v>
      </c>
      <c r="AY457" s="249" t="s">
        <v>145</v>
      </c>
    </row>
    <row r="458" s="14" customFormat="1">
      <c r="A458" s="14"/>
      <c r="B458" s="250"/>
      <c r="C458" s="251"/>
      <c r="D458" s="241" t="s">
        <v>157</v>
      </c>
      <c r="E458" s="252" t="s">
        <v>1</v>
      </c>
      <c r="F458" s="253" t="s">
        <v>189</v>
      </c>
      <c r="G458" s="251"/>
      <c r="H458" s="254">
        <v>9</v>
      </c>
      <c r="I458" s="255"/>
      <c r="J458" s="251"/>
      <c r="K458" s="251"/>
      <c r="L458" s="256"/>
      <c r="M458" s="257"/>
      <c r="N458" s="258"/>
      <c r="O458" s="258"/>
      <c r="P458" s="258"/>
      <c r="Q458" s="258"/>
      <c r="R458" s="258"/>
      <c r="S458" s="258"/>
      <c r="T458" s="25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0" t="s">
        <v>157</v>
      </c>
      <c r="AU458" s="260" t="s">
        <v>85</v>
      </c>
      <c r="AV458" s="14" t="s">
        <v>85</v>
      </c>
      <c r="AW458" s="14" t="s">
        <v>33</v>
      </c>
      <c r="AX458" s="14" t="s">
        <v>77</v>
      </c>
      <c r="AY458" s="260" t="s">
        <v>145</v>
      </c>
    </row>
    <row r="459" s="15" customFormat="1">
      <c r="A459" s="15"/>
      <c r="B459" s="261"/>
      <c r="C459" s="262"/>
      <c r="D459" s="241" t="s">
        <v>157</v>
      </c>
      <c r="E459" s="263" t="s">
        <v>1</v>
      </c>
      <c r="F459" s="264" t="s">
        <v>160</v>
      </c>
      <c r="G459" s="262"/>
      <c r="H459" s="265">
        <v>9</v>
      </c>
      <c r="I459" s="266"/>
      <c r="J459" s="262"/>
      <c r="K459" s="262"/>
      <c r="L459" s="267"/>
      <c r="M459" s="295"/>
      <c r="N459" s="296"/>
      <c r="O459" s="296"/>
      <c r="P459" s="296"/>
      <c r="Q459" s="296"/>
      <c r="R459" s="296"/>
      <c r="S459" s="296"/>
      <c r="T459" s="297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1" t="s">
        <v>157</v>
      </c>
      <c r="AU459" s="271" t="s">
        <v>85</v>
      </c>
      <c r="AV459" s="15" t="s">
        <v>152</v>
      </c>
      <c r="AW459" s="15" t="s">
        <v>33</v>
      </c>
      <c r="AX459" s="15" t="s">
        <v>8</v>
      </c>
      <c r="AY459" s="271" t="s">
        <v>145</v>
      </c>
    </row>
    <row r="460" s="2" customFormat="1" ht="6.96" customHeight="1">
      <c r="A460" s="38"/>
      <c r="B460" s="66"/>
      <c r="C460" s="67"/>
      <c r="D460" s="67"/>
      <c r="E460" s="67"/>
      <c r="F460" s="67"/>
      <c r="G460" s="67"/>
      <c r="H460" s="67"/>
      <c r="I460" s="67"/>
      <c r="J460" s="67"/>
      <c r="K460" s="67"/>
      <c r="L460" s="44"/>
      <c r="M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</row>
  </sheetData>
  <sheetProtection sheet="1" autoFilter="0" formatColumns="0" formatRows="0" objects="1" scenarios="1" spinCount="100000" saltValue="H46n9W10ASLUwJJER/x9b8MRtlucJLYSRrYX194PDsXQi8YI3rh85Thm5f54e0MBXSDGp/MO4t7Hdjl+jozCPg==" hashValue="MlQkIDRTMAVTcnluN2b4vElCB8fpKImsRZnN2yws36kojgy54UOlMc6+ya9Lp4LYX59Tkzhsjwww2TfFV2c0Tg==" algorithmName="SHA-512" password="CF2C"/>
  <autoFilter ref="C129:K4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</v>
      </c>
    </row>
    <row r="4" s="1" customFormat="1" ht="24.96" customHeight="1">
      <c r="B4" s="20"/>
      <c r="D4" s="148" t="s">
        <v>102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26.25" customHeight="1">
      <c r="B7" s="20"/>
      <c r="E7" s="151" t="str">
        <f>'Rekapitulace stavby'!K6</f>
        <v>Oprava střechy školní jídelny ZŠ Kukleny a rodinného domu č.p. 91</v>
      </c>
      <c r="F7" s="150"/>
      <c r="G7" s="150"/>
      <c r="H7" s="150"/>
      <c r="L7" s="20"/>
    </row>
    <row r="8" s="1" customFormat="1" ht="12" customHeight="1">
      <c r="B8" s="20"/>
      <c r="D8" s="150" t="s">
        <v>103</v>
      </c>
      <c r="L8" s="20"/>
    </row>
    <row r="9" s="2" customFormat="1" ht="16.5" customHeight="1">
      <c r="A9" s="38"/>
      <c r="B9" s="44"/>
      <c r="C9" s="38"/>
      <c r="D9" s="38"/>
      <c r="E9" s="151" t="s">
        <v>1100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1266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21</v>
      </c>
      <c r="E14" s="38"/>
      <c r="F14" s="141" t="s">
        <v>22</v>
      </c>
      <c r="G14" s="38"/>
      <c r="H14" s="38"/>
      <c r="I14" s="150" t="s">
        <v>23</v>
      </c>
      <c r="J14" s="153" t="str">
        <f>'Rekapitulace stavby'!AN8</f>
        <v>8. 2. 2021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25</v>
      </c>
      <c r="E16" s="38"/>
      <c r="F16" s="38"/>
      <c r="G16" s="38"/>
      <c r="H16" s="38"/>
      <c r="I16" s="150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107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ROUND(J124,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ROUND((SUM(BE124:BE164)),  2)</f>
        <v>0</v>
      </c>
      <c r="G35" s="38"/>
      <c r="H35" s="38"/>
      <c r="I35" s="164">
        <v>0.20999999999999999</v>
      </c>
      <c r="J35" s="163">
        <f>ROUND(((SUM(BE124:BE164))*I35),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ROUND((SUM(BF124:BF164)),  2)</f>
        <v>0</v>
      </c>
      <c r="G36" s="38"/>
      <c r="H36" s="38"/>
      <c r="I36" s="164">
        <v>0.14999999999999999</v>
      </c>
      <c r="J36" s="163">
        <f>ROUND(((SUM(BF124:BF164))*I36),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ROUND((SUM(BG124:BG164)),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ROUND((SUM(BH124:BH164)),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ROUND((SUM(BI124:BI164)),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26.25" customHeight="1">
      <c r="A85" s="38"/>
      <c r="B85" s="39"/>
      <c r="C85" s="40"/>
      <c r="D85" s="40"/>
      <c r="E85" s="183" t="str">
        <f>E7</f>
        <v>Oprava střechy školní jídelny ZŠ Kukleny a rodinného domu č.p. 91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hidden="1" s="2" customFormat="1" ht="16.5" customHeight="1">
      <c r="A87" s="38"/>
      <c r="B87" s="39"/>
      <c r="C87" s="40"/>
      <c r="D87" s="40"/>
      <c r="E87" s="183" t="s">
        <v>1100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6.5" customHeight="1">
      <c r="A89" s="38"/>
      <c r="B89" s="39"/>
      <c r="C89" s="40"/>
      <c r="D89" s="40"/>
      <c r="E89" s="76" t="str">
        <f>E11</f>
        <v>2 - Elektroinstalace - hromosvod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Kukleny</v>
      </c>
      <c r="G91" s="40"/>
      <c r="H91" s="40"/>
      <c r="I91" s="32" t="s">
        <v>23</v>
      </c>
      <c r="J91" s="79" t="str">
        <f>IF(J14="","",J14)</f>
        <v>8. 2. 2021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32" t="s">
        <v>31</v>
      </c>
      <c r="J93" s="36" t="str">
        <f>E23</f>
        <v>Ing. Prokop Vacek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Ing. Prokop Vacek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9.28" customHeight="1">
      <c r="A96" s="38"/>
      <c r="B96" s="39"/>
      <c r="C96" s="184" t="s">
        <v>109</v>
      </c>
      <c r="D96" s="185"/>
      <c r="E96" s="185"/>
      <c r="F96" s="185"/>
      <c r="G96" s="185"/>
      <c r="H96" s="185"/>
      <c r="I96" s="185"/>
      <c r="J96" s="186" t="s">
        <v>110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hidden="1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hidden="1" s="2" customFormat="1" ht="22.8" customHeight="1">
      <c r="A98" s="38"/>
      <c r="B98" s="39"/>
      <c r="C98" s="187" t="s">
        <v>111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112</v>
      </c>
    </row>
    <row r="99" hidden="1" s="9" customFormat="1" ht="24.96" customHeight="1">
      <c r="A99" s="9"/>
      <c r="B99" s="188"/>
      <c r="C99" s="189"/>
      <c r="D99" s="190" t="s">
        <v>945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4"/>
      <c r="C100" s="133"/>
      <c r="D100" s="195" t="s">
        <v>946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4"/>
      <c r="C101" s="133"/>
      <c r="D101" s="195" t="s">
        <v>947</v>
      </c>
      <c r="E101" s="196"/>
      <c r="F101" s="196"/>
      <c r="G101" s="196"/>
      <c r="H101" s="196"/>
      <c r="I101" s="196"/>
      <c r="J101" s="197">
        <f>J145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4"/>
      <c r="C102" s="133"/>
      <c r="D102" s="195" t="s">
        <v>948</v>
      </c>
      <c r="E102" s="196"/>
      <c r="F102" s="196"/>
      <c r="G102" s="196"/>
      <c r="H102" s="196"/>
      <c r="I102" s="196"/>
      <c r="J102" s="197">
        <f>J161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idden="1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idden="1"/>
    <row r="106" hidden="1"/>
    <row r="107" hidden="1"/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6.25" customHeight="1">
      <c r="A112" s="38"/>
      <c r="B112" s="39"/>
      <c r="C112" s="40"/>
      <c r="D112" s="40"/>
      <c r="E112" s="183" t="str">
        <f>E7</f>
        <v>Oprava střechy školní jídelny ZŠ Kukleny a rodinného domu č.p. 91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1" customFormat="1" ht="12" customHeight="1">
      <c r="B113" s="21"/>
      <c r="C113" s="32" t="s">
        <v>103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="2" customFormat="1" ht="16.5" customHeight="1">
      <c r="A114" s="38"/>
      <c r="B114" s="39"/>
      <c r="C114" s="40"/>
      <c r="D114" s="40"/>
      <c r="E114" s="183" t="s">
        <v>1100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105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E11</f>
        <v>2 - Elektroinstalace - hromosvod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21</v>
      </c>
      <c r="D118" s="40"/>
      <c r="E118" s="40"/>
      <c r="F118" s="27" t="str">
        <f>F14</f>
        <v>Kukleny</v>
      </c>
      <c r="G118" s="40"/>
      <c r="H118" s="40"/>
      <c r="I118" s="32" t="s">
        <v>23</v>
      </c>
      <c r="J118" s="79" t="str">
        <f>IF(J14="","",J14)</f>
        <v>8. 2. 2021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25</v>
      </c>
      <c r="D120" s="40"/>
      <c r="E120" s="40"/>
      <c r="F120" s="27" t="str">
        <f>E17</f>
        <v xml:space="preserve"> </v>
      </c>
      <c r="G120" s="40"/>
      <c r="H120" s="40"/>
      <c r="I120" s="32" t="s">
        <v>31</v>
      </c>
      <c r="J120" s="36" t="str">
        <f>E23</f>
        <v>Ing. Prokop Vacek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29</v>
      </c>
      <c r="D121" s="40"/>
      <c r="E121" s="40"/>
      <c r="F121" s="27" t="str">
        <f>IF(E20="","",E20)</f>
        <v>Vyplň údaj</v>
      </c>
      <c r="G121" s="40"/>
      <c r="H121" s="40"/>
      <c r="I121" s="32" t="s">
        <v>34</v>
      </c>
      <c r="J121" s="36" t="str">
        <f>E26</f>
        <v>Ing. Prokop Vacek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9"/>
      <c r="B123" s="200"/>
      <c r="C123" s="201" t="s">
        <v>131</v>
      </c>
      <c r="D123" s="202" t="s">
        <v>62</v>
      </c>
      <c r="E123" s="202" t="s">
        <v>58</v>
      </c>
      <c r="F123" s="202" t="s">
        <v>59</v>
      </c>
      <c r="G123" s="202" t="s">
        <v>132</v>
      </c>
      <c r="H123" s="202" t="s">
        <v>133</v>
      </c>
      <c r="I123" s="202" t="s">
        <v>134</v>
      </c>
      <c r="J123" s="202" t="s">
        <v>110</v>
      </c>
      <c r="K123" s="203" t="s">
        <v>135</v>
      </c>
      <c r="L123" s="204"/>
      <c r="M123" s="100" t="s">
        <v>1</v>
      </c>
      <c r="N123" s="101" t="s">
        <v>41</v>
      </c>
      <c r="O123" s="101" t="s">
        <v>136</v>
      </c>
      <c r="P123" s="101" t="s">
        <v>137</v>
      </c>
      <c r="Q123" s="101" t="s">
        <v>138</v>
      </c>
      <c r="R123" s="101" t="s">
        <v>139</v>
      </c>
      <c r="S123" s="101" t="s">
        <v>140</v>
      </c>
      <c r="T123" s="102" t="s">
        <v>141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="2" customFormat="1" ht="22.8" customHeight="1">
      <c r="A124" s="38"/>
      <c r="B124" s="39"/>
      <c r="C124" s="107" t="s">
        <v>142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0</v>
      </c>
      <c r="S124" s="104"/>
      <c r="T124" s="208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112</v>
      </c>
      <c r="BK124" s="209">
        <f>BK125</f>
        <v>0</v>
      </c>
    </row>
    <row r="125" s="12" customFormat="1" ht="25.92" customHeight="1">
      <c r="A125" s="12"/>
      <c r="B125" s="210"/>
      <c r="C125" s="211"/>
      <c r="D125" s="212" t="s">
        <v>76</v>
      </c>
      <c r="E125" s="213" t="s">
        <v>195</v>
      </c>
      <c r="F125" s="213" t="s">
        <v>195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P126+P145+P161</f>
        <v>0</v>
      </c>
      <c r="Q125" s="218"/>
      <c r="R125" s="219">
        <f>R126+R145+R161</f>
        <v>0</v>
      </c>
      <c r="S125" s="218"/>
      <c r="T125" s="220">
        <f>T126+T145+T161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92</v>
      </c>
      <c r="AT125" s="222" t="s">
        <v>76</v>
      </c>
      <c r="AU125" s="222" t="s">
        <v>77</v>
      </c>
      <c r="AY125" s="221" t="s">
        <v>145</v>
      </c>
      <c r="BK125" s="223">
        <f>BK126+BK145+BK161</f>
        <v>0</v>
      </c>
    </row>
    <row r="126" s="12" customFormat="1" ht="22.8" customHeight="1">
      <c r="A126" s="12"/>
      <c r="B126" s="210"/>
      <c r="C126" s="211"/>
      <c r="D126" s="212" t="s">
        <v>76</v>
      </c>
      <c r="E126" s="224" t="s">
        <v>949</v>
      </c>
      <c r="F126" s="224" t="s">
        <v>950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SUM(P127:P144)</f>
        <v>0</v>
      </c>
      <c r="Q126" s="218"/>
      <c r="R126" s="219">
        <f>SUM(R127:R144)</f>
        <v>0</v>
      </c>
      <c r="S126" s="218"/>
      <c r="T126" s="220">
        <f>SUM(T127:T144)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92</v>
      </c>
      <c r="AT126" s="222" t="s">
        <v>76</v>
      </c>
      <c r="AU126" s="222" t="s">
        <v>8</v>
      </c>
      <c r="AY126" s="221" t="s">
        <v>145</v>
      </c>
      <c r="BK126" s="223">
        <f>SUM(BK127:BK144)</f>
        <v>0</v>
      </c>
    </row>
    <row r="127" s="2" customFormat="1" ht="16.5" customHeight="1">
      <c r="A127" s="38"/>
      <c r="B127" s="39"/>
      <c r="C127" s="226" t="s">
        <v>8</v>
      </c>
      <c r="D127" s="226" t="s">
        <v>147</v>
      </c>
      <c r="E127" s="227" t="s">
        <v>951</v>
      </c>
      <c r="F127" s="228" t="s">
        <v>952</v>
      </c>
      <c r="G127" s="229" t="s">
        <v>953</v>
      </c>
      <c r="H127" s="230">
        <v>32</v>
      </c>
      <c r="I127" s="231"/>
      <c r="J127" s="232">
        <f>ROUND(I127*H127,0)</f>
        <v>0</v>
      </c>
      <c r="K127" s="228" t="s">
        <v>1</v>
      </c>
      <c r="L127" s="44"/>
      <c r="M127" s="233" t="s">
        <v>1</v>
      </c>
      <c r="N127" s="234" t="s">
        <v>43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487</v>
      </c>
      <c r="AT127" s="237" t="s">
        <v>147</v>
      </c>
      <c r="AU127" s="237" t="s">
        <v>85</v>
      </c>
      <c r="AY127" s="17" t="s">
        <v>145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85</v>
      </c>
      <c r="BK127" s="238">
        <f>ROUND(I127*H127,0)</f>
        <v>0</v>
      </c>
      <c r="BL127" s="17" t="s">
        <v>487</v>
      </c>
      <c r="BM127" s="237" t="s">
        <v>1267</v>
      </c>
    </row>
    <row r="128" s="2" customFormat="1" ht="16.5" customHeight="1">
      <c r="A128" s="38"/>
      <c r="B128" s="39"/>
      <c r="C128" s="226" t="s">
        <v>85</v>
      </c>
      <c r="D128" s="226" t="s">
        <v>147</v>
      </c>
      <c r="E128" s="227" t="s">
        <v>955</v>
      </c>
      <c r="F128" s="228" t="s">
        <v>956</v>
      </c>
      <c r="G128" s="229" t="s">
        <v>953</v>
      </c>
      <c r="H128" s="230">
        <v>6</v>
      </c>
      <c r="I128" s="231"/>
      <c r="J128" s="232">
        <f>ROUND(I128*H128,0)</f>
        <v>0</v>
      </c>
      <c r="K128" s="228" t="s">
        <v>1</v>
      </c>
      <c r="L128" s="44"/>
      <c r="M128" s="233" t="s">
        <v>1</v>
      </c>
      <c r="N128" s="234" t="s">
        <v>43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487</v>
      </c>
      <c r="AT128" s="237" t="s">
        <v>147</v>
      </c>
      <c r="AU128" s="237" t="s">
        <v>85</v>
      </c>
      <c r="AY128" s="17" t="s">
        <v>145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85</v>
      </c>
      <c r="BK128" s="238">
        <f>ROUND(I128*H128,0)</f>
        <v>0</v>
      </c>
      <c r="BL128" s="17" t="s">
        <v>487</v>
      </c>
      <c r="BM128" s="237" t="s">
        <v>1268</v>
      </c>
    </row>
    <row r="129" s="2" customFormat="1" ht="16.5" customHeight="1">
      <c r="A129" s="38"/>
      <c r="B129" s="39"/>
      <c r="C129" s="226" t="s">
        <v>92</v>
      </c>
      <c r="D129" s="226" t="s">
        <v>147</v>
      </c>
      <c r="E129" s="227" t="s">
        <v>958</v>
      </c>
      <c r="F129" s="228" t="s">
        <v>959</v>
      </c>
      <c r="G129" s="229" t="s">
        <v>812</v>
      </c>
      <c r="H129" s="230">
        <v>8</v>
      </c>
      <c r="I129" s="231"/>
      <c r="J129" s="232">
        <f>ROUND(I129*H129,0)</f>
        <v>0</v>
      </c>
      <c r="K129" s="228" t="s">
        <v>1</v>
      </c>
      <c r="L129" s="44"/>
      <c r="M129" s="233" t="s">
        <v>1</v>
      </c>
      <c r="N129" s="234" t="s">
        <v>43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487</v>
      </c>
      <c r="AT129" s="237" t="s">
        <v>147</v>
      </c>
      <c r="AU129" s="237" t="s">
        <v>85</v>
      </c>
      <c r="AY129" s="17" t="s">
        <v>145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85</v>
      </c>
      <c r="BK129" s="238">
        <f>ROUND(I129*H129,0)</f>
        <v>0</v>
      </c>
      <c r="BL129" s="17" t="s">
        <v>487</v>
      </c>
      <c r="BM129" s="237" t="s">
        <v>1269</v>
      </c>
    </row>
    <row r="130" s="2" customFormat="1" ht="16.5" customHeight="1">
      <c r="A130" s="38"/>
      <c r="B130" s="39"/>
      <c r="C130" s="226" t="s">
        <v>152</v>
      </c>
      <c r="D130" s="226" t="s">
        <v>147</v>
      </c>
      <c r="E130" s="227" t="s">
        <v>961</v>
      </c>
      <c r="F130" s="228" t="s">
        <v>962</v>
      </c>
      <c r="G130" s="229" t="s">
        <v>812</v>
      </c>
      <c r="H130" s="230">
        <v>8</v>
      </c>
      <c r="I130" s="231"/>
      <c r="J130" s="232">
        <f>ROUND(I130*H130,0)</f>
        <v>0</v>
      </c>
      <c r="K130" s="228" t="s">
        <v>1</v>
      </c>
      <c r="L130" s="44"/>
      <c r="M130" s="233" t="s">
        <v>1</v>
      </c>
      <c r="N130" s="234" t="s">
        <v>43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487</v>
      </c>
      <c r="AT130" s="237" t="s">
        <v>147</v>
      </c>
      <c r="AU130" s="237" t="s">
        <v>85</v>
      </c>
      <c r="AY130" s="17" t="s">
        <v>145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85</v>
      </c>
      <c r="BK130" s="238">
        <f>ROUND(I130*H130,0)</f>
        <v>0</v>
      </c>
      <c r="BL130" s="17" t="s">
        <v>487</v>
      </c>
      <c r="BM130" s="237" t="s">
        <v>1270</v>
      </c>
    </row>
    <row r="131" s="2" customFormat="1" ht="16.5" customHeight="1">
      <c r="A131" s="38"/>
      <c r="B131" s="39"/>
      <c r="C131" s="226" t="s">
        <v>169</v>
      </c>
      <c r="D131" s="226" t="s">
        <v>147</v>
      </c>
      <c r="E131" s="227" t="s">
        <v>964</v>
      </c>
      <c r="F131" s="228" t="s">
        <v>965</v>
      </c>
      <c r="G131" s="229" t="s">
        <v>812</v>
      </c>
      <c r="H131" s="230">
        <v>16</v>
      </c>
      <c r="I131" s="231"/>
      <c r="J131" s="232">
        <f>ROUND(I131*H131,0)</f>
        <v>0</v>
      </c>
      <c r="K131" s="228" t="s">
        <v>1</v>
      </c>
      <c r="L131" s="44"/>
      <c r="M131" s="233" t="s">
        <v>1</v>
      </c>
      <c r="N131" s="234" t="s">
        <v>43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487</v>
      </c>
      <c r="AT131" s="237" t="s">
        <v>147</v>
      </c>
      <c r="AU131" s="237" t="s">
        <v>85</v>
      </c>
      <c r="AY131" s="17" t="s">
        <v>145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85</v>
      </c>
      <c r="BK131" s="238">
        <f>ROUND(I131*H131,0)</f>
        <v>0</v>
      </c>
      <c r="BL131" s="17" t="s">
        <v>487</v>
      </c>
      <c r="BM131" s="237" t="s">
        <v>1271</v>
      </c>
    </row>
    <row r="132" s="2" customFormat="1" ht="16.5" customHeight="1">
      <c r="A132" s="38"/>
      <c r="B132" s="39"/>
      <c r="C132" s="226" t="s">
        <v>174</v>
      </c>
      <c r="D132" s="226" t="s">
        <v>147</v>
      </c>
      <c r="E132" s="227" t="s">
        <v>967</v>
      </c>
      <c r="F132" s="228" t="s">
        <v>968</v>
      </c>
      <c r="G132" s="229" t="s">
        <v>812</v>
      </c>
      <c r="H132" s="230">
        <v>12</v>
      </c>
      <c r="I132" s="231"/>
      <c r="J132" s="232">
        <f>ROUND(I132*H132,0)</f>
        <v>0</v>
      </c>
      <c r="K132" s="228" t="s">
        <v>1</v>
      </c>
      <c r="L132" s="44"/>
      <c r="M132" s="233" t="s">
        <v>1</v>
      </c>
      <c r="N132" s="234" t="s">
        <v>43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487</v>
      </c>
      <c r="AT132" s="237" t="s">
        <v>147</v>
      </c>
      <c r="AU132" s="237" t="s">
        <v>85</v>
      </c>
      <c r="AY132" s="17" t="s">
        <v>145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85</v>
      </c>
      <c r="BK132" s="238">
        <f>ROUND(I132*H132,0)</f>
        <v>0</v>
      </c>
      <c r="BL132" s="17" t="s">
        <v>487</v>
      </c>
      <c r="BM132" s="237" t="s">
        <v>1272</v>
      </c>
    </row>
    <row r="133" s="2" customFormat="1" ht="16.5" customHeight="1">
      <c r="A133" s="38"/>
      <c r="B133" s="39"/>
      <c r="C133" s="226" t="s">
        <v>178</v>
      </c>
      <c r="D133" s="226" t="s">
        <v>147</v>
      </c>
      <c r="E133" s="227" t="s">
        <v>970</v>
      </c>
      <c r="F133" s="228" t="s">
        <v>971</v>
      </c>
      <c r="G133" s="229" t="s">
        <v>812</v>
      </c>
      <c r="H133" s="230">
        <v>28</v>
      </c>
      <c r="I133" s="231"/>
      <c r="J133" s="232">
        <f>ROUND(I133*H133,0)</f>
        <v>0</v>
      </c>
      <c r="K133" s="228" t="s">
        <v>1</v>
      </c>
      <c r="L133" s="44"/>
      <c r="M133" s="233" t="s">
        <v>1</v>
      </c>
      <c r="N133" s="234" t="s">
        <v>43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487</v>
      </c>
      <c r="AT133" s="237" t="s">
        <v>147</v>
      </c>
      <c r="AU133" s="237" t="s">
        <v>85</v>
      </c>
      <c r="AY133" s="17" t="s">
        <v>145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85</v>
      </c>
      <c r="BK133" s="238">
        <f>ROUND(I133*H133,0)</f>
        <v>0</v>
      </c>
      <c r="BL133" s="17" t="s">
        <v>487</v>
      </c>
      <c r="BM133" s="237" t="s">
        <v>1273</v>
      </c>
    </row>
    <row r="134" s="2" customFormat="1" ht="16.5" customHeight="1">
      <c r="A134" s="38"/>
      <c r="B134" s="39"/>
      <c r="C134" s="226" t="s">
        <v>184</v>
      </c>
      <c r="D134" s="226" t="s">
        <v>147</v>
      </c>
      <c r="E134" s="227" t="s">
        <v>973</v>
      </c>
      <c r="F134" s="228" t="s">
        <v>974</v>
      </c>
      <c r="G134" s="229" t="s">
        <v>812</v>
      </c>
      <c r="H134" s="230">
        <v>4</v>
      </c>
      <c r="I134" s="231"/>
      <c r="J134" s="232">
        <f>ROUND(I134*H134,0)</f>
        <v>0</v>
      </c>
      <c r="K134" s="228" t="s">
        <v>1</v>
      </c>
      <c r="L134" s="44"/>
      <c r="M134" s="233" t="s">
        <v>1</v>
      </c>
      <c r="N134" s="234" t="s">
        <v>43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487</v>
      </c>
      <c r="AT134" s="237" t="s">
        <v>147</v>
      </c>
      <c r="AU134" s="237" t="s">
        <v>85</v>
      </c>
      <c r="AY134" s="17" t="s">
        <v>145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85</v>
      </c>
      <c r="BK134" s="238">
        <f>ROUND(I134*H134,0)</f>
        <v>0</v>
      </c>
      <c r="BL134" s="17" t="s">
        <v>487</v>
      </c>
      <c r="BM134" s="237" t="s">
        <v>1274</v>
      </c>
    </row>
    <row r="135" s="2" customFormat="1" ht="16.5" customHeight="1">
      <c r="A135" s="38"/>
      <c r="B135" s="39"/>
      <c r="C135" s="226" t="s">
        <v>189</v>
      </c>
      <c r="D135" s="226" t="s">
        <v>147</v>
      </c>
      <c r="E135" s="227" t="s">
        <v>976</v>
      </c>
      <c r="F135" s="228" t="s">
        <v>977</v>
      </c>
      <c r="G135" s="229" t="s">
        <v>812</v>
      </c>
      <c r="H135" s="230">
        <v>2</v>
      </c>
      <c r="I135" s="231"/>
      <c r="J135" s="232">
        <f>ROUND(I135*H135,0)</f>
        <v>0</v>
      </c>
      <c r="K135" s="228" t="s">
        <v>1</v>
      </c>
      <c r="L135" s="44"/>
      <c r="M135" s="233" t="s">
        <v>1</v>
      </c>
      <c r="N135" s="234" t="s">
        <v>43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487</v>
      </c>
      <c r="AT135" s="237" t="s">
        <v>147</v>
      </c>
      <c r="AU135" s="237" t="s">
        <v>85</v>
      </c>
      <c r="AY135" s="17" t="s">
        <v>145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85</v>
      </c>
      <c r="BK135" s="238">
        <f>ROUND(I135*H135,0)</f>
        <v>0</v>
      </c>
      <c r="BL135" s="17" t="s">
        <v>487</v>
      </c>
      <c r="BM135" s="237" t="s">
        <v>1275</v>
      </c>
    </row>
    <row r="136" s="2" customFormat="1" ht="16.5" customHeight="1">
      <c r="A136" s="38"/>
      <c r="B136" s="39"/>
      <c r="C136" s="226" t="s">
        <v>194</v>
      </c>
      <c r="D136" s="226" t="s">
        <v>147</v>
      </c>
      <c r="E136" s="227" t="s">
        <v>979</v>
      </c>
      <c r="F136" s="228" t="s">
        <v>980</v>
      </c>
      <c r="G136" s="229" t="s">
        <v>812</v>
      </c>
      <c r="H136" s="230">
        <v>2</v>
      </c>
      <c r="I136" s="231"/>
      <c r="J136" s="232">
        <f>ROUND(I136*H136,0)</f>
        <v>0</v>
      </c>
      <c r="K136" s="228" t="s">
        <v>1</v>
      </c>
      <c r="L136" s="44"/>
      <c r="M136" s="233" t="s">
        <v>1</v>
      </c>
      <c r="N136" s="234" t="s">
        <v>43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487</v>
      </c>
      <c r="AT136" s="237" t="s">
        <v>147</v>
      </c>
      <c r="AU136" s="237" t="s">
        <v>85</v>
      </c>
      <c r="AY136" s="17" t="s">
        <v>145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85</v>
      </c>
      <c r="BK136" s="238">
        <f>ROUND(I136*H136,0)</f>
        <v>0</v>
      </c>
      <c r="BL136" s="17" t="s">
        <v>487</v>
      </c>
      <c r="BM136" s="237" t="s">
        <v>1276</v>
      </c>
    </row>
    <row r="137" s="2" customFormat="1" ht="16.5" customHeight="1">
      <c r="A137" s="38"/>
      <c r="B137" s="39"/>
      <c r="C137" s="226" t="s">
        <v>201</v>
      </c>
      <c r="D137" s="226" t="s">
        <v>147</v>
      </c>
      <c r="E137" s="227" t="s">
        <v>982</v>
      </c>
      <c r="F137" s="228" t="s">
        <v>983</v>
      </c>
      <c r="G137" s="229" t="s">
        <v>812</v>
      </c>
      <c r="H137" s="230">
        <v>2</v>
      </c>
      <c r="I137" s="231"/>
      <c r="J137" s="232">
        <f>ROUND(I137*H137,0)</f>
        <v>0</v>
      </c>
      <c r="K137" s="228" t="s">
        <v>1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487</v>
      </c>
      <c r="AT137" s="237" t="s">
        <v>147</v>
      </c>
      <c r="AU137" s="237" t="s">
        <v>85</v>
      </c>
      <c r="AY137" s="17" t="s">
        <v>145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85</v>
      </c>
      <c r="BK137" s="238">
        <f>ROUND(I137*H137,0)</f>
        <v>0</v>
      </c>
      <c r="BL137" s="17" t="s">
        <v>487</v>
      </c>
      <c r="BM137" s="237" t="s">
        <v>1277</v>
      </c>
    </row>
    <row r="138" s="2" customFormat="1" ht="16.5" customHeight="1">
      <c r="A138" s="38"/>
      <c r="B138" s="39"/>
      <c r="C138" s="226" t="s">
        <v>208</v>
      </c>
      <c r="D138" s="226" t="s">
        <v>147</v>
      </c>
      <c r="E138" s="227" t="s">
        <v>985</v>
      </c>
      <c r="F138" s="228" t="s">
        <v>986</v>
      </c>
      <c r="G138" s="229" t="s">
        <v>812</v>
      </c>
      <c r="H138" s="230">
        <v>1</v>
      </c>
      <c r="I138" s="231"/>
      <c r="J138" s="232">
        <f>ROUND(I138*H138,0)</f>
        <v>0</v>
      </c>
      <c r="K138" s="228" t="s">
        <v>1</v>
      </c>
      <c r="L138" s="44"/>
      <c r="M138" s="233" t="s">
        <v>1</v>
      </c>
      <c r="N138" s="234" t="s">
        <v>43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487</v>
      </c>
      <c r="AT138" s="237" t="s">
        <v>147</v>
      </c>
      <c r="AU138" s="237" t="s">
        <v>85</v>
      </c>
      <c r="AY138" s="17" t="s">
        <v>145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85</v>
      </c>
      <c r="BK138" s="238">
        <f>ROUND(I138*H138,0)</f>
        <v>0</v>
      </c>
      <c r="BL138" s="17" t="s">
        <v>487</v>
      </c>
      <c r="BM138" s="237" t="s">
        <v>1278</v>
      </c>
    </row>
    <row r="139" s="2" customFormat="1" ht="16.5" customHeight="1">
      <c r="A139" s="38"/>
      <c r="B139" s="39"/>
      <c r="C139" s="226" t="s">
        <v>213</v>
      </c>
      <c r="D139" s="226" t="s">
        <v>147</v>
      </c>
      <c r="E139" s="227" t="s">
        <v>988</v>
      </c>
      <c r="F139" s="228" t="s">
        <v>989</v>
      </c>
      <c r="G139" s="229" t="s">
        <v>812</v>
      </c>
      <c r="H139" s="230">
        <v>1</v>
      </c>
      <c r="I139" s="231"/>
      <c r="J139" s="232">
        <f>ROUND(I139*H139,0)</f>
        <v>0</v>
      </c>
      <c r="K139" s="228" t="s">
        <v>1</v>
      </c>
      <c r="L139" s="44"/>
      <c r="M139" s="233" t="s">
        <v>1</v>
      </c>
      <c r="N139" s="234" t="s">
        <v>43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487</v>
      </c>
      <c r="AT139" s="237" t="s">
        <v>147</v>
      </c>
      <c r="AU139" s="237" t="s">
        <v>85</v>
      </c>
      <c r="AY139" s="17" t="s">
        <v>145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85</v>
      </c>
      <c r="BK139" s="238">
        <f>ROUND(I139*H139,0)</f>
        <v>0</v>
      </c>
      <c r="BL139" s="17" t="s">
        <v>487</v>
      </c>
      <c r="BM139" s="237" t="s">
        <v>1279</v>
      </c>
    </row>
    <row r="140" s="2" customFormat="1" ht="16.5" customHeight="1">
      <c r="A140" s="38"/>
      <c r="B140" s="39"/>
      <c r="C140" s="226" t="s">
        <v>217</v>
      </c>
      <c r="D140" s="226" t="s">
        <v>147</v>
      </c>
      <c r="E140" s="227" t="s">
        <v>991</v>
      </c>
      <c r="F140" s="228" t="s">
        <v>992</v>
      </c>
      <c r="G140" s="229" t="s">
        <v>812</v>
      </c>
      <c r="H140" s="230">
        <v>4</v>
      </c>
      <c r="I140" s="231"/>
      <c r="J140" s="232">
        <f>ROUND(I140*H140,0)</f>
        <v>0</v>
      </c>
      <c r="K140" s="228" t="s">
        <v>1</v>
      </c>
      <c r="L140" s="44"/>
      <c r="M140" s="233" t="s">
        <v>1</v>
      </c>
      <c r="N140" s="234" t="s">
        <v>43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487</v>
      </c>
      <c r="AT140" s="237" t="s">
        <v>147</v>
      </c>
      <c r="AU140" s="237" t="s">
        <v>85</v>
      </c>
      <c r="AY140" s="17" t="s">
        <v>145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85</v>
      </c>
      <c r="BK140" s="238">
        <f>ROUND(I140*H140,0)</f>
        <v>0</v>
      </c>
      <c r="BL140" s="17" t="s">
        <v>487</v>
      </c>
      <c r="BM140" s="237" t="s">
        <v>1280</v>
      </c>
    </row>
    <row r="141" s="2" customFormat="1" ht="16.5" customHeight="1">
      <c r="A141" s="38"/>
      <c r="B141" s="39"/>
      <c r="C141" s="226" t="s">
        <v>9</v>
      </c>
      <c r="D141" s="226" t="s">
        <v>147</v>
      </c>
      <c r="E141" s="227" t="s">
        <v>994</v>
      </c>
      <c r="F141" s="228" t="s">
        <v>995</v>
      </c>
      <c r="G141" s="229" t="s">
        <v>812</v>
      </c>
      <c r="H141" s="230">
        <v>2</v>
      </c>
      <c r="I141" s="231"/>
      <c r="J141" s="232">
        <f>ROUND(I141*H141,0)</f>
        <v>0</v>
      </c>
      <c r="K141" s="228" t="s">
        <v>1</v>
      </c>
      <c r="L141" s="44"/>
      <c r="M141" s="233" t="s">
        <v>1</v>
      </c>
      <c r="N141" s="234" t="s">
        <v>43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487</v>
      </c>
      <c r="AT141" s="237" t="s">
        <v>147</v>
      </c>
      <c r="AU141" s="237" t="s">
        <v>85</v>
      </c>
      <c r="AY141" s="17" t="s">
        <v>145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85</v>
      </c>
      <c r="BK141" s="238">
        <f>ROUND(I141*H141,0)</f>
        <v>0</v>
      </c>
      <c r="BL141" s="17" t="s">
        <v>487</v>
      </c>
      <c r="BM141" s="237" t="s">
        <v>1281</v>
      </c>
    </row>
    <row r="142" s="2" customFormat="1" ht="16.5" customHeight="1">
      <c r="A142" s="38"/>
      <c r="B142" s="39"/>
      <c r="C142" s="226" t="s">
        <v>227</v>
      </c>
      <c r="D142" s="226" t="s">
        <v>147</v>
      </c>
      <c r="E142" s="227" t="s">
        <v>997</v>
      </c>
      <c r="F142" s="228" t="s">
        <v>998</v>
      </c>
      <c r="G142" s="229" t="s">
        <v>812</v>
      </c>
      <c r="H142" s="230">
        <v>4</v>
      </c>
      <c r="I142" s="231"/>
      <c r="J142" s="232">
        <f>ROUND(I142*H142,0)</f>
        <v>0</v>
      </c>
      <c r="K142" s="228" t="s">
        <v>1</v>
      </c>
      <c r="L142" s="44"/>
      <c r="M142" s="233" t="s">
        <v>1</v>
      </c>
      <c r="N142" s="234" t="s">
        <v>43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487</v>
      </c>
      <c r="AT142" s="237" t="s">
        <v>147</v>
      </c>
      <c r="AU142" s="237" t="s">
        <v>85</v>
      </c>
      <c r="AY142" s="17" t="s">
        <v>145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85</v>
      </c>
      <c r="BK142" s="238">
        <f>ROUND(I142*H142,0)</f>
        <v>0</v>
      </c>
      <c r="BL142" s="17" t="s">
        <v>487</v>
      </c>
      <c r="BM142" s="237" t="s">
        <v>1282</v>
      </c>
    </row>
    <row r="143" s="2" customFormat="1" ht="16.5" customHeight="1">
      <c r="A143" s="38"/>
      <c r="B143" s="39"/>
      <c r="C143" s="226" t="s">
        <v>231</v>
      </c>
      <c r="D143" s="226" t="s">
        <v>147</v>
      </c>
      <c r="E143" s="227" t="s">
        <v>1000</v>
      </c>
      <c r="F143" s="228" t="s">
        <v>1001</v>
      </c>
      <c r="G143" s="229" t="s">
        <v>812</v>
      </c>
      <c r="H143" s="230">
        <v>2</v>
      </c>
      <c r="I143" s="231"/>
      <c r="J143" s="232">
        <f>ROUND(I143*H143,0)</f>
        <v>0</v>
      </c>
      <c r="K143" s="228" t="s">
        <v>1</v>
      </c>
      <c r="L143" s="44"/>
      <c r="M143" s="233" t="s">
        <v>1</v>
      </c>
      <c r="N143" s="234" t="s">
        <v>43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487</v>
      </c>
      <c r="AT143" s="237" t="s">
        <v>147</v>
      </c>
      <c r="AU143" s="237" t="s">
        <v>85</v>
      </c>
      <c r="AY143" s="17" t="s">
        <v>145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85</v>
      </c>
      <c r="BK143" s="238">
        <f>ROUND(I143*H143,0)</f>
        <v>0</v>
      </c>
      <c r="BL143" s="17" t="s">
        <v>487</v>
      </c>
      <c r="BM143" s="237" t="s">
        <v>1283</v>
      </c>
    </row>
    <row r="144" s="2" customFormat="1" ht="16.5" customHeight="1">
      <c r="A144" s="38"/>
      <c r="B144" s="39"/>
      <c r="C144" s="226" t="s">
        <v>247</v>
      </c>
      <c r="D144" s="226" t="s">
        <v>147</v>
      </c>
      <c r="E144" s="227" t="s">
        <v>1003</v>
      </c>
      <c r="F144" s="228" t="s">
        <v>1004</v>
      </c>
      <c r="G144" s="229" t="s">
        <v>812</v>
      </c>
      <c r="H144" s="230">
        <v>12</v>
      </c>
      <c r="I144" s="231"/>
      <c r="J144" s="232">
        <f>ROUND(I144*H144,0)</f>
        <v>0</v>
      </c>
      <c r="K144" s="228" t="s">
        <v>1</v>
      </c>
      <c r="L144" s="44"/>
      <c r="M144" s="233" t="s">
        <v>1</v>
      </c>
      <c r="N144" s="234" t="s">
        <v>43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487</v>
      </c>
      <c r="AT144" s="237" t="s">
        <v>147</v>
      </c>
      <c r="AU144" s="237" t="s">
        <v>85</v>
      </c>
      <c r="AY144" s="17" t="s">
        <v>145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85</v>
      </c>
      <c r="BK144" s="238">
        <f>ROUND(I144*H144,0)</f>
        <v>0</v>
      </c>
      <c r="BL144" s="17" t="s">
        <v>487</v>
      </c>
      <c r="BM144" s="237" t="s">
        <v>1284</v>
      </c>
    </row>
    <row r="145" s="12" customFormat="1" ht="22.8" customHeight="1">
      <c r="A145" s="12"/>
      <c r="B145" s="210"/>
      <c r="C145" s="211"/>
      <c r="D145" s="212" t="s">
        <v>76</v>
      </c>
      <c r="E145" s="224" t="s">
        <v>1006</v>
      </c>
      <c r="F145" s="224" t="s">
        <v>1007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SUM(P146:P160)</f>
        <v>0</v>
      </c>
      <c r="Q145" s="218"/>
      <c r="R145" s="219">
        <f>SUM(R146:R160)</f>
        <v>0</v>
      </c>
      <c r="S145" s="218"/>
      <c r="T145" s="220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92</v>
      </c>
      <c r="AT145" s="222" t="s">
        <v>76</v>
      </c>
      <c r="AU145" s="222" t="s">
        <v>8</v>
      </c>
      <c r="AY145" s="221" t="s">
        <v>145</v>
      </c>
      <c r="BK145" s="223">
        <f>SUM(BK146:BK160)</f>
        <v>0</v>
      </c>
    </row>
    <row r="146" s="2" customFormat="1" ht="16.5" customHeight="1">
      <c r="A146" s="38"/>
      <c r="B146" s="39"/>
      <c r="C146" s="226" t="s">
        <v>250</v>
      </c>
      <c r="D146" s="226" t="s">
        <v>147</v>
      </c>
      <c r="E146" s="227" t="s">
        <v>1008</v>
      </c>
      <c r="F146" s="228" t="s">
        <v>1009</v>
      </c>
      <c r="G146" s="229" t="s">
        <v>302</v>
      </c>
      <c r="H146" s="230">
        <v>91.430000000000007</v>
      </c>
      <c r="I146" s="231"/>
      <c r="J146" s="232">
        <f>ROUND(I146*H146,0)</f>
        <v>0</v>
      </c>
      <c r="K146" s="228" t="s">
        <v>1</v>
      </c>
      <c r="L146" s="44"/>
      <c r="M146" s="233" t="s">
        <v>1</v>
      </c>
      <c r="N146" s="234" t="s">
        <v>43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487</v>
      </c>
      <c r="AT146" s="237" t="s">
        <v>147</v>
      </c>
      <c r="AU146" s="237" t="s">
        <v>85</v>
      </c>
      <c r="AY146" s="17" t="s">
        <v>145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85</v>
      </c>
      <c r="BK146" s="238">
        <f>ROUND(I146*H146,0)</f>
        <v>0</v>
      </c>
      <c r="BL146" s="17" t="s">
        <v>487</v>
      </c>
      <c r="BM146" s="237" t="s">
        <v>1285</v>
      </c>
    </row>
    <row r="147" s="2" customFormat="1" ht="16.5" customHeight="1">
      <c r="A147" s="38"/>
      <c r="B147" s="39"/>
      <c r="C147" s="226" t="s">
        <v>254</v>
      </c>
      <c r="D147" s="226" t="s">
        <v>147</v>
      </c>
      <c r="E147" s="227" t="s">
        <v>1011</v>
      </c>
      <c r="F147" s="228" t="s">
        <v>1012</v>
      </c>
      <c r="G147" s="229" t="s">
        <v>812</v>
      </c>
      <c r="H147" s="230">
        <v>1</v>
      </c>
      <c r="I147" s="231"/>
      <c r="J147" s="232">
        <f>ROUND(I147*H147,0)</f>
        <v>0</v>
      </c>
      <c r="K147" s="228" t="s">
        <v>1</v>
      </c>
      <c r="L147" s="44"/>
      <c r="M147" s="233" t="s">
        <v>1</v>
      </c>
      <c r="N147" s="234" t="s">
        <v>43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487</v>
      </c>
      <c r="AT147" s="237" t="s">
        <v>147</v>
      </c>
      <c r="AU147" s="237" t="s">
        <v>85</v>
      </c>
      <c r="AY147" s="17" t="s">
        <v>145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85</v>
      </c>
      <c r="BK147" s="238">
        <f>ROUND(I147*H147,0)</f>
        <v>0</v>
      </c>
      <c r="BL147" s="17" t="s">
        <v>487</v>
      </c>
      <c r="BM147" s="237" t="s">
        <v>1286</v>
      </c>
    </row>
    <row r="148" s="2" customFormat="1" ht="16.5" customHeight="1">
      <c r="A148" s="38"/>
      <c r="B148" s="39"/>
      <c r="C148" s="226" t="s">
        <v>7</v>
      </c>
      <c r="D148" s="226" t="s">
        <v>147</v>
      </c>
      <c r="E148" s="227" t="s">
        <v>1014</v>
      </c>
      <c r="F148" s="228" t="s">
        <v>1015</v>
      </c>
      <c r="G148" s="229" t="s">
        <v>812</v>
      </c>
      <c r="H148" s="230">
        <v>2</v>
      </c>
      <c r="I148" s="231"/>
      <c r="J148" s="232">
        <f>ROUND(I148*H148,0)</f>
        <v>0</v>
      </c>
      <c r="K148" s="228" t="s">
        <v>1</v>
      </c>
      <c r="L148" s="44"/>
      <c r="M148" s="233" t="s">
        <v>1</v>
      </c>
      <c r="N148" s="234" t="s">
        <v>43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487</v>
      </c>
      <c r="AT148" s="237" t="s">
        <v>147</v>
      </c>
      <c r="AU148" s="237" t="s">
        <v>85</v>
      </c>
      <c r="AY148" s="17" t="s">
        <v>145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85</v>
      </c>
      <c r="BK148" s="238">
        <f>ROUND(I148*H148,0)</f>
        <v>0</v>
      </c>
      <c r="BL148" s="17" t="s">
        <v>487</v>
      </c>
      <c r="BM148" s="237" t="s">
        <v>1287</v>
      </c>
    </row>
    <row r="149" s="2" customFormat="1" ht="16.5" customHeight="1">
      <c r="A149" s="38"/>
      <c r="B149" s="39"/>
      <c r="C149" s="226" t="s">
        <v>267</v>
      </c>
      <c r="D149" s="226" t="s">
        <v>147</v>
      </c>
      <c r="E149" s="227" t="s">
        <v>1017</v>
      </c>
      <c r="F149" s="228" t="s">
        <v>1018</v>
      </c>
      <c r="G149" s="229" t="s">
        <v>812</v>
      </c>
      <c r="H149" s="230">
        <v>6</v>
      </c>
      <c r="I149" s="231"/>
      <c r="J149" s="232">
        <f>ROUND(I149*H149,0)</f>
        <v>0</v>
      </c>
      <c r="K149" s="228" t="s">
        <v>1</v>
      </c>
      <c r="L149" s="44"/>
      <c r="M149" s="233" t="s">
        <v>1</v>
      </c>
      <c r="N149" s="234" t="s">
        <v>43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487</v>
      </c>
      <c r="AT149" s="237" t="s">
        <v>147</v>
      </c>
      <c r="AU149" s="237" t="s">
        <v>85</v>
      </c>
      <c r="AY149" s="17" t="s">
        <v>145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85</v>
      </c>
      <c r="BK149" s="238">
        <f>ROUND(I149*H149,0)</f>
        <v>0</v>
      </c>
      <c r="BL149" s="17" t="s">
        <v>487</v>
      </c>
      <c r="BM149" s="237" t="s">
        <v>1288</v>
      </c>
    </row>
    <row r="150" s="2" customFormat="1" ht="16.5" customHeight="1">
      <c r="A150" s="38"/>
      <c r="B150" s="39"/>
      <c r="C150" s="226" t="s">
        <v>273</v>
      </c>
      <c r="D150" s="226" t="s">
        <v>147</v>
      </c>
      <c r="E150" s="227" t="s">
        <v>1020</v>
      </c>
      <c r="F150" s="228" t="s">
        <v>1021</v>
      </c>
      <c r="G150" s="229" t="s">
        <v>812</v>
      </c>
      <c r="H150" s="230">
        <v>36</v>
      </c>
      <c r="I150" s="231"/>
      <c r="J150" s="232">
        <f>ROUND(I150*H150,0)</f>
        <v>0</v>
      </c>
      <c r="K150" s="228" t="s">
        <v>1</v>
      </c>
      <c r="L150" s="44"/>
      <c r="M150" s="233" t="s">
        <v>1</v>
      </c>
      <c r="N150" s="234" t="s">
        <v>43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487</v>
      </c>
      <c r="AT150" s="237" t="s">
        <v>147</v>
      </c>
      <c r="AU150" s="237" t="s">
        <v>85</v>
      </c>
      <c r="AY150" s="17" t="s">
        <v>145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85</v>
      </c>
      <c r="BK150" s="238">
        <f>ROUND(I150*H150,0)</f>
        <v>0</v>
      </c>
      <c r="BL150" s="17" t="s">
        <v>487</v>
      </c>
      <c r="BM150" s="237" t="s">
        <v>1289</v>
      </c>
    </row>
    <row r="151" s="2" customFormat="1" ht="16.5" customHeight="1">
      <c r="A151" s="38"/>
      <c r="B151" s="39"/>
      <c r="C151" s="226" t="s">
        <v>279</v>
      </c>
      <c r="D151" s="226" t="s">
        <v>147</v>
      </c>
      <c r="E151" s="227" t="s">
        <v>1023</v>
      </c>
      <c r="F151" s="228" t="s">
        <v>1024</v>
      </c>
      <c r="G151" s="229" t="s">
        <v>812</v>
      </c>
      <c r="H151" s="230">
        <v>2</v>
      </c>
      <c r="I151" s="231"/>
      <c r="J151" s="232">
        <f>ROUND(I151*H151,0)</f>
        <v>0</v>
      </c>
      <c r="K151" s="228" t="s">
        <v>1</v>
      </c>
      <c r="L151" s="44"/>
      <c r="M151" s="233" t="s">
        <v>1</v>
      </c>
      <c r="N151" s="234" t="s">
        <v>43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487</v>
      </c>
      <c r="AT151" s="237" t="s">
        <v>147</v>
      </c>
      <c r="AU151" s="237" t="s">
        <v>85</v>
      </c>
      <c r="AY151" s="17" t="s">
        <v>145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85</v>
      </c>
      <c r="BK151" s="238">
        <f>ROUND(I151*H151,0)</f>
        <v>0</v>
      </c>
      <c r="BL151" s="17" t="s">
        <v>487</v>
      </c>
      <c r="BM151" s="237" t="s">
        <v>1290</v>
      </c>
    </row>
    <row r="152" s="2" customFormat="1" ht="16.5" customHeight="1">
      <c r="A152" s="38"/>
      <c r="B152" s="39"/>
      <c r="C152" s="226" t="s">
        <v>284</v>
      </c>
      <c r="D152" s="226" t="s">
        <v>147</v>
      </c>
      <c r="E152" s="227" t="s">
        <v>1026</v>
      </c>
      <c r="F152" s="228" t="s">
        <v>1027</v>
      </c>
      <c r="G152" s="229" t="s">
        <v>812</v>
      </c>
      <c r="H152" s="230">
        <v>2</v>
      </c>
      <c r="I152" s="231"/>
      <c r="J152" s="232">
        <f>ROUND(I152*H152,0)</f>
        <v>0</v>
      </c>
      <c r="K152" s="228" t="s">
        <v>1</v>
      </c>
      <c r="L152" s="44"/>
      <c r="M152" s="233" t="s">
        <v>1</v>
      </c>
      <c r="N152" s="234" t="s">
        <v>43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487</v>
      </c>
      <c r="AT152" s="237" t="s">
        <v>147</v>
      </c>
      <c r="AU152" s="237" t="s">
        <v>85</v>
      </c>
      <c r="AY152" s="17" t="s">
        <v>145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85</v>
      </c>
      <c r="BK152" s="238">
        <f>ROUND(I152*H152,0)</f>
        <v>0</v>
      </c>
      <c r="BL152" s="17" t="s">
        <v>487</v>
      </c>
      <c r="BM152" s="237" t="s">
        <v>1291</v>
      </c>
    </row>
    <row r="153" s="2" customFormat="1" ht="16.5" customHeight="1">
      <c r="A153" s="38"/>
      <c r="B153" s="39"/>
      <c r="C153" s="226" t="s">
        <v>289</v>
      </c>
      <c r="D153" s="226" t="s">
        <v>147</v>
      </c>
      <c r="E153" s="227" t="s">
        <v>1029</v>
      </c>
      <c r="F153" s="228" t="s">
        <v>1030</v>
      </c>
      <c r="G153" s="229" t="s">
        <v>302</v>
      </c>
      <c r="H153" s="230">
        <v>1</v>
      </c>
      <c r="I153" s="231"/>
      <c r="J153" s="232">
        <f>ROUND(I153*H153,0)</f>
        <v>0</v>
      </c>
      <c r="K153" s="228" t="s">
        <v>1</v>
      </c>
      <c r="L153" s="44"/>
      <c r="M153" s="233" t="s">
        <v>1</v>
      </c>
      <c r="N153" s="234" t="s">
        <v>43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487</v>
      </c>
      <c r="AT153" s="237" t="s">
        <v>147</v>
      </c>
      <c r="AU153" s="237" t="s">
        <v>85</v>
      </c>
      <c r="AY153" s="17" t="s">
        <v>145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85</v>
      </c>
      <c r="BK153" s="238">
        <f>ROUND(I153*H153,0)</f>
        <v>0</v>
      </c>
      <c r="BL153" s="17" t="s">
        <v>487</v>
      </c>
      <c r="BM153" s="237" t="s">
        <v>1292</v>
      </c>
    </row>
    <row r="154" s="2" customFormat="1" ht="16.5" customHeight="1">
      <c r="A154" s="38"/>
      <c r="B154" s="39"/>
      <c r="C154" s="226" t="s">
        <v>293</v>
      </c>
      <c r="D154" s="226" t="s">
        <v>147</v>
      </c>
      <c r="E154" s="227" t="s">
        <v>1032</v>
      </c>
      <c r="F154" s="228" t="s">
        <v>1033</v>
      </c>
      <c r="G154" s="229" t="s">
        <v>302</v>
      </c>
      <c r="H154" s="230">
        <v>1</v>
      </c>
      <c r="I154" s="231"/>
      <c r="J154" s="232">
        <f>ROUND(I154*H154,0)</f>
        <v>0</v>
      </c>
      <c r="K154" s="228" t="s">
        <v>1</v>
      </c>
      <c r="L154" s="44"/>
      <c r="M154" s="233" t="s">
        <v>1</v>
      </c>
      <c r="N154" s="234" t="s">
        <v>43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487</v>
      </c>
      <c r="AT154" s="237" t="s">
        <v>147</v>
      </c>
      <c r="AU154" s="237" t="s">
        <v>85</v>
      </c>
      <c r="AY154" s="17" t="s">
        <v>145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85</v>
      </c>
      <c r="BK154" s="238">
        <f>ROUND(I154*H154,0)</f>
        <v>0</v>
      </c>
      <c r="BL154" s="17" t="s">
        <v>487</v>
      </c>
      <c r="BM154" s="237" t="s">
        <v>1293</v>
      </c>
    </row>
    <row r="155" s="2" customFormat="1" ht="16.5" customHeight="1">
      <c r="A155" s="38"/>
      <c r="B155" s="39"/>
      <c r="C155" s="226" t="s">
        <v>299</v>
      </c>
      <c r="D155" s="226" t="s">
        <v>147</v>
      </c>
      <c r="E155" s="227" t="s">
        <v>1035</v>
      </c>
      <c r="F155" s="228" t="s">
        <v>1036</v>
      </c>
      <c r="G155" s="229" t="s">
        <v>150</v>
      </c>
      <c r="H155" s="230">
        <v>1</v>
      </c>
      <c r="I155" s="231"/>
      <c r="J155" s="232">
        <f>ROUND(I155*H155,0)</f>
        <v>0</v>
      </c>
      <c r="K155" s="228" t="s">
        <v>1</v>
      </c>
      <c r="L155" s="44"/>
      <c r="M155" s="233" t="s">
        <v>1</v>
      </c>
      <c r="N155" s="234" t="s">
        <v>43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487</v>
      </c>
      <c r="AT155" s="237" t="s">
        <v>147</v>
      </c>
      <c r="AU155" s="237" t="s">
        <v>85</v>
      </c>
      <c r="AY155" s="17" t="s">
        <v>145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85</v>
      </c>
      <c r="BK155" s="238">
        <f>ROUND(I155*H155,0)</f>
        <v>0</v>
      </c>
      <c r="BL155" s="17" t="s">
        <v>487</v>
      </c>
      <c r="BM155" s="237" t="s">
        <v>1294</v>
      </c>
    </row>
    <row r="156" s="2" customFormat="1" ht="16.5" customHeight="1">
      <c r="A156" s="38"/>
      <c r="B156" s="39"/>
      <c r="C156" s="226" t="s">
        <v>305</v>
      </c>
      <c r="D156" s="226" t="s">
        <v>147</v>
      </c>
      <c r="E156" s="227" t="s">
        <v>1038</v>
      </c>
      <c r="F156" s="228" t="s">
        <v>1039</v>
      </c>
      <c r="G156" s="229" t="s">
        <v>150</v>
      </c>
      <c r="H156" s="230">
        <v>1</v>
      </c>
      <c r="I156" s="231"/>
      <c r="J156" s="232">
        <f>ROUND(I156*H156,0)</f>
        <v>0</v>
      </c>
      <c r="K156" s="228" t="s">
        <v>1</v>
      </c>
      <c r="L156" s="44"/>
      <c r="M156" s="233" t="s">
        <v>1</v>
      </c>
      <c r="N156" s="234" t="s">
        <v>43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487</v>
      </c>
      <c r="AT156" s="237" t="s">
        <v>147</v>
      </c>
      <c r="AU156" s="237" t="s">
        <v>85</v>
      </c>
      <c r="AY156" s="17" t="s">
        <v>145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85</v>
      </c>
      <c r="BK156" s="238">
        <f>ROUND(I156*H156,0)</f>
        <v>0</v>
      </c>
      <c r="BL156" s="17" t="s">
        <v>487</v>
      </c>
      <c r="BM156" s="237" t="s">
        <v>1295</v>
      </c>
    </row>
    <row r="157" s="2" customFormat="1" ht="16.5" customHeight="1">
      <c r="A157" s="38"/>
      <c r="B157" s="39"/>
      <c r="C157" s="226" t="s">
        <v>310</v>
      </c>
      <c r="D157" s="226" t="s">
        <v>147</v>
      </c>
      <c r="E157" s="227" t="s">
        <v>1041</v>
      </c>
      <c r="F157" s="228" t="s">
        <v>1042</v>
      </c>
      <c r="G157" s="229" t="s">
        <v>302</v>
      </c>
      <c r="H157" s="230">
        <v>1</v>
      </c>
      <c r="I157" s="231"/>
      <c r="J157" s="232">
        <f>ROUND(I157*H157,0)</f>
        <v>0</v>
      </c>
      <c r="K157" s="228" t="s">
        <v>1</v>
      </c>
      <c r="L157" s="44"/>
      <c r="M157" s="233" t="s">
        <v>1</v>
      </c>
      <c r="N157" s="234" t="s">
        <v>43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487</v>
      </c>
      <c r="AT157" s="237" t="s">
        <v>147</v>
      </c>
      <c r="AU157" s="237" t="s">
        <v>85</v>
      </c>
      <c r="AY157" s="17" t="s">
        <v>145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85</v>
      </c>
      <c r="BK157" s="238">
        <f>ROUND(I157*H157,0)</f>
        <v>0</v>
      </c>
      <c r="BL157" s="17" t="s">
        <v>487</v>
      </c>
      <c r="BM157" s="237" t="s">
        <v>1296</v>
      </c>
    </row>
    <row r="158" s="2" customFormat="1" ht="16.5" customHeight="1">
      <c r="A158" s="38"/>
      <c r="B158" s="39"/>
      <c r="C158" s="226" t="s">
        <v>320</v>
      </c>
      <c r="D158" s="226" t="s">
        <v>147</v>
      </c>
      <c r="E158" s="227" t="s">
        <v>1044</v>
      </c>
      <c r="F158" s="228" t="s">
        <v>1045</v>
      </c>
      <c r="G158" s="229" t="s">
        <v>302</v>
      </c>
      <c r="H158" s="230">
        <v>1</v>
      </c>
      <c r="I158" s="231"/>
      <c r="J158" s="232">
        <f>ROUND(I158*H158,0)</f>
        <v>0</v>
      </c>
      <c r="K158" s="228" t="s">
        <v>1</v>
      </c>
      <c r="L158" s="44"/>
      <c r="M158" s="233" t="s">
        <v>1</v>
      </c>
      <c r="N158" s="234" t="s">
        <v>43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487</v>
      </c>
      <c r="AT158" s="237" t="s">
        <v>147</v>
      </c>
      <c r="AU158" s="237" t="s">
        <v>85</v>
      </c>
      <c r="AY158" s="17" t="s">
        <v>145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85</v>
      </c>
      <c r="BK158" s="238">
        <f>ROUND(I158*H158,0)</f>
        <v>0</v>
      </c>
      <c r="BL158" s="17" t="s">
        <v>487</v>
      </c>
      <c r="BM158" s="237" t="s">
        <v>1297</v>
      </c>
    </row>
    <row r="159" s="2" customFormat="1" ht="16.5" customHeight="1">
      <c r="A159" s="38"/>
      <c r="B159" s="39"/>
      <c r="C159" s="226" t="s">
        <v>325</v>
      </c>
      <c r="D159" s="226" t="s">
        <v>147</v>
      </c>
      <c r="E159" s="227" t="s">
        <v>1047</v>
      </c>
      <c r="F159" s="228" t="s">
        <v>1048</v>
      </c>
      <c r="G159" s="229" t="s">
        <v>181</v>
      </c>
      <c r="H159" s="230">
        <v>1</v>
      </c>
      <c r="I159" s="231"/>
      <c r="J159" s="232">
        <f>ROUND(I159*H159,0)</f>
        <v>0</v>
      </c>
      <c r="K159" s="228" t="s">
        <v>1</v>
      </c>
      <c r="L159" s="44"/>
      <c r="M159" s="233" t="s">
        <v>1</v>
      </c>
      <c r="N159" s="234" t="s">
        <v>43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487</v>
      </c>
      <c r="AT159" s="237" t="s">
        <v>147</v>
      </c>
      <c r="AU159" s="237" t="s">
        <v>85</v>
      </c>
      <c r="AY159" s="17" t="s">
        <v>145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85</v>
      </c>
      <c r="BK159" s="238">
        <f>ROUND(I159*H159,0)</f>
        <v>0</v>
      </c>
      <c r="BL159" s="17" t="s">
        <v>487</v>
      </c>
      <c r="BM159" s="237" t="s">
        <v>1298</v>
      </c>
    </row>
    <row r="160" s="2" customFormat="1" ht="16.5" customHeight="1">
      <c r="A160" s="38"/>
      <c r="B160" s="39"/>
      <c r="C160" s="226" t="s">
        <v>330</v>
      </c>
      <c r="D160" s="226" t="s">
        <v>147</v>
      </c>
      <c r="E160" s="227" t="s">
        <v>1050</v>
      </c>
      <c r="F160" s="228" t="s">
        <v>1051</v>
      </c>
      <c r="G160" s="229" t="s">
        <v>812</v>
      </c>
      <c r="H160" s="230">
        <v>1</v>
      </c>
      <c r="I160" s="231"/>
      <c r="J160" s="232">
        <f>ROUND(I160*H160,0)</f>
        <v>0</v>
      </c>
      <c r="K160" s="228" t="s">
        <v>1</v>
      </c>
      <c r="L160" s="44"/>
      <c r="M160" s="233" t="s">
        <v>1</v>
      </c>
      <c r="N160" s="234" t="s">
        <v>43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487</v>
      </c>
      <c r="AT160" s="237" t="s">
        <v>147</v>
      </c>
      <c r="AU160" s="237" t="s">
        <v>85</v>
      </c>
      <c r="AY160" s="17" t="s">
        <v>145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85</v>
      </c>
      <c r="BK160" s="238">
        <f>ROUND(I160*H160,0)</f>
        <v>0</v>
      </c>
      <c r="BL160" s="17" t="s">
        <v>487</v>
      </c>
      <c r="BM160" s="237" t="s">
        <v>1299</v>
      </c>
    </row>
    <row r="161" s="12" customFormat="1" ht="22.8" customHeight="1">
      <c r="A161" s="12"/>
      <c r="B161" s="210"/>
      <c r="C161" s="211"/>
      <c r="D161" s="212" t="s">
        <v>76</v>
      </c>
      <c r="E161" s="224" t="s">
        <v>1053</v>
      </c>
      <c r="F161" s="224" t="s">
        <v>1054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SUM(P162:P164)</f>
        <v>0</v>
      </c>
      <c r="Q161" s="218"/>
      <c r="R161" s="219">
        <f>SUM(R162:R164)</f>
        <v>0</v>
      </c>
      <c r="S161" s="218"/>
      <c r="T161" s="220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92</v>
      </c>
      <c r="AT161" s="222" t="s">
        <v>76</v>
      </c>
      <c r="AU161" s="222" t="s">
        <v>8</v>
      </c>
      <c r="AY161" s="221" t="s">
        <v>145</v>
      </c>
      <c r="BK161" s="223">
        <f>SUM(BK162:BK164)</f>
        <v>0</v>
      </c>
    </row>
    <row r="162" s="2" customFormat="1" ht="16.5" customHeight="1">
      <c r="A162" s="38"/>
      <c r="B162" s="39"/>
      <c r="C162" s="226" t="s">
        <v>334</v>
      </c>
      <c r="D162" s="226" t="s">
        <v>147</v>
      </c>
      <c r="E162" s="227" t="s">
        <v>1055</v>
      </c>
      <c r="F162" s="228" t="s">
        <v>1056</v>
      </c>
      <c r="G162" s="229" t="s">
        <v>1057</v>
      </c>
      <c r="H162" s="230">
        <v>1</v>
      </c>
      <c r="I162" s="231"/>
      <c r="J162" s="232">
        <f>ROUND(I162*H162,0)</f>
        <v>0</v>
      </c>
      <c r="K162" s="228" t="s">
        <v>1</v>
      </c>
      <c r="L162" s="44"/>
      <c r="M162" s="233" t="s">
        <v>1</v>
      </c>
      <c r="N162" s="234" t="s">
        <v>43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487</v>
      </c>
      <c r="AT162" s="237" t="s">
        <v>147</v>
      </c>
      <c r="AU162" s="237" t="s">
        <v>85</v>
      </c>
      <c r="AY162" s="17" t="s">
        <v>145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85</v>
      </c>
      <c r="BK162" s="238">
        <f>ROUND(I162*H162,0)</f>
        <v>0</v>
      </c>
      <c r="BL162" s="17" t="s">
        <v>487</v>
      </c>
      <c r="BM162" s="237" t="s">
        <v>1300</v>
      </c>
    </row>
    <row r="163" s="2" customFormat="1" ht="16.5" customHeight="1">
      <c r="A163" s="38"/>
      <c r="B163" s="39"/>
      <c r="C163" s="226" t="s">
        <v>338</v>
      </c>
      <c r="D163" s="226" t="s">
        <v>147</v>
      </c>
      <c r="E163" s="227" t="s">
        <v>1059</v>
      </c>
      <c r="F163" s="228" t="s">
        <v>1060</v>
      </c>
      <c r="G163" s="229" t="s">
        <v>1057</v>
      </c>
      <c r="H163" s="230">
        <v>1</v>
      </c>
      <c r="I163" s="231"/>
      <c r="J163" s="232">
        <f>ROUND(I163*H163,0)</f>
        <v>0</v>
      </c>
      <c r="K163" s="228" t="s">
        <v>1</v>
      </c>
      <c r="L163" s="44"/>
      <c r="M163" s="233" t="s">
        <v>1</v>
      </c>
      <c r="N163" s="234" t="s">
        <v>43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487</v>
      </c>
      <c r="AT163" s="237" t="s">
        <v>147</v>
      </c>
      <c r="AU163" s="237" t="s">
        <v>85</v>
      </c>
      <c r="AY163" s="17" t="s">
        <v>145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85</v>
      </c>
      <c r="BK163" s="238">
        <f>ROUND(I163*H163,0)</f>
        <v>0</v>
      </c>
      <c r="BL163" s="17" t="s">
        <v>487</v>
      </c>
      <c r="BM163" s="237" t="s">
        <v>1301</v>
      </c>
    </row>
    <row r="164" s="2" customFormat="1" ht="16.5" customHeight="1">
      <c r="A164" s="38"/>
      <c r="B164" s="39"/>
      <c r="C164" s="226" t="s">
        <v>344</v>
      </c>
      <c r="D164" s="226" t="s">
        <v>147</v>
      </c>
      <c r="E164" s="227" t="s">
        <v>1062</v>
      </c>
      <c r="F164" s="228" t="s">
        <v>1063</v>
      </c>
      <c r="G164" s="229" t="s">
        <v>1057</v>
      </c>
      <c r="H164" s="230">
        <v>1</v>
      </c>
      <c r="I164" s="231"/>
      <c r="J164" s="232">
        <f>ROUND(I164*H164,0)</f>
        <v>0</v>
      </c>
      <c r="K164" s="228" t="s">
        <v>1</v>
      </c>
      <c r="L164" s="44"/>
      <c r="M164" s="283" t="s">
        <v>1</v>
      </c>
      <c r="N164" s="284" t="s">
        <v>43</v>
      </c>
      <c r="O164" s="285"/>
      <c r="P164" s="286">
        <f>O164*H164</f>
        <v>0</v>
      </c>
      <c r="Q164" s="286">
        <v>0</v>
      </c>
      <c r="R164" s="286">
        <f>Q164*H164</f>
        <v>0</v>
      </c>
      <c r="S164" s="286">
        <v>0</v>
      </c>
      <c r="T164" s="28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487</v>
      </c>
      <c r="AT164" s="237" t="s">
        <v>147</v>
      </c>
      <c r="AU164" s="237" t="s">
        <v>85</v>
      </c>
      <c r="AY164" s="17" t="s">
        <v>145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85</v>
      </c>
      <c r="BK164" s="238">
        <f>ROUND(I164*H164,0)</f>
        <v>0</v>
      </c>
      <c r="BL164" s="17" t="s">
        <v>487</v>
      </c>
      <c r="BM164" s="237" t="s">
        <v>1302</v>
      </c>
    </row>
    <row r="165" s="2" customFormat="1" ht="6.96" customHeight="1">
      <c r="A165" s="38"/>
      <c r="B165" s="66"/>
      <c r="C165" s="67"/>
      <c r="D165" s="67"/>
      <c r="E165" s="67"/>
      <c r="F165" s="67"/>
      <c r="G165" s="67"/>
      <c r="H165" s="67"/>
      <c r="I165" s="67"/>
      <c r="J165" s="67"/>
      <c r="K165" s="67"/>
      <c r="L165" s="44"/>
      <c r="M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</sheetData>
  <sheetProtection sheet="1" autoFilter="0" formatColumns="0" formatRows="0" objects="1" scenarios="1" spinCount="100000" saltValue="cnkSovZLiIxHsJL8Juz6uFI0b81xpZwfaRwHJW9K/cNreOgYR0wziy54NMz8c56C6bHe/yXwXYIh3oFTwbWRBA==" hashValue="i9r/0qIq7S0/J2cpEAGLv5SnoBaPzlvdOz1FUmK23fBmIJk9SkSkgNYB1YW4WFtwxvzW3Xdk6KgJUauZerFtEA==" algorithmName="SHA-512" password="CF2C"/>
  <autoFilter ref="C123:K1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</v>
      </c>
    </row>
    <row r="4" s="1" customFormat="1" ht="24.96" customHeight="1">
      <c r="B4" s="20"/>
      <c r="D4" s="148" t="s">
        <v>102</v>
      </c>
      <c r="L4" s="20"/>
      <c r="M4" s="149" t="s">
        <v>11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17</v>
      </c>
      <c r="L6" s="20"/>
    </row>
    <row r="7" s="1" customFormat="1" ht="26.25" customHeight="1">
      <c r="B7" s="20"/>
      <c r="E7" s="151" t="str">
        <f>'Rekapitulace stavby'!K6</f>
        <v>Oprava střechy školní jídelny ZŠ Kukleny a rodinného domu č.p. 91</v>
      </c>
      <c r="F7" s="150"/>
      <c r="G7" s="150"/>
      <c r="H7" s="150"/>
      <c r="L7" s="20"/>
    </row>
    <row r="8" s="1" customFormat="1" ht="12" customHeight="1">
      <c r="B8" s="20"/>
      <c r="D8" s="150" t="s">
        <v>103</v>
      </c>
      <c r="L8" s="20"/>
    </row>
    <row r="9" s="2" customFormat="1" ht="16.5" customHeight="1">
      <c r="A9" s="38"/>
      <c r="B9" s="44"/>
      <c r="C9" s="38"/>
      <c r="D9" s="38"/>
      <c r="E9" s="151" t="s">
        <v>1100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105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1065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19</v>
      </c>
      <c r="E13" s="38"/>
      <c r="F13" s="141" t="s">
        <v>1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21</v>
      </c>
      <c r="E14" s="38"/>
      <c r="F14" s="141" t="s">
        <v>22</v>
      </c>
      <c r="G14" s="38"/>
      <c r="H14" s="38"/>
      <c r="I14" s="150" t="s">
        <v>23</v>
      </c>
      <c r="J14" s="153" t="str">
        <f>'Rekapitulace stavby'!AN8</f>
        <v>8. 2. 2021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25</v>
      </c>
      <c r="E16" s="38"/>
      <c r="F16" s="38"/>
      <c r="G16" s="38"/>
      <c r="H16" s="38"/>
      <c r="I16" s="150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107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35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ROUND(J124,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ROUND((SUM(BE124:BE138)),  2)</f>
        <v>0</v>
      </c>
      <c r="G35" s="38"/>
      <c r="H35" s="38"/>
      <c r="I35" s="164">
        <v>0.20999999999999999</v>
      </c>
      <c r="J35" s="163">
        <f>ROUND(((SUM(BE124:BE138))*I35),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ROUND((SUM(BF124:BF138)),  2)</f>
        <v>0</v>
      </c>
      <c r="G36" s="38"/>
      <c r="H36" s="38"/>
      <c r="I36" s="164">
        <v>0.14999999999999999</v>
      </c>
      <c r="J36" s="163">
        <f>ROUND(((SUM(BF124:BF138))*I36),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ROUND((SUM(BG124:BG138)),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ROUND((SUM(BH124:BH138)),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ROUND((SUM(BI124:BI138)),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26.25" customHeight="1">
      <c r="A85" s="38"/>
      <c r="B85" s="39"/>
      <c r="C85" s="40"/>
      <c r="D85" s="40"/>
      <c r="E85" s="183" t="str">
        <f>E7</f>
        <v>Oprava střechy školní jídelny ZŠ Kukleny a rodinného domu č.p. 91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22"/>
      <c r="J86" s="22"/>
      <c r="K86" s="22"/>
      <c r="L86" s="20"/>
    </row>
    <row r="87" hidden="1" s="2" customFormat="1" ht="16.5" customHeight="1">
      <c r="A87" s="38"/>
      <c r="B87" s="39"/>
      <c r="C87" s="40"/>
      <c r="D87" s="40"/>
      <c r="E87" s="183" t="s">
        <v>1100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12" customHeight="1">
      <c r="A88" s="38"/>
      <c r="B88" s="39"/>
      <c r="C88" s="32" t="s">
        <v>105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6.5" customHeight="1">
      <c r="A89" s="38"/>
      <c r="B89" s="39"/>
      <c r="C89" s="40"/>
      <c r="D89" s="40"/>
      <c r="E89" s="76" t="str">
        <f>E11</f>
        <v>3 - Vedlejší rozpočtové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Kukleny</v>
      </c>
      <c r="G91" s="40"/>
      <c r="H91" s="40"/>
      <c r="I91" s="32" t="s">
        <v>23</v>
      </c>
      <c r="J91" s="79" t="str">
        <f>IF(J14="","",J14)</f>
        <v>8. 2. 2021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32" t="s">
        <v>31</v>
      </c>
      <c r="J93" s="36" t="str">
        <f>E23</f>
        <v>Ing. Prokop Vacek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Ing. Prokop Vacek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9.28" customHeight="1">
      <c r="A96" s="38"/>
      <c r="B96" s="39"/>
      <c r="C96" s="184" t="s">
        <v>109</v>
      </c>
      <c r="D96" s="185"/>
      <c r="E96" s="185"/>
      <c r="F96" s="185"/>
      <c r="G96" s="185"/>
      <c r="H96" s="185"/>
      <c r="I96" s="185"/>
      <c r="J96" s="186" t="s">
        <v>110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hidden="1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hidden="1" s="2" customFormat="1" ht="22.8" customHeight="1">
      <c r="A98" s="38"/>
      <c r="B98" s="39"/>
      <c r="C98" s="187" t="s">
        <v>111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112</v>
      </c>
    </row>
    <row r="99" hidden="1" s="9" customFormat="1" ht="24.96" customHeight="1">
      <c r="A99" s="9"/>
      <c r="B99" s="188"/>
      <c r="C99" s="189"/>
      <c r="D99" s="190" t="s">
        <v>1066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4"/>
      <c r="C100" s="133"/>
      <c r="D100" s="195" t="s">
        <v>1067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4"/>
      <c r="C101" s="133"/>
      <c r="D101" s="195" t="s">
        <v>1069</v>
      </c>
      <c r="E101" s="196"/>
      <c r="F101" s="196"/>
      <c r="G101" s="196"/>
      <c r="H101" s="196"/>
      <c r="I101" s="196"/>
      <c r="J101" s="197">
        <f>J132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4"/>
      <c r="C102" s="133"/>
      <c r="D102" s="195" t="s">
        <v>1070</v>
      </c>
      <c r="E102" s="196"/>
      <c r="F102" s="196"/>
      <c r="G102" s="196"/>
      <c r="H102" s="196"/>
      <c r="I102" s="196"/>
      <c r="J102" s="197">
        <f>J135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idden="1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idden="1"/>
    <row r="106" hidden="1"/>
    <row r="107" hidden="1"/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6.25" customHeight="1">
      <c r="A112" s="38"/>
      <c r="B112" s="39"/>
      <c r="C112" s="40"/>
      <c r="D112" s="40"/>
      <c r="E112" s="183" t="str">
        <f>E7</f>
        <v>Oprava střechy školní jídelny ZŠ Kukleny a rodinného domu č.p. 91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1" customFormat="1" ht="12" customHeight="1">
      <c r="B113" s="21"/>
      <c r="C113" s="32" t="s">
        <v>103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="2" customFormat="1" ht="16.5" customHeight="1">
      <c r="A114" s="38"/>
      <c r="B114" s="39"/>
      <c r="C114" s="40"/>
      <c r="D114" s="40"/>
      <c r="E114" s="183" t="s">
        <v>1100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105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E11</f>
        <v>3 - Vedlejší rozpočtové náklady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21</v>
      </c>
      <c r="D118" s="40"/>
      <c r="E118" s="40"/>
      <c r="F118" s="27" t="str">
        <f>F14</f>
        <v>Kukleny</v>
      </c>
      <c r="G118" s="40"/>
      <c r="H118" s="40"/>
      <c r="I118" s="32" t="s">
        <v>23</v>
      </c>
      <c r="J118" s="79" t="str">
        <f>IF(J14="","",J14)</f>
        <v>8. 2. 2021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25</v>
      </c>
      <c r="D120" s="40"/>
      <c r="E120" s="40"/>
      <c r="F120" s="27" t="str">
        <f>E17</f>
        <v xml:space="preserve"> </v>
      </c>
      <c r="G120" s="40"/>
      <c r="H120" s="40"/>
      <c r="I120" s="32" t="s">
        <v>31</v>
      </c>
      <c r="J120" s="36" t="str">
        <f>E23</f>
        <v>Ing. Prokop Vacek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29</v>
      </c>
      <c r="D121" s="40"/>
      <c r="E121" s="40"/>
      <c r="F121" s="27" t="str">
        <f>IF(E20="","",E20)</f>
        <v>Vyplň údaj</v>
      </c>
      <c r="G121" s="40"/>
      <c r="H121" s="40"/>
      <c r="I121" s="32" t="s">
        <v>34</v>
      </c>
      <c r="J121" s="36" t="str">
        <f>E26</f>
        <v>Ing. Prokop Vacek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9"/>
      <c r="B123" s="200"/>
      <c r="C123" s="201" t="s">
        <v>131</v>
      </c>
      <c r="D123" s="202" t="s">
        <v>62</v>
      </c>
      <c r="E123" s="202" t="s">
        <v>58</v>
      </c>
      <c r="F123" s="202" t="s">
        <v>59</v>
      </c>
      <c r="G123" s="202" t="s">
        <v>132</v>
      </c>
      <c r="H123" s="202" t="s">
        <v>133</v>
      </c>
      <c r="I123" s="202" t="s">
        <v>134</v>
      </c>
      <c r="J123" s="202" t="s">
        <v>110</v>
      </c>
      <c r="K123" s="203" t="s">
        <v>135</v>
      </c>
      <c r="L123" s="204"/>
      <c r="M123" s="100" t="s">
        <v>1</v>
      </c>
      <c r="N123" s="101" t="s">
        <v>41</v>
      </c>
      <c r="O123" s="101" t="s">
        <v>136</v>
      </c>
      <c r="P123" s="101" t="s">
        <v>137</v>
      </c>
      <c r="Q123" s="101" t="s">
        <v>138</v>
      </c>
      <c r="R123" s="101" t="s">
        <v>139</v>
      </c>
      <c r="S123" s="101" t="s">
        <v>140</v>
      </c>
      <c r="T123" s="102" t="s">
        <v>141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="2" customFormat="1" ht="22.8" customHeight="1">
      <c r="A124" s="38"/>
      <c r="B124" s="39"/>
      <c r="C124" s="107" t="s">
        <v>142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0</v>
      </c>
      <c r="S124" s="104"/>
      <c r="T124" s="208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112</v>
      </c>
      <c r="BK124" s="209">
        <f>BK125</f>
        <v>0</v>
      </c>
    </row>
    <row r="125" s="12" customFormat="1" ht="25.92" customHeight="1">
      <c r="A125" s="12"/>
      <c r="B125" s="210"/>
      <c r="C125" s="211"/>
      <c r="D125" s="212" t="s">
        <v>76</v>
      </c>
      <c r="E125" s="213" t="s">
        <v>1071</v>
      </c>
      <c r="F125" s="213" t="s">
        <v>93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P126+P132+P135</f>
        <v>0</v>
      </c>
      <c r="Q125" s="218"/>
      <c r="R125" s="219">
        <f>R126+R132+R135</f>
        <v>0</v>
      </c>
      <c r="S125" s="218"/>
      <c r="T125" s="220">
        <f>T126+T132+T135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169</v>
      </c>
      <c r="AT125" s="222" t="s">
        <v>76</v>
      </c>
      <c r="AU125" s="222" t="s">
        <v>77</v>
      </c>
      <c r="AY125" s="221" t="s">
        <v>145</v>
      </c>
      <c r="BK125" s="223">
        <f>BK126+BK132+BK135</f>
        <v>0</v>
      </c>
    </row>
    <row r="126" s="12" customFormat="1" ht="22.8" customHeight="1">
      <c r="A126" s="12"/>
      <c r="B126" s="210"/>
      <c r="C126" s="211"/>
      <c r="D126" s="212" t="s">
        <v>76</v>
      </c>
      <c r="E126" s="224" t="s">
        <v>1072</v>
      </c>
      <c r="F126" s="224" t="s">
        <v>1073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SUM(P127:P131)</f>
        <v>0</v>
      </c>
      <c r="Q126" s="218"/>
      <c r="R126" s="219">
        <f>SUM(R127:R131)</f>
        <v>0</v>
      </c>
      <c r="S126" s="218"/>
      <c r="T126" s="220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169</v>
      </c>
      <c r="AT126" s="222" t="s">
        <v>76</v>
      </c>
      <c r="AU126" s="222" t="s">
        <v>8</v>
      </c>
      <c r="AY126" s="221" t="s">
        <v>145</v>
      </c>
      <c r="BK126" s="223">
        <f>SUM(BK127:BK131)</f>
        <v>0</v>
      </c>
    </row>
    <row r="127" s="2" customFormat="1" ht="16.5" customHeight="1">
      <c r="A127" s="38"/>
      <c r="B127" s="39"/>
      <c r="C127" s="226" t="s">
        <v>8</v>
      </c>
      <c r="D127" s="226" t="s">
        <v>147</v>
      </c>
      <c r="E127" s="227" t="s">
        <v>1074</v>
      </c>
      <c r="F127" s="228" t="s">
        <v>1073</v>
      </c>
      <c r="G127" s="229" t="s">
        <v>1057</v>
      </c>
      <c r="H127" s="230">
        <v>1</v>
      </c>
      <c r="I127" s="231"/>
      <c r="J127" s="232">
        <f>ROUND(I127*H127,0)</f>
        <v>0</v>
      </c>
      <c r="K127" s="228" t="s">
        <v>151</v>
      </c>
      <c r="L127" s="44"/>
      <c r="M127" s="233" t="s">
        <v>1</v>
      </c>
      <c r="N127" s="234" t="s">
        <v>43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1075</v>
      </c>
      <c r="AT127" s="237" t="s">
        <v>147</v>
      </c>
      <c r="AU127" s="237" t="s">
        <v>85</v>
      </c>
      <c r="AY127" s="17" t="s">
        <v>145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85</v>
      </c>
      <c r="BK127" s="238">
        <f>ROUND(I127*H127,0)</f>
        <v>0</v>
      </c>
      <c r="BL127" s="17" t="s">
        <v>1075</v>
      </c>
      <c r="BM127" s="237" t="s">
        <v>1303</v>
      </c>
    </row>
    <row r="128" s="2" customFormat="1" ht="16.5" customHeight="1">
      <c r="A128" s="38"/>
      <c r="B128" s="39"/>
      <c r="C128" s="226" t="s">
        <v>85</v>
      </c>
      <c r="D128" s="226" t="s">
        <v>147</v>
      </c>
      <c r="E128" s="227" t="s">
        <v>1077</v>
      </c>
      <c r="F128" s="228" t="s">
        <v>1078</v>
      </c>
      <c r="G128" s="229" t="s">
        <v>302</v>
      </c>
      <c r="H128" s="230">
        <v>26</v>
      </c>
      <c r="I128" s="231"/>
      <c r="J128" s="232">
        <f>ROUND(I128*H128,0)</f>
        <v>0</v>
      </c>
      <c r="K128" s="228" t="s">
        <v>151</v>
      </c>
      <c r="L128" s="44"/>
      <c r="M128" s="233" t="s">
        <v>1</v>
      </c>
      <c r="N128" s="234" t="s">
        <v>43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1075</v>
      </c>
      <c r="AT128" s="237" t="s">
        <v>147</v>
      </c>
      <c r="AU128" s="237" t="s">
        <v>85</v>
      </c>
      <c r="AY128" s="17" t="s">
        <v>145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85</v>
      </c>
      <c r="BK128" s="238">
        <f>ROUND(I128*H128,0)</f>
        <v>0</v>
      </c>
      <c r="BL128" s="17" t="s">
        <v>1075</v>
      </c>
      <c r="BM128" s="237" t="s">
        <v>1304</v>
      </c>
    </row>
    <row r="129" s="13" customFormat="1">
      <c r="A129" s="13"/>
      <c r="B129" s="239"/>
      <c r="C129" s="240"/>
      <c r="D129" s="241" t="s">
        <v>157</v>
      </c>
      <c r="E129" s="242" t="s">
        <v>1</v>
      </c>
      <c r="F129" s="243" t="s">
        <v>1080</v>
      </c>
      <c r="G129" s="240"/>
      <c r="H129" s="242" t="s">
        <v>1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157</v>
      </c>
      <c r="AU129" s="249" t="s">
        <v>85</v>
      </c>
      <c r="AV129" s="13" t="s">
        <v>8</v>
      </c>
      <c r="AW129" s="13" t="s">
        <v>33</v>
      </c>
      <c r="AX129" s="13" t="s">
        <v>77</v>
      </c>
      <c r="AY129" s="249" t="s">
        <v>145</v>
      </c>
    </row>
    <row r="130" s="14" customFormat="1">
      <c r="A130" s="14"/>
      <c r="B130" s="250"/>
      <c r="C130" s="251"/>
      <c r="D130" s="241" t="s">
        <v>157</v>
      </c>
      <c r="E130" s="252" t="s">
        <v>1</v>
      </c>
      <c r="F130" s="253" t="s">
        <v>289</v>
      </c>
      <c r="G130" s="251"/>
      <c r="H130" s="254">
        <v>26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0" t="s">
        <v>157</v>
      </c>
      <c r="AU130" s="260" t="s">
        <v>85</v>
      </c>
      <c r="AV130" s="14" t="s">
        <v>85</v>
      </c>
      <c r="AW130" s="14" t="s">
        <v>33</v>
      </c>
      <c r="AX130" s="14" t="s">
        <v>77</v>
      </c>
      <c r="AY130" s="260" t="s">
        <v>145</v>
      </c>
    </row>
    <row r="131" s="15" customFormat="1">
      <c r="A131" s="15"/>
      <c r="B131" s="261"/>
      <c r="C131" s="262"/>
      <c r="D131" s="241" t="s">
        <v>157</v>
      </c>
      <c r="E131" s="263" t="s">
        <v>1</v>
      </c>
      <c r="F131" s="264" t="s">
        <v>160</v>
      </c>
      <c r="G131" s="262"/>
      <c r="H131" s="265">
        <v>26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1" t="s">
        <v>157</v>
      </c>
      <c r="AU131" s="271" t="s">
        <v>85</v>
      </c>
      <c r="AV131" s="15" t="s">
        <v>152</v>
      </c>
      <c r="AW131" s="15" t="s">
        <v>33</v>
      </c>
      <c r="AX131" s="15" t="s">
        <v>8</v>
      </c>
      <c r="AY131" s="271" t="s">
        <v>145</v>
      </c>
    </row>
    <row r="132" s="12" customFormat="1" ht="22.8" customHeight="1">
      <c r="A132" s="12"/>
      <c r="B132" s="210"/>
      <c r="C132" s="211"/>
      <c r="D132" s="212" t="s">
        <v>76</v>
      </c>
      <c r="E132" s="224" t="s">
        <v>1089</v>
      </c>
      <c r="F132" s="224" t="s">
        <v>1090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SUM(P133:P134)</f>
        <v>0</v>
      </c>
      <c r="Q132" s="218"/>
      <c r="R132" s="219">
        <f>SUM(R133:R134)</f>
        <v>0</v>
      </c>
      <c r="S132" s="218"/>
      <c r="T132" s="220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169</v>
      </c>
      <c r="AT132" s="222" t="s">
        <v>76</v>
      </c>
      <c r="AU132" s="222" t="s">
        <v>8</v>
      </c>
      <c r="AY132" s="221" t="s">
        <v>145</v>
      </c>
      <c r="BK132" s="223">
        <f>SUM(BK133:BK134)</f>
        <v>0</v>
      </c>
    </row>
    <row r="133" s="2" customFormat="1" ht="16.5" customHeight="1">
      <c r="A133" s="38"/>
      <c r="B133" s="39"/>
      <c r="C133" s="226" t="s">
        <v>92</v>
      </c>
      <c r="D133" s="226" t="s">
        <v>147</v>
      </c>
      <c r="E133" s="227" t="s">
        <v>1091</v>
      </c>
      <c r="F133" s="228" t="s">
        <v>1090</v>
      </c>
      <c r="G133" s="229" t="s">
        <v>1057</v>
      </c>
      <c r="H133" s="230">
        <v>1</v>
      </c>
      <c r="I133" s="231"/>
      <c r="J133" s="232">
        <f>ROUND(I133*H133,0)</f>
        <v>0</v>
      </c>
      <c r="K133" s="228" t="s">
        <v>151</v>
      </c>
      <c r="L133" s="44"/>
      <c r="M133" s="233" t="s">
        <v>1</v>
      </c>
      <c r="N133" s="234" t="s">
        <v>43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1075</v>
      </c>
      <c r="AT133" s="237" t="s">
        <v>147</v>
      </c>
      <c r="AU133" s="237" t="s">
        <v>85</v>
      </c>
      <c r="AY133" s="17" t="s">
        <v>145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85</v>
      </c>
      <c r="BK133" s="238">
        <f>ROUND(I133*H133,0)</f>
        <v>0</v>
      </c>
      <c r="BL133" s="17" t="s">
        <v>1075</v>
      </c>
      <c r="BM133" s="237" t="s">
        <v>1305</v>
      </c>
    </row>
    <row r="134" s="2" customFormat="1">
      <c r="A134" s="38"/>
      <c r="B134" s="39"/>
      <c r="C134" s="40"/>
      <c r="D134" s="241" t="s">
        <v>1087</v>
      </c>
      <c r="E134" s="40"/>
      <c r="F134" s="288" t="s">
        <v>1306</v>
      </c>
      <c r="G134" s="40"/>
      <c r="H134" s="40"/>
      <c r="I134" s="289"/>
      <c r="J134" s="40"/>
      <c r="K134" s="40"/>
      <c r="L134" s="44"/>
      <c r="M134" s="290"/>
      <c r="N134" s="29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1087</v>
      </c>
      <c r="AU134" s="17" t="s">
        <v>85</v>
      </c>
    </row>
    <row r="135" s="12" customFormat="1" ht="22.8" customHeight="1">
      <c r="A135" s="12"/>
      <c r="B135" s="210"/>
      <c r="C135" s="211"/>
      <c r="D135" s="212" t="s">
        <v>76</v>
      </c>
      <c r="E135" s="224" t="s">
        <v>1094</v>
      </c>
      <c r="F135" s="224" t="s">
        <v>1095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SUM(P136:P138)</f>
        <v>0</v>
      </c>
      <c r="Q135" s="218"/>
      <c r="R135" s="219">
        <f>SUM(R136:R138)</f>
        <v>0</v>
      </c>
      <c r="S135" s="218"/>
      <c r="T135" s="220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169</v>
      </c>
      <c r="AT135" s="222" t="s">
        <v>76</v>
      </c>
      <c r="AU135" s="222" t="s">
        <v>8</v>
      </c>
      <c r="AY135" s="221" t="s">
        <v>145</v>
      </c>
      <c r="BK135" s="223">
        <f>SUM(BK136:BK138)</f>
        <v>0</v>
      </c>
    </row>
    <row r="136" s="2" customFormat="1" ht="16.5" customHeight="1">
      <c r="A136" s="38"/>
      <c r="B136" s="39"/>
      <c r="C136" s="226" t="s">
        <v>152</v>
      </c>
      <c r="D136" s="226" t="s">
        <v>147</v>
      </c>
      <c r="E136" s="227" t="s">
        <v>1096</v>
      </c>
      <c r="F136" s="228" t="s">
        <v>1097</v>
      </c>
      <c r="G136" s="229" t="s">
        <v>1057</v>
      </c>
      <c r="H136" s="230">
        <v>1</v>
      </c>
      <c r="I136" s="231"/>
      <c r="J136" s="232">
        <f>ROUND(I136*H136,0)</f>
        <v>0</v>
      </c>
      <c r="K136" s="228" t="s">
        <v>1085</v>
      </c>
      <c r="L136" s="44"/>
      <c r="M136" s="233" t="s">
        <v>1</v>
      </c>
      <c r="N136" s="234" t="s">
        <v>43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1075</v>
      </c>
      <c r="AT136" s="237" t="s">
        <v>147</v>
      </c>
      <c r="AU136" s="237" t="s">
        <v>85</v>
      </c>
      <c r="AY136" s="17" t="s">
        <v>145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85</v>
      </c>
      <c r="BK136" s="238">
        <f>ROUND(I136*H136,0)</f>
        <v>0</v>
      </c>
      <c r="BL136" s="17" t="s">
        <v>1075</v>
      </c>
      <c r="BM136" s="237" t="s">
        <v>1307</v>
      </c>
    </row>
    <row r="137" s="2" customFormat="1">
      <c r="A137" s="38"/>
      <c r="B137" s="39"/>
      <c r="C137" s="40"/>
      <c r="D137" s="241" t="s">
        <v>1087</v>
      </c>
      <c r="E137" s="40"/>
      <c r="F137" s="288" t="s">
        <v>1099</v>
      </c>
      <c r="G137" s="40"/>
      <c r="H137" s="40"/>
      <c r="I137" s="289"/>
      <c r="J137" s="40"/>
      <c r="K137" s="40"/>
      <c r="L137" s="44"/>
      <c r="M137" s="290"/>
      <c r="N137" s="29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1087</v>
      </c>
      <c r="AU137" s="17" t="s">
        <v>85</v>
      </c>
    </row>
    <row r="138" s="14" customFormat="1">
      <c r="A138" s="14"/>
      <c r="B138" s="250"/>
      <c r="C138" s="251"/>
      <c r="D138" s="241" t="s">
        <v>157</v>
      </c>
      <c r="E138" s="252" t="s">
        <v>1</v>
      </c>
      <c r="F138" s="253" t="s">
        <v>8</v>
      </c>
      <c r="G138" s="251"/>
      <c r="H138" s="254">
        <v>1</v>
      </c>
      <c r="I138" s="255"/>
      <c r="J138" s="251"/>
      <c r="K138" s="251"/>
      <c r="L138" s="256"/>
      <c r="M138" s="292"/>
      <c r="N138" s="293"/>
      <c r="O138" s="293"/>
      <c r="P138" s="293"/>
      <c r="Q138" s="293"/>
      <c r="R138" s="293"/>
      <c r="S138" s="293"/>
      <c r="T138" s="29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157</v>
      </c>
      <c r="AU138" s="260" t="s">
        <v>85</v>
      </c>
      <c r="AV138" s="14" t="s">
        <v>85</v>
      </c>
      <c r="AW138" s="14" t="s">
        <v>33</v>
      </c>
      <c r="AX138" s="14" t="s">
        <v>8</v>
      </c>
      <c r="AY138" s="260" t="s">
        <v>145</v>
      </c>
    </row>
    <row r="139" s="2" customFormat="1" ht="6.96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sheet="1" autoFilter="0" formatColumns="0" formatRows="0" objects="1" scenarios="1" spinCount="100000" saltValue="eX6u6o/cEFt5e/yjKYo9k7HExrHsuQunvEVK88octjfnrMX6tBkCBZRNk/HVSk/dvDY1WHl4k0pwOjX3HAznvg==" hashValue="FA7qV6Bdon8jULpjV/J6aO8jG5aOl9TcopQ0f35HFJwbPtTesDRhTspt7WEO2uS8Xr1GDnbMpnwVCekd6/ktvQ==" algorithmName="SHA-512" password="CF2C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Václav Lédl</dc:creator>
  <cp:lastModifiedBy>Václav Lédl</cp:lastModifiedBy>
  <dcterms:created xsi:type="dcterms:W3CDTF">2021-02-18T08:15:56Z</dcterms:created>
  <dcterms:modified xsi:type="dcterms:W3CDTF">2021-02-18T08:16:04Z</dcterms:modified>
</cp:coreProperties>
</file>