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profese\Documents\RS_SOUBORY\2020\CHOCEN\ROZP\R6_ODEVZD_19_2_2020\"/>
    </mc:Choice>
  </mc:AlternateContent>
  <xr:revisionPtr revIDLastSave="0" documentId="13_ncr:1_{655DF513-1CB8-4302-86A1-83C724F209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16054R6-I - Obnova střech..." sheetId="2" r:id="rId2"/>
    <sheet name="VRN - Vedlejší rozpočtové..." sheetId="3" r:id="rId3"/>
    <sheet name="EL.01.01 - Silnoproudá el..." sheetId="4" r:id="rId4"/>
    <sheet name="SLP.01 - Slaboproudé rozv..." sheetId="5" r:id="rId5"/>
    <sheet name="Pokyny pro vyplnění" sheetId="6" r:id="rId6"/>
  </sheets>
  <definedNames>
    <definedName name="_xlnm._FilterDatabase" localSheetId="1" hidden="1">'16054R6-I - Obnova střech...'!$C$90:$K$1352</definedName>
    <definedName name="_xlnm._FilterDatabase" localSheetId="3" hidden="1">'EL.01.01 - Silnoproudá el...'!$C$82:$K$163</definedName>
    <definedName name="_xlnm._FilterDatabase" localSheetId="4" hidden="1">'SLP.01 - Slaboproudé rozv...'!$C$80:$K$133</definedName>
    <definedName name="_xlnm._FilterDatabase" localSheetId="2" hidden="1">'VRN - Vedlejší rozpočtové...'!$C$84:$K$127</definedName>
    <definedName name="_xlnm.Print_Titles" localSheetId="1">'16054R6-I - Obnova střech...'!$90:$90</definedName>
    <definedName name="_xlnm.Print_Titles" localSheetId="3">'EL.01.01 - Silnoproudá el...'!$82:$82</definedName>
    <definedName name="_xlnm.Print_Titles" localSheetId="0">'Rekapitulace stavby'!$52:$52</definedName>
    <definedName name="_xlnm.Print_Titles" localSheetId="4">'SLP.01 - Slaboproudé rozv...'!$80:$80</definedName>
    <definedName name="_xlnm.Print_Titles" localSheetId="2">'VRN - Vedlejší rozpočtové...'!$84:$84</definedName>
    <definedName name="_xlnm.Print_Area" localSheetId="1">'16054R6-I - Obnova střech...'!$C$4:$J$37,'16054R6-I - Obnova střech...'!$C$43:$J$74,'16054R6-I - Obnova střech...'!$C$80:$K$1352</definedName>
    <definedName name="_xlnm.Print_Area" localSheetId="3">'EL.01.01 - Silnoproudá el...'!$C$4:$J$39,'EL.01.01 - Silnoproudá el...'!$C$45:$J$64,'EL.01.01 - Silnoproudá el...'!$C$70:$K$163</definedName>
    <definedName name="_xlnm.Print_Area" localSheetId="5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stavby'!$C$42:$AQ$59</definedName>
    <definedName name="_xlnm.Print_Area" localSheetId="4">'SLP.01 - Slaboproudé rozv...'!$C$4:$J$39,'SLP.01 - Slaboproudé rozv...'!$C$45:$J$62,'SLP.01 - Slaboproudé rozv...'!$C$68:$K$133</definedName>
    <definedName name="_xlnm.Print_Area" localSheetId="2">'VRN - Vedlejší rozpočtové...'!$C$4:$J$39,'VRN - Vedlejší rozpočtové...'!$C$45:$J$66,'VRN - Vedlejší rozpočtové...'!$C$72:$K$127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5" l="1"/>
  <c r="J36" i="5"/>
  <c r="AY58" i="1" s="1"/>
  <c r="J35" i="5"/>
  <c r="AX58" i="1" s="1"/>
  <c r="BI132" i="5"/>
  <c r="BH132" i="5"/>
  <c r="BG132" i="5"/>
  <c r="BF132" i="5"/>
  <c r="T132" i="5"/>
  <c r="R132" i="5"/>
  <c r="P132" i="5"/>
  <c r="BI130" i="5"/>
  <c r="BH130" i="5"/>
  <c r="BG130" i="5"/>
  <c r="BF130" i="5"/>
  <c r="T130" i="5"/>
  <c r="R130" i="5"/>
  <c r="P130" i="5"/>
  <c r="BI128" i="5"/>
  <c r="BH128" i="5"/>
  <c r="BG128" i="5"/>
  <c r="BF128" i="5"/>
  <c r="T128" i="5"/>
  <c r="R128" i="5"/>
  <c r="P128" i="5"/>
  <c r="BI126" i="5"/>
  <c r="BH126" i="5"/>
  <c r="BG126" i="5"/>
  <c r="BF126" i="5"/>
  <c r="T126" i="5"/>
  <c r="R126" i="5"/>
  <c r="P126" i="5"/>
  <c r="BI124" i="5"/>
  <c r="BH124" i="5"/>
  <c r="BG124" i="5"/>
  <c r="BF124" i="5"/>
  <c r="T124" i="5"/>
  <c r="R124" i="5"/>
  <c r="P124" i="5"/>
  <c r="BI122" i="5"/>
  <c r="BH122" i="5"/>
  <c r="BG122" i="5"/>
  <c r="BF122" i="5"/>
  <c r="T122" i="5"/>
  <c r="R122" i="5"/>
  <c r="P122" i="5"/>
  <c r="BI120" i="5"/>
  <c r="BH120" i="5"/>
  <c r="BG120" i="5"/>
  <c r="BF120" i="5"/>
  <c r="T120" i="5"/>
  <c r="R120" i="5"/>
  <c r="P120" i="5"/>
  <c r="BI118" i="5"/>
  <c r="BH118" i="5"/>
  <c r="BG118" i="5"/>
  <c r="BF118" i="5"/>
  <c r="T118" i="5"/>
  <c r="R118" i="5"/>
  <c r="P118" i="5"/>
  <c r="BI116" i="5"/>
  <c r="BH116" i="5"/>
  <c r="BG116" i="5"/>
  <c r="BF116" i="5"/>
  <c r="T116" i="5"/>
  <c r="R116" i="5"/>
  <c r="P116" i="5"/>
  <c r="BI114" i="5"/>
  <c r="BH114" i="5"/>
  <c r="BG114" i="5"/>
  <c r="BF114" i="5"/>
  <c r="T114" i="5"/>
  <c r="R114" i="5"/>
  <c r="P114" i="5"/>
  <c r="BI112" i="5"/>
  <c r="BH112" i="5"/>
  <c r="BG112" i="5"/>
  <c r="BF112" i="5"/>
  <c r="T112" i="5"/>
  <c r="R112" i="5"/>
  <c r="P112" i="5"/>
  <c r="BI110" i="5"/>
  <c r="BH110" i="5"/>
  <c r="BG110" i="5"/>
  <c r="BF110" i="5"/>
  <c r="T110" i="5"/>
  <c r="R110" i="5"/>
  <c r="P110" i="5"/>
  <c r="BI108" i="5"/>
  <c r="BH108" i="5"/>
  <c r="BG108" i="5"/>
  <c r="BF108" i="5"/>
  <c r="T108" i="5"/>
  <c r="R108" i="5"/>
  <c r="P108" i="5"/>
  <c r="BI106" i="5"/>
  <c r="BH106" i="5"/>
  <c r="BG106" i="5"/>
  <c r="BF106" i="5"/>
  <c r="T106" i="5"/>
  <c r="R106" i="5"/>
  <c r="P106" i="5"/>
  <c r="BI104" i="5"/>
  <c r="BH104" i="5"/>
  <c r="BG104" i="5"/>
  <c r="BF104" i="5"/>
  <c r="T104" i="5"/>
  <c r="R104" i="5"/>
  <c r="P104" i="5"/>
  <c r="BI101" i="5"/>
  <c r="BH101" i="5"/>
  <c r="BG101" i="5"/>
  <c r="BF101" i="5"/>
  <c r="T101" i="5"/>
  <c r="R101" i="5"/>
  <c r="P101" i="5"/>
  <c r="BI99" i="5"/>
  <c r="BH99" i="5"/>
  <c r="BG99" i="5"/>
  <c r="BF99" i="5"/>
  <c r="T99" i="5"/>
  <c r="R99" i="5"/>
  <c r="P99" i="5"/>
  <c r="BI97" i="5"/>
  <c r="BH97" i="5"/>
  <c r="BG97" i="5"/>
  <c r="BF97" i="5"/>
  <c r="T97" i="5"/>
  <c r="R97" i="5"/>
  <c r="P97" i="5"/>
  <c r="BI95" i="5"/>
  <c r="BH95" i="5"/>
  <c r="BG95" i="5"/>
  <c r="BF95" i="5"/>
  <c r="T95" i="5"/>
  <c r="R95" i="5"/>
  <c r="P95" i="5"/>
  <c r="BI93" i="5"/>
  <c r="BH93" i="5"/>
  <c r="BG93" i="5"/>
  <c r="BF93" i="5"/>
  <c r="T93" i="5"/>
  <c r="R93" i="5"/>
  <c r="P93" i="5"/>
  <c r="BI91" i="5"/>
  <c r="BH91" i="5"/>
  <c r="BG91" i="5"/>
  <c r="BF91" i="5"/>
  <c r="T91" i="5"/>
  <c r="R91" i="5"/>
  <c r="P91" i="5"/>
  <c r="BI89" i="5"/>
  <c r="BH89" i="5"/>
  <c r="BG89" i="5"/>
  <c r="BF89" i="5"/>
  <c r="T89" i="5"/>
  <c r="R89" i="5"/>
  <c r="P89" i="5"/>
  <c r="BI87" i="5"/>
  <c r="BH87" i="5"/>
  <c r="BG87" i="5"/>
  <c r="BF87" i="5"/>
  <c r="T87" i="5"/>
  <c r="R87" i="5"/>
  <c r="P87" i="5"/>
  <c r="BI85" i="5"/>
  <c r="BH85" i="5"/>
  <c r="BG85" i="5"/>
  <c r="BF85" i="5"/>
  <c r="T85" i="5"/>
  <c r="R85" i="5"/>
  <c r="P85" i="5"/>
  <c r="BI83" i="5"/>
  <c r="BH83" i="5"/>
  <c r="BG83" i="5"/>
  <c r="BF83" i="5"/>
  <c r="T83" i="5"/>
  <c r="R83" i="5"/>
  <c r="P83" i="5"/>
  <c r="J78" i="5"/>
  <c r="J77" i="5"/>
  <c r="F77" i="5"/>
  <c r="F75" i="5"/>
  <c r="E73" i="5"/>
  <c r="J55" i="5"/>
  <c r="J54" i="5"/>
  <c r="F54" i="5"/>
  <c r="F52" i="5"/>
  <c r="E50" i="5"/>
  <c r="J18" i="5"/>
  <c r="E18" i="5"/>
  <c r="F78" i="5" s="1"/>
  <c r="J17" i="5"/>
  <c r="J12" i="5"/>
  <c r="J75" i="5"/>
  <c r="E7" i="5"/>
  <c r="E48" i="5"/>
  <c r="J37" i="4"/>
  <c r="J36" i="4"/>
  <c r="AY57" i="1" s="1"/>
  <c r="J35" i="4"/>
  <c r="AX57" i="1" s="1"/>
  <c r="BI162" i="4"/>
  <c r="BH162" i="4"/>
  <c r="BG162" i="4"/>
  <c r="BF162" i="4"/>
  <c r="T162" i="4"/>
  <c r="T161" i="4"/>
  <c r="R162" i="4"/>
  <c r="R161" i="4" s="1"/>
  <c r="P162" i="4"/>
  <c r="P161" i="4"/>
  <c r="BI159" i="4"/>
  <c r="BH159" i="4"/>
  <c r="BG159" i="4"/>
  <c r="BF159" i="4"/>
  <c r="T159" i="4"/>
  <c r="R159" i="4"/>
  <c r="P159" i="4"/>
  <c r="BI157" i="4"/>
  <c r="BH157" i="4"/>
  <c r="BG157" i="4"/>
  <c r="BF157" i="4"/>
  <c r="T157" i="4"/>
  <c r="R157" i="4"/>
  <c r="P157" i="4"/>
  <c r="BI155" i="4"/>
  <c r="BH155" i="4"/>
  <c r="BG155" i="4"/>
  <c r="BF155" i="4"/>
  <c r="T155" i="4"/>
  <c r="R155" i="4"/>
  <c r="P155" i="4"/>
  <c r="BI152" i="4"/>
  <c r="BH152" i="4"/>
  <c r="BG152" i="4"/>
  <c r="BF152" i="4"/>
  <c r="T152" i="4"/>
  <c r="R152" i="4"/>
  <c r="P152" i="4"/>
  <c r="BI150" i="4"/>
  <c r="BH150" i="4"/>
  <c r="BG150" i="4"/>
  <c r="BF150" i="4"/>
  <c r="T150" i="4"/>
  <c r="R150" i="4"/>
  <c r="P150" i="4"/>
  <c r="BI148" i="4"/>
  <c r="BH148" i="4"/>
  <c r="BG148" i="4"/>
  <c r="BF148" i="4"/>
  <c r="T148" i="4"/>
  <c r="R148" i="4"/>
  <c r="P148" i="4"/>
  <c r="BI146" i="4"/>
  <c r="BH146" i="4"/>
  <c r="BG146" i="4"/>
  <c r="BF146" i="4"/>
  <c r="T146" i="4"/>
  <c r="R146" i="4"/>
  <c r="P146" i="4"/>
  <c r="BI144" i="4"/>
  <c r="BH144" i="4"/>
  <c r="BG144" i="4"/>
  <c r="BF144" i="4"/>
  <c r="T144" i="4"/>
  <c r="R144" i="4"/>
  <c r="P144" i="4"/>
  <c r="BI142" i="4"/>
  <c r="BH142" i="4"/>
  <c r="BG142" i="4"/>
  <c r="BF142" i="4"/>
  <c r="T142" i="4"/>
  <c r="R142" i="4"/>
  <c r="P142" i="4"/>
  <c r="BI140" i="4"/>
  <c r="BH140" i="4"/>
  <c r="BG140" i="4"/>
  <c r="BF140" i="4"/>
  <c r="T140" i="4"/>
  <c r="R140" i="4"/>
  <c r="P140" i="4"/>
  <c r="BI138" i="4"/>
  <c r="BH138" i="4"/>
  <c r="BG138" i="4"/>
  <c r="BF138" i="4"/>
  <c r="T138" i="4"/>
  <c r="R138" i="4"/>
  <c r="P138" i="4"/>
  <c r="BI136" i="4"/>
  <c r="BH136" i="4"/>
  <c r="BG136" i="4"/>
  <c r="BF136" i="4"/>
  <c r="T136" i="4"/>
  <c r="R136" i="4"/>
  <c r="P136" i="4"/>
  <c r="BI134" i="4"/>
  <c r="BH134" i="4"/>
  <c r="BG134" i="4"/>
  <c r="BF134" i="4"/>
  <c r="T134" i="4"/>
  <c r="R134" i="4"/>
  <c r="P134" i="4"/>
  <c r="BI132" i="4"/>
  <c r="BH132" i="4"/>
  <c r="BG132" i="4"/>
  <c r="BF132" i="4"/>
  <c r="T132" i="4"/>
  <c r="R132" i="4"/>
  <c r="P132" i="4"/>
  <c r="BI130" i="4"/>
  <c r="BH130" i="4"/>
  <c r="BG130" i="4"/>
  <c r="BF130" i="4"/>
  <c r="T130" i="4"/>
  <c r="R130" i="4"/>
  <c r="P130" i="4"/>
  <c r="BI128" i="4"/>
  <c r="BH128" i="4"/>
  <c r="BG128" i="4"/>
  <c r="BF128" i="4"/>
  <c r="T128" i="4"/>
  <c r="R128" i="4"/>
  <c r="P128" i="4"/>
  <c r="BI126" i="4"/>
  <c r="BH126" i="4"/>
  <c r="BG126" i="4"/>
  <c r="BF126" i="4"/>
  <c r="T126" i="4"/>
  <c r="R126" i="4"/>
  <c r="P126" i="4"/>
  <c r="BI124" i="4"/>
  <c r="BH124" i="4"/>
  <c r="BG124" i="4"/>
  <c r="BF124" i="4"/>
  <c r="T124" i="4"/>
  <c r="R124" i="4"/>
  <c r="P124" i="4"/>
  <c r="BI122" i="4"/>
  <c r="BH122" i="4"/>
  <c r="BG122" i="4"/>
  <c r="BF122" i="4"/>
  <c r="T122" i="4"/>
  <c r="R122" i="4"/>
  <c r="P122" i="4"/>
  <c r="BI120" i="4"/>
  <c r="BH120" i="4"/>
  <c r="BG120" i="4"/>
  <c r="BF120" i="4"/>
  <c r="T120" i="4"/>
  <c r="R120" i="4"/>
  <c r="P120" i="4"/>
  <c r="BI118" i="4"/>
  <c r="BH118" i="4"/>
  <c r="BG118" i="4"/>
  <c r="BF118" i="4"/>
  <c r="T118" i="4"/>
  <c r="R118" i="4"/>
  <c r="P118" i="4"/>
  <c r="BI116" i="4"/>
  <c r="BH116" i="4"/>
  <c r="BG116" i="4"/>
  <c r="BF116" i="4"/>
  <c r="T116" i="4"/>
  <c r="R116" i="4"/>
  <c r="P116" i="4"/>
  <c r="BI114" i="4"/>
  <c r="BH114" i="4"/>
  <c r="BG114" i="4"/>
  <c r="BF114" i="4"/>
  <c r="T114" i="4"/>
  <c r="R114" i="4"/>
  <c r="P114" i="4"/>
  <c r="BI112" i="4"/>
  <c r="BH112" i="4"/>
  <c r="BG112" i="4"/>
  <c r="BF112" i="4"/>
  <c r="T112" i="4"/>
  <c r="R112" i="4"/>
  <c r="P112" i="4"/>
  <c r="BI109" i="4"/>
  <c r="BH109" i="4"/>
  <c r="BG109" i="4"/>
  <c r="BF109" i="4"/>
  <c r="T109" i="4"/>
  <c r="R109" i="4"/>
  <c r="P109" i="4"/>
  <c r="BI107" i="4"/>
  <c r="BH107" i="4"/>
  <c r="BG107" i="4"/>
  <c r="BF107" i="4"/>
  <c r="T107" i="4"/>
  <c r="R107" i="4"/>
  <c r="P107" i="4"/>
  <c r="BI105" i="4"/>
  <c r="BH105" i="4"/>
  <c r="BG105" i="4"/>
  <c r="BF105" i="4"/>
  <c r="T105" i="4"/>
  <c r="R105" i="4"/>
  <c r="P105" i="4"/>
  <c r="BI103" i="4"/>
  <c r="BH103" i="4"/>
  <c r="BG103" i="4"/>
  <c r="BF103" i="4"/>
  <c r="T103" i="4"/>
  <c r="R103" i="4"/>
  <c r="P103" i="4"/>
  <c r="BI101" i="4"/>
  <c r="BH101" i="4"/>
  <c r="BG101" i="4"/>
  <c r="BF101" i="4"/>
  <c r="T101" i="4"/>
  <c r="R101" i="4"/>
  <c r="P101" i="4"/>
  <c r="BI99" i="4"/>
  <c r="BH99" i="4"/>
  <c r="BG99" i="4"/>
  <c r="BF99" i="4"/>
  <c r="T99" i="4"/>
  <c r="R99" i="4"/>
  <c r="P99" i="4"/>
  <c r="BI97" i="4"/>
  <c r="BH97" i="4"/>
  <c r="BG97" i="4"/>
  <c r="BF97" i="4"/>
  <c r="T97" i="4"/>
  <c r="R97" i="4"/>
  <c r="P97" i="4"/>
  <c r="BI95" i="4"/>
  <c r="BH95" i="4"/>
  <c r="BG95" i="4"/>
  <c r="BF95" i="4"/>
  <c r="T95" i="4"/>
  <c r="R95" i="4"/>
  <c r="P95" i="4"/>
  <c r="BI93" i="4"/>
  <c r="BH93" i="4"/>
  <c r="BG93" i="4"/>
  <c r="BF93" i="4"/>
  <c r="T93" i="4"/>
  <c r="R93" i="4"/>
  <c r="P93" i="4"/>
  <c r="BI91" i="4"/>
  <c r="BH91" i="4"/>
  <c r="BG91" i="4"/>
  <c r="BF91" i="4"/>
  <c r="T91" i="4"/>
  <c r="R91" i="4"/>
  <c r="P91" i="4"/>
  <c r="BI89" i="4"/>
  <c r="BH89" i="4"/>
  <c r="BG89" i="4"/>
  <c r="BF89" i="4"/>
  <c r="T89" i="4"/>
  <c r="R89" i="4"/>
  <c r="P89" i="4"/>
  <c r="BI87" i="4"/>
  <c r="BH87" i="4"/>
  <c r="BG87" i="4"/>
  <c r="BF87" i="4"/>
  <c r="T87" i="4"/>
  <c r="R87" i="4"/>
  <c r="P87" i="4"/>
  <c r="BI85" i="4"/>
  <c r="BH85" i="4"/>
  <c r="BG85" i="4"/>
  <c r="BF85" i="4"/>
  <c r="T85" i="4"/>
  <c r="R85" i="4"/>
  <c r="P85" i="4"/>
  <c r="J80" i="4"/>
  <c r="J79" i="4"/>
  <c r="F79" i="4"/>
  <c r="F77" i="4"/>
  <c r="E75" i="4"/>
  <c r="J55" i="4"/>
  <c r="J54" i="4"/>
  <c r="F54" i="4"/>
  <c r="F52" i="4"/>
  <c r="E50" i="4"/>
  <c r="J18" i="4"/>
  <c r="E18" i="4"/>
  <c r="F80" i="4"/>
  <c r="J17" i="4"/>
  <c r="J12" i="4"/>
  <c r="J52" i="4"/>
  <c r="E7" i="4"/>
  <c r="E73" i="4" s="1"/>
  <c r="J37" i="3"/>
  <c r="J36" i="3"/>
  <c r="AY56" i="1"/>
  <c r="J35" i="3"/>
  <c r="AX56" i="1"/>
  <c r="BI125" i="3"/>
  <c r="BH125" i="3"/>
  <c r="BG125" i="3"/>
  <c r="BF125" i="3"/>
  <c r="T125" i="3"/>
  <c r="R125" i="3"/>
  <c r="P125" i="3"/>
  <c r="BI122" i="3"/>
  <c r="BH122" i="3"/>
  <c r="BG122" i="3"/>
  <c r="BF122" i="3"/>
  <c r="T122" i="3"/>
  <c r="R122" i="3"/>
  <c r="P122" i="3"/>
  <c r="BI119" i="3"/>
  <c r="BH119" i="3"/>
  <c r="BG119" i="3"/>
  <c r="BF119" i="3"/>
  <c r="T119" i="3"/>
  <c r="R119" i="3"/>
  <c r="P119" i="3"/>
  <c r="BI116" i="3"/>
  <c r="BH116" i="3"/>
  <c r="BG116" i="3"/>
  <c r="BF116" i="3"/>
  <c r="T116" i="3"/>
  <c r="R116" i="3"/>
  <c r="P116" i="3"/>
  <c r="BI106" i="3"/>
  <c r="BH106" i="3"/>
  <c r="BG106" i="3"/>
  <c r="BF106" i="3"/>
  <c r="T106" i="3"/>
  <c r="R106" i="3"/>
  <c r="P106" i="3"/>
  <c r="BI101" i="3"/>
  <c r="BH101" i="3"/>
  <c r="BG101" i="3"/>
  <c r="BF101" i="3"/>
  <c r="T101" i="3"/>
  <c r="T100" i="3"/>
  <c r="R101" i="3"/>
  <c r="R100" i="3" s="1"/>
  <c r="P101" i="3"/>
  <c r="P100" i="3"/>
  <c r="BI97" i="3"/>
  <c r="BH97" i="3"/>
  <c r="BG97" i="3"/>
  <c r="BF97" i="3"/>
  <c r="T97" i="3"/>
  <c r="T96" i="3" s="1"/>
  <c r="R97" i="3"/>
  <c r="R96" i="3"/>
  <c r="P97" i="3"/>
  <c r="P96" i="3" s="1"/>
  <c r="BI93" i="3"/>
  <c r="BH93" i="3"/>
  <c r="BG93" i="3"/>
  <c r="BF93" i="3"/>
  <c r="T93" i="3"/>
  <c r="T92" i="3"/>
  <c r="R93" i="3"/>
  <c r="R92" i="3" s="1"/>
  <c r="P93" i="3"/>
  <c r="P92" i="3"/>
  <c r="BI88" i="3"/>
  <c r="BH88" i="3"/>
  <c r="BG88" i="3"/>
  <c r="BF88" i="3"/>
  <c r="T88" i="3"/>
  <c r="T87" i="3" s="1"/>
  <c r="R88" i="3"/>
  <c r="R87" i="3"/>
  <c r="P88" i="3"/>
  <c r="P87" i="3" s="1"/>
  <c r="J82" i="3"/>
  <c r="J81" i="3"/>
  <c r="F81" i="3"/>
  <c r="F79" i="3"/>
  <c r="E77" i="3"/>
  <c r="J55" i="3"/>
  <c r="J54" i="3"/>
  <c r="F54" i="3"/>
  <c r="F52" i="3"/>
  <c r="E50" i="3"/>
  <c r="J18" i="3"/>
  <c r="E18" i="3"/>
  <c r="F55" i="3"/>
  <c r="J17" i="3"/>
  <c r="J12" i="3"/>
  <c r="J52" i="3" s="1"/>
  <c r="E7" i="3"/>
  <c r="E75" i="3"/>
  <c r="J353" i="2"/>
  <c r="J61" i="2" s="1"/>
  <c r="J35" i="2"/>
  <c r="J34" i="2"/>
  <c r="AY55" i="1"/>
  <c r="J33" i="2"/>
  <c r="AX55" i="1" s="1"/>
  <c r="BI1350" i="2"/>
  <c r="BH1350" i="2"/>
  <c r="BG1350" i="2"/>
  <c r="BF1350" i="2"/>
  <c r="T1350" i="2"/>
  <c r="R1350" i="2"/>
  <c r="P1350" i="2"/>
  <c r="BI1347" i="2"/>
  <c r="BH1347" i="2"/>
  <c r="BG1347" i="2"/>
  <c r="BF1347" i="2"/>
  <c r="T1347" i="2"/>
  <c r="R1347" i="2"/>
  <c r="P1347" i="2"/>
  <c r="BI1343" i="2"/>
  <c r="BH1343" i="2"/>
  <c r="BG1343" i="2"/>
  <c r="BF1343" i="2"/>
  <c r="T1343" i="2"/>
  <c r="R1343" i="2"/>
  <c r="P1343" i="2"/>
  <c r="BI1339" i="2"/>
  <c r="BH1339" i="2"/>
  <c r="BG1339" i="2"/>
  <c r="BF1339" i="2"/>
  <c r="T1339" i="2"/>
  <c r="R1339" i="2"/>
  <c r="P1339" i="2"/>
  <c r="BI1335" i="2"/>
  <c r="BH1335" i="2"/>
  <c r="BG1335" i="2"/>
  <c r="BF1335" i="2"/>
  <c r="T1335" i="2"/>
  <c r="R1335" i="2"/>
  <c r="P1335" i="2"/>
  <c r="BI1331" i="2"/>
  <c r="BH1331" i="2"/>
  <c r="BG1331" i="2"/>
  <c r="BF1331" i="2"/>
  <c r="T1331" i="2"/>
  <c r="T1330" i="2"/>
  <c r="R1331" i="2"/>
  <c r="R1330" i="2"/>
  <c r="P1331" i="2"/>
  <c r="P1330" i="2"/>
  <c r="BI1317" i="2"/>
  <c r="BH1317" i="2"/>
  <c r="BG1317" i="2"/>
  <c r="BF1317" i="2"/>
  <c r="T1317" i="2"/>
  <c r="R1317" i="2"/>
  <c r="P1317" i="2"/>
  <c r="BI1304" i="2"/>
  <c r="BH1304" i="2"/>
  <c r="BG1304" i="2"/>
  <c r="BF1304" i="2"/>
  <c r="T1304" i="2"/>
  <c r="R1304" i="2"/>
  <c r="P1304" i="2"/>
  <c r="BI1291" i="2"/>
  <c r="BH1291" i="2"/>
  <c r="BG1291" i="2"/>
  <c r="BF1291" i="2"/>
  <c r="T1291" i="2"/>
  <c r="R1291" i="2"/>
  <c r="P1291" i="2"/>
  <c r="BI1284" i="2"/>
  <c r="BH1284" i="2"/>
  <c r="BG1284" i="2"/>
  <c r="BF1284" i="2"/>
  <c r="T1284" i="2"/>
  <c r="R1284" i="2"/>
  <c r="P1284" i="2"/>
  <c r="BI1272" i="2"/>
  <c r="BH1272" i="2"/>
  <c r="BG1272" i="2"/>
  <c r="BF1272" i="2"/>
  <c r="T1272" i="2"/>
  <c r="R1272" i="2"/>
  <c r="P1272" i="2"/>
  <c r="BI1260" i="2"/>
  <c r="BH1260" i="2"/>
  <c r="BG1260" i="2"/>
  <c r="BF1260" i="2"/>
  <c r="T1260" i="2"/>
  <c r="R1260" i="2"/>
  <c r="P1260" i="2"/>
  <c r="BI1249" i="2"/>
  <c r="BH1249" i="2"/>
  <c r="BG1249" i="2"/>
  <c r="BF1249" i="2"/>
  <c r="T1249" i="2"/>
  <c r="R1249" i="2"/>
  <c r="P1249" i="2"/>
  <c r="BI1238" i="2"/>
  <c r="BH1238" i="2"/>
  <c r="BG1238" i="2"/>
  <c r="BF1238" i="2"/>
  <c r="T1238" i="2"/>
  <c r="R1238" i="2"/>
  <c r="P1238" i="2"/>
  <c r="BI1226" i="2"/>
  <c r="BH1226" i="2"/>
  <c r="BG1226" i="2"/>
  <c r="BF1226" i="2"/>
  <c r="T1226" i="2"/>
  <c r="R1226" i="2"/>
  <c r="P1226" i="2"/>
  <c r="BI1218" i="2"/>
  <c r="BH1218" i="2"/>
  <c r="BG1218" i="2"/>
  <c r="BF1218" i="2"/>
  <c r="T1218" i="2"/>
  <c r="R1218" i="2"/>
  <c r="P1218" i="2"/>
  <c r="BI1212" i="2"/>
  <c r="BH1212" i="2"/>
  <c r="BG1212" i="2"/>
  <c r="BF1212" i="2"/>
  <c r="T1212" i="2"/>
  <c r="R1212" i="2"/>
  <c r="P1212" i="2"/>
  <c r="BI1209" i="2"/>
  <c r="BH1209" i="2"/>
  <c r="BG1209" i="2"/>
  <c r="BF1209" i="2"/>
  <c r="T1209" i="2"/>
  <c r="R1209" i="2"/>
  <c r="P1209" i="2"/>
  <c r="BI1207" i="2"/>
  <c r="BH1207" i="2"/>
  <c r="BG1207" i="2"/>
  <c r="BF1207" i="2"/>
  <c r="T1207" i="2"/>
  <c r="R1207" i="2"/>
  <c r="P1207" i="2"/>
  <c r="BI1205" i="2"/>
  <c r="BH1205" i="2"/>
  <c r="BG1205" i="2"/>
  <c r="BF1205" i="2"/>
  <c r="T1205" i="2"/>
  <c r="R1205" i="2"/>
  <c r="P1205" i="2"/>
  <c r="BI1200" i="2"/>
  <c r="BH1200" i="2"/>
  <c r="BG1200" i="2"/>
  <c r="BF1200" i="2"/>
  <c r="T1200" i="2"/>
  <c r="R1200" i="2"/>
  <c r="P1200" i="2"/>
  <c r="BI1196" i="2"/>
  <c r="BH1196" i="2"/>
  <c r="BG1196" i="2"/>
  <c r="BF1196" i="2"/>
  <c r="T1196" i="2"/>
  <c r="R1196" i="2"/>
  <c r="P1196" i="2"/>
  <c r="BI1192" i="2"/>
  <c r="BH1192" i="2"/>
  <c r="BG1192" i="2"/>
  <c r="BF1192" i="2"/>
  <c r="T1192" i="2"/>
  <c r="R1192" i="2"/>
  <c r="P1192" i="2"/>
  <c r="BI1188" i="2"/>
  <c r="BH1188" i="2"/>
  <c r="BG1188" i="2"/>
  <c r="BF1188" i="2"/>
  <c r="T1188" i="2"/>
  <c r="R1188" i="2"/>
  <c r="P1188" i="2"/>
  <c r="BI1184" i="2"/>
  <c r="BH1184" i="2"/>
  <c r="BG1184" i="2"/>
  <c r="BF1184" i="2"/>
  <c r="T1184" i="2"/>
  <c r="R1184" i="2"/>
  <c r="P1184" i="2"/>
  <c r="BI1182" i="2"/>
  <c r="BH1182" i="2"/>
  <c r="BG1182" i="2"/>
  <c r="BF1182" i="2"/>
  <c r="T1182" i="2"/>
  <c r="R1182" i="2"/>
  <c r="P1182" i="2"/>
  <c r="BI1177" i="2"/>
  <c r="BH1177" i="2"/>
  <c r="BG1177" i="2"/>
  <c r="BF1177" i="2"/>
  <c r="T1177" i="2"/>
  <c r="R1177" i="2"/>
  <c r="P1177" i="2"/>
  <c r="BI1174" i="2"/>
  <c r="BH1174" i="2"/>
  <c r="BG1174" i="2"/>
  <c r="BF1174" i="2"/>
  <c r="T1174" i="2"/>
  <c r="R1174" i="2"/>
  <c r="P1174" i="2"/>
  <c r="BI1172" i="2"/>
  <c r="BH1172" i="2"/>
  <c r="BG1172" i="2"/>
  <c r="BF1172" i="2"/>
  <c r="T1172" i="2"/>
  <c r="R1172" i="2"/>
  <c r="P1172" i="2"/>
  <c r="BI1170" i="2"/>
  <c r="BH1170" i="2"/>
  <c r="BG1170" i="2"/>
  <c r="BF1170" i="2"/>
  <c r="T1170" i="2"/>
  <c r="R1170" i="2"/>
  <c r="P1170" i="2"/>
  <c r="BI1165" i="2"/>
  <c r="BH1165" i="2"/>
  <c r="BG1165" i="2"/>
  <c r="BF1165" i="2"/>
  <c r="T1165" i="2"/>
  <c r="R1165" i="2"/>
  <c r="P1165" i="2"/>
  <c r="BI1160" i="2"/>
  <c r="BH1160" i="2"/>
  <c r="BG1160" i="2"/>
  <c r="BF1160" i="2"/>
  <c r="T1160" i="2"/>
  <c r="R1160" i="2"/>
  <c r="P1160" i="2"/>
  <c r="BI1157" i="2"/>
  <c r="BH1157" i="2"/>
  <c r="BG1157" i="2"/>
  <c r="BF1157" i="2"/>
  <c r="T1157" i="2"/>
  <c r="R1157" i="2"/>
  <c r="P1157" i="2"/>
  <c r="BI1155" i="2"/>
  <c r="BH1155" i="2"/>
  <c r="BG1155" i="2"/>
  <c r="BF1155" i="2"/>
  <c r="T1155" i="2"/>
  <c r="R1155" i="2"/>
  <c r="P1155" i="2"/>
  <c r="BI1153" i="2"/>
  <c r="BH1153" i="2"/>
  <c r="BG1153" i="2"/>
  <c r="BF1153" i="2"/>
  <c r="T1153" i="2"/>
  <c r="R1153" i="2"/>
  <c r="P1153" i="2"/>
  <c r="BI1146" i="2"/>
  <c r="BH1146" i="2"/>
  <c r="BG1146" i="2"/>
  <c r="BF1146" i="2"/>
  <c r="T1146" i="2"/>
  <c r="R1146" i="2"/>
  <c r="P1146" i="2"/>
  <c r="BI1144" i="2"/>
  <c r="BH1144" i="2"/>
  <c r="BG1144" i="2"/>
  <c r="BF1144" i="2"/>
  <c r="T1144" i="2"/>
  <c r="R1144" i="2"/>
  <c r="P1144" i="2"/>
  <c r="BI1137" i="2"/>
  <c r="BH1137" i="2"/>
  <c r="BG1137" i="2"/>
  <c r="BF1137" i="2"/>
  <c r="T1137" i="2"/>
  <c r="R1137" i="2"/>
  <c r="P1137" i="2"/>
  <c r="BI1130" i="2"/>
  <c r="BH1130" i="2"/>
  <c r="BG1130" i="2"/>
  <c r="BF1130" i="2"/>
  <c r="T1130" i="2"/>
  <c r="R1130" i="2"/>
  <c r="P1130" i="2"/>
  <c r="BI1123" i="2"/>
  <c r="BH1123" i="2"/>
  <c r="BG1123" i="2"/>
  <c r="BF1123" i="2"/>
  <c r="T1123" i="2"/>
  <c r="R1123" i="2"/>
  <c r="P1123" i="2"/>
  <c r="BI1116" i="2"/>
  <c r="BH1116" i="2"/>
  <c r="BG1116" i="2"/>
  <c r="BF1116" i="2"/>
  <c r="T1116" i="2"/>
  <c r="R1116" i="2"/>
  <c r="P1116" i="2"/>
  <c r="BI1113" i="2"/>
  <c r="BH1113" i="2"/>
  <c r="BG1113" i="2"/>
  <c r="BF1113" i="2"/>
  <c r="T1113" i="2"/>
  <c r="R1113" i="2"/>
  <c r="P1113" i="2"/>
  <c r="BI1111" i="2"/>
  <c r="BH1111" i="2"/>
  <c r="BG1111" i="2"/>
  <c r="BF1111" i="2"/>
  <c r="T1111" i="2"/>
  <c r="R1111" i="2"/>
  <c r="P1111" i="2"/>
  <c r="BI1109" i="2"/>
  <c r="BH1109" i="2"/>
  <c r="BG1109" i="2"/>
  <c r="BF1109" i="2"/>
  <c r="T1109" i="2"/>
  <c r="R1109" i="2"/>
  <c r="P1109" i="2"/>
  <c r="BI1106" i="2"/>
  <c r="BH1106" i="2"/>
  <c r="BG1106" i="2"/>
  <c r="BF1106" i="2"/>
  <c r="T1106" i="2"/>
  <c r="R1106" i="2"/>
  <c r="P1106" i="2"/>
  <c r="BI1102" i="2"/>
  <c r="BH1102" i="2"/>
  <c r="BG1102" i="2"/>
  <c r="BF1102" i="2"/>
  <c r="T1102" i="2"/>
  <c r="R1102" i="2"/>
  <c r="P1102" i="2"/>
  <c r="BI1083" i="2"/>
  <c r="BH1083" i="2"/>
  <c r="BG1083" i="2"/>
  <c r="BF1083" i="2"/>
  <c r="T1083" i="2"/>
  <c r="R1083" i="2"/>
  <c r="P1083" i="2"/>
  <c r="BI1077" i="2"/>
  <c r="BH1077" i="2"/>
  <c r="BG1077" i="2"/>
  <c r="BF1077" i="2"/>
  <c r="T1077" i="2"/>
  <c r="R1077" i="2"/>
  <c r="P1077" i="2"/>
  <c r="BI1074" i="2"/>
  <c r="BH1074" i="2"/>
  <c r="BG1074" i="2"/>
  <c r="BF1074" i="2"/>
  <c r="T1074" i="2"/>
  <c r="R1074" i="2"/>
  <c r="P1074" i="2"/>
  <c r="BI1072" i="2"/>
  <c r="BH1072" i="2"/>
  <c r="BG1072" i="2"/>
  <c r="BF1072" i="2"/>
  <c r="T1072" i="2"/>
  <c r="R1072" i="2"/>
  <c r="P1072" i="2"/>
  <c r="BI1070" i="2"/>
  <c r="BH1070" i="2"/>
  <c r="BG1070" i="2"/>
  <c r="BF1070" i="2"/>
  <c r="T1070" i="2"/>
  <c r="R1070" i="2"/>
  <c r="P1070" i="2"/>
  <c r="BI1062" i="2"/>
  <c r="BH1062" i="2"/>
  <c r="BG1062" i="2"/>
  <c r="BF1062" i="2"/>
  <c r="T1062" i="2"/>
  <c r="R1062" i="2"/>
  <c r="P1062" i="2"/>
  <c r="BI1054" i="2"/>
  <c r="BH1054" i="2"/>
  <c r="BG1054" i="2"/>
  <c r="BF1054" i="2"/>
  <c r="T1054" i="2"/>
  <c r="R1054" i="2"/>
  <c r="P1054" i="2"/>
  <c r="BI1048" i="2"/>
  <c r="BH1048" i="2"/>
  <c r="BG1048" i="2"/>
  <c r="BF1048" i="2"/>
  <c r="T1048" i="2"/>
  <c r="R1048" i="2"/>
  <c r="P1048" i="2"/>
  <c r="BI1045" i="2"/>
  <c r="BH1045" i="2"/>
  <c r="BG1045" i="2"/>
  <c r="BF1045" i="2"/>
  <c r="T1045" i="2"/>
  <c r="R1045" i="2"/>
  <c r="P1045" i="2"/>
  <c r="BI1043" i="2"/>
  <c r="BH1043" i="2"/>
  <c r="BG1043" i="2"/>
  <c r="BF1043" i="2"/>
  <c r="T1043" i="2"/>
  <c r="R1043" i="2"/>
  <c r="P1043" i="2"/>
  <c r="BI1041" i="2"/>
  <c r="BH1041" i="2"/>
  <c r="BG1041" i="2"/>
  <c r="BF1041" i="2"/>
  <c r="T1041" i="2"/>
  <c r="R1041" i="2"/>
  <c r="P1041" i="2"/>
  <c r="BI1038" i="2"/>
  <c r="BH1038" i="2"/>
  <c r="BG1038" i="2"/>
  <c r="BF1038" i="2"/>
  <c r="T1038" i="2"/>
  <c r="R1038" i="2"/>
  <c r="P1038" i="2"/>
  <c r="BI1034" i="2"/>
  <c r="BH1034" i="2"/>
  <c r="BG1034" i="2"/>
  <c r="BF1034" i="2"/>
  <c r="T1034" i="2"/>
  <c r="R1034" i="2"/>
  <c r="P1034" i="2"/>
  <c r="BI1030" i="2"/>
  <c r="BH1030" i="2"/>
  <c r="BG1030" i="2"/>
  <c r="BF1030" i="2"/>
  <c r="T1030" i="2"/>
  <c r="R1030" i="2"/>
  <c r="P1030" i="2"/>
  <c r="BI1027" i="2"/>
  <c r="BH1027" i="2"/>
  <c r="BG1027" i="2"/>
  <c r="BF1027" i="2"/>
  <c r="T1027" i="2"/>
  <c r="R1027" i="2"/>
  <c r="P1027" i="2"/>
  <c r="BI1018" i="2"/>
  <c r="BH1018" i="2"/>
  <c r="BG1018" i="2"/>
  <c r="BF1018" i="2"/>
  <c r="T1018" i="2"/>
  <c r="R1018" i="2"/>
  <c r="P1018" i="2"/>
  <c r="BI1010" i="2"/>
  <c r="BH1010" i="2"/>
  <c r="BG1010" i="2"/>
  <c r="BF1010" i="2"/>
  <c r="T1010" i="2"/>
  <c r="R1010" i="2"/>
  <c r="P1010" i="2"/>
  <c r="BI1004" i="2"/>
  <c r="BH1004" i="2"/>
  <c r="BG1004" i="2"/>
  <c r="BF1004" i="2"/>
  <c r="T1004" i="2"/>
  <c r="R1004" i="2"/>
  <c r="P1004" i="2"/>
  <c r="BI998" i="2"/>
  <c r="BH998" i="2"/>
  <c r="BG998" i="2"/>
  <c r="BF998" i="2"/>
  <c r="T998" i="2"/>
  <c r="R998" i="2"/>
  <c r="P998" i="2"/>
  <c r="BI990" i="2"/>
  <c r="BH990" i="2"/>
  <c r="BG990" i="2"/>
  <c r="BF990" i="2"/>
  <c r="T990" i="2"/>
  <c r="R990" i="2"/>
  <c r="P990" i="2"/>
  <c r="BI984" i="2"/>
  <c r="BH984" i="2"/>
  <c r="BG984" i="2"/>
  <c r="BF984" i="2"/>
  <c r="T984" i="2"/>
  <c r="R984" i="2"/>
  <c r="P984" i="2"/>
  <c r="BI882" i="2"/>
  <c r="BH882" i="2"/>
  <c r="BG882" i="2"/>
  <c r="BF882" i="2"/>
  <c r="T882" i="2"/>
  <c r="R882" i="2"/>
  <c r="P882" i="2"/>
  <c r="BI871" i="2"/>
  <c r="BH871" i="2"/>
  <c r="BG871" i="2"/>
  <c r="BF871" i="2"/>
  <c r="T871" i="2"/>
  <c r="R871" i="2"/>
  <c r="P871" i="2"/>
  <c r="BI866" i="2"/>
  <c r="BH866" i="2"/>
  <c r="BG866" i="2"/>
  <c r="BF866" i="2"/>
  <c r="T866" i="2"/>
  <c r="R866" i="2"/>
  <c r="P866" i="2"/>
  <c r="BI859" i="2"/>
  <c r="BH859" i="2"/>
  <c r="BG859" i="2"/>
  <c r="BF859" i="2"/>
  <c r="T859" i="2"/>
  <c r="R859" i="2"/>
  <c r="P859" i="2"/>
  <c r="BI836" i="2"/>
  <c r="BH836" i="2"/>
  <c r="BG836" i="2"/>
  <c r="BF836" i="2"/>
  <c r="T836" i="2"/>
  <c r="R836" i="2"/>
  <c r="P836" i="2"/>
  <c r="BI757" i="2"/>
  <c r="BH757" i="2"/>
  <c r="BG757" i="2"/>
  <c r="BF757" i="2"/>
  <c r="T757" i="2"/>
  <c r="R757" i="2"/>
  <c r="P757" i="2"/>
  <c r="BI752" i="2"/>
  <c r="BH752" i="2"/>
  <c r="BG752" i="2"/>
  <c r="BF752" i="2"/>
  <c r="T752" i="2"/>
  <c r="R752" i="2"/>
  <c r="P752" i="2"/>
  <c r="BI747" i="2"/>
  <c r="BH747" i="2"/>
  <c r="BG747" i="2"/>
  <c r="BF747" i="2"/>
  <c r="T747" i="2"/>
  <c r="R747" i="2"/>
  <c r="P747" i="2"/>
  <c r="BI564" i="2"/>
  <c r="BH564" i="2"/>
  <c r="BG564" i="2"/>
  <c r="BF564" i="2"/>
  <c r="T564" i="2"/>
  <c r="R564" i="2"/>
  <c r="P564" i="2"/>
  <c r="BI381" i="2"/>
  <c r="BH381" i="2"/>
  <c r="BG381" i="2"/>
  <c r="BF381" i="2"/>
  <c r="T381" i="2"/>
  <c r="R381" i="2"/>
  <c r="P381" i="2"/>
  <c r="BI378" i="2"/>
  <c r="BH378" i="2"/>
  <c r="BG378" i="2"/>
  <c r="BF378" i="2"/>
  <c r="T378" i="2"/>
  <c r="R378" i="2"/>
  <c r="P378" i="2"/>
  <c r="BI376" i="2"/>
  <c r="BH376" i="2"/>
  <c r="BG376" i="2"/>
  <c r="BF376" i="2"/>
  <c r="T376" i="2"/>
  <c r="R376" i="2"/>
  <c r="P376" i="2"/>
  <c r="BI374" i="2"/>
  <c r="BH374" i="2"/>
  <c r="BG374" i="2"/>
  <c r="BF374" i="2"/>
  <c r="T374" i="2"/>
  <c r="R374" i="2"/>
  <c r="P374" i="2"/>
  <c r="BI364" i="2"/>
  <c r="BH364" i="2"/>
  <c r="BG364" i="2"/>
  <c r="BF364" i="2"/>
  <c r="T364" i="2"/>
  <c r="R364" i="2"/>
  <c r="P364" i="2"/>
  <c r="BI356" i="2"/>
  <c r="BH356" i="2"/>
  <c r="BG356" i="2"/>
  <c r="BF356" i="2"/>
  <c r="T356" i="2"/>
  <c r="R356" i="2"/>
  <c r="P356" i="2"/>
  <c r="BI349" i="2"/>
  <c r="BH349" i="2"/>
  <c r="BG349" i="2"/>
  <c r="BF349" i="2"/>
  <c r="T349" i="2"/>
  <c r="R349" i="2"/>
  <c r="P349" i="2"/>
  <c r="BI342" i="2"/>
  <c r="BH342" i="2"/>
  <c r="BG342" i="2"/>
  <c r="BF342" i="2"/>
  <c r="T342" i="2"/>
  <c r="R342" i="2"/>
  <c r="P342" i="2"/>
  <c r="BI340" i="2"/>
  <c r="BH340" i="2"/>
  <c r="BG340" i="2"/>
  <c r="BF340" i="2"/>
  <c r="T340" i="2"/>
  <c r="R340" i="2"/>
  <c r="P340" i="2"/>
  <c r="BI338" i="2"/>
  <c r="BH338" i="2"/>
  <c r="BG338" i="2"/>
  <c r="BF338" i="2"/>
  <c r="T338" i="2"/>
  <c r="R338" i="2"/>
  <c r="P338" i="2"/>
  <c r="BI335" i="2"/>
  <c r="BH335" i="2"/>
  <c r="BG335" i="2"/>
  <c r="BF335" i="2"/>
  <c r="T335" i="2"/>
  <c r="R335" i="2"/>
  <c r="P335" i="2"/>
  <c r="BI333" i="2"/>
  <c r="BH333" i="2"/>
  <c r="BG333" i="2"/>
  <c r="BF333" i="2"/>
  <c r="T333" i="2"/>
  <c r="R333" i="2"/>
  <c r="P333" i="2"/>
  <c r="BI331" i="2"/>
  <c r="BH331" i="2"/>
  <c r="BG331" i="2"/>
  <c r="BF331" i="2"/>
  <c r="T331" i="2"/>
  <c r="R331" i="2"/>
  <c r="P331" i="2"/>
  <c r="BI326" i="2"/>
  <c r="BH326" i="2"/>
  <c r="BG326" i="2"/>
  <c r="BF326" i="2"/>
  <c r="T326" i="2"/>
  <c r="R326" i="2"/>
  <c r="P326" i="2"/>
  <c r="BI322" i="2"/>
  <c r="BH322" i="2"/>
  <c r="BG322" i="2"/>
  <c r="BF322" i="2"/>
  <c r="T322" i="2"/>
  <c r="R322" i="2"/>
  <c r="P322" i="2"/>
  <c r="BI310" i="2"/>
  <c r="BH310" i="2"/>
  <c r="BG310" i="2"/>
  <c r="BF310" i="2"/>
  <c r="T310" i="2"/>
  <c r="R310" i="2"/>
  <c r="P310" i="2"/>
  <c r="BI299" i="2"/>
  <c r="BH299" i="2"/>
  <c r="BG299" i="2"/>
  <c r="BF299" i="2"/>
  <c r="T299" i="2"/>
  <c r="R299" i="2"/>
  <c r="P299" i="2"/>
  <c r="BI295" i="2"/>
  <c r="BH295" i="2"/>
  <c r="BG295" i="2"/>
  <c r="BF295" i="2"/>
  <c r="T295" i="2"/>
  <c r="R295" i="2"/>
  <c r="P295" i="2"/>
  <c r="BI289" i="2"/>
  <c r="BH289" i="2"/>
  <c r="BG289" i="2"/>
  <c r="BF289" i="2"/>
  <c r="T289" i="2"/>
  <c r="R289" i="2"/>
  <c r="P289" i="2"/>
  <c r="BI286" i="2"/>
  <c r="BH286" i="2"/>
  <c r="BG286" i="2"/>
  <c r="BF286" i="2"/>
  <c r="T286" i="2"/>
  <c r="R286" i="2"/>
  <c r="P286" i="2"/>
  <c r="BI275" i="2"/>
  <c r="BH275" i="2"/>
  <c r="BG275" i="2"/>
  <c r="BF275" i="2"/>
  <c r="T275" i="2"/>
  <c r="R275" i="2"/>
  <c r="P275" i="2"/>
  <c r="BI268" i="2"/>
  <c r="BH268" i="2"/>
  <c r="BG268" i="2"/>
  <c r="BF268" i="2"/>
  <c r="T268" i="2"/>
  <c r="R268" i="2"/>
  <c r="P268" i="2"/>
  <c r="BI262" i="2"/>
  <c r="BH262" i="2"/>
  <c r="BG262" i="2"/>
  <c r="BF262" i="2"/>
  <c r="T262" i="2"/>
  <c r="R262" i="2"/>
  <c r="P262" i="2"/>
  <c r="BI260" i="2"/>
  <c r="BH260" i="2"/>
  <c r="BG260" i="2"/>
  <c r="BF260" i="2"/>
  <c r="T260" i="2"/>
  <c r="R260" i="2"/>
  <c r="P260" i="2"/>
  <c r="BI258" i="2"/>
  <c r="BH258" i="2"/>
  <c r="BG258" i="2"/>
  <c r="BF258" i="2"/>
  <c r="T258" i="2"/>
  <c r="R258" i="2"/>
  <c r="P258" i="2"/>
  <c r="BI254" i="2"/>
  <c r="BH254" i="2"/>
  <c r="BG254" i="2"/>
  <c r="BF254" i="2"/>
  <c r="T254" i="2"/>
  <c r="R254" i="2"/>
  <c r="P254" i="2"/>
  <c r="BI252" i="2"/>
  <c r="BH252" i="2"/>
  <c r="BG252" i="2"/>
  <c r="BF252" i="2"/>
  <c r="T252" i="2"/>
  <c r="R252" i="2"/>
  <c r="P252" i="2"/>
  <c r="BI247" i="2"/>
  <c r="BH247" i="2"/>
  <c r="BG247" i="2"/>
  <c r="BF247" i="2"/>
  <c r="T247" i="2"/>
  <c r="R247" i="2"/>
  <c r="P247" i="2"/>
  <c r="BI242" i="2"/>
  <c r="BH242" i="2"/>
  <c r="BG242" i="2"/>
  <c r="BF242" i="2"/>
  <c r="T242" i="2"/>
  <c r="R242" i="2"/>
  <c r="P242" i="2"/>
  <c r="BI236" i="2"/>
  <c r="BH236" i="2"/>
  <c r="BG236" i="2"/>
  <c r="BF236" i="2"/>
  <c r="T236" i="2"/>
  <c r="R236" i="2"/>
  <c r="P236" i="2"/>
  <c r="BI230" i="2"/>
  <c r="BH230" i="2"/>
  <c r="BG230" i="2"/>
  <c r="BF230" i="2"/>
  <c r="T230" i="2"/>
  <c r="R230" i="2"/>
  <c r="P230" i="2"/>
  <c r="BI222" i="2"/>
  <c r="BH222" i="2"/>
  <c r="BG222" i="2"/>
  <c r="BF222" i="2"/>
  <c r="T222" i="2"/>
  <c r="R222" i="2"/>
  <c r="P222" i="2"/>
  <c r="BI216" i="2"/>
  <c r="BH216" i="2"/>
  <c r="BG216" i="2"/>
  <c r="BF216" i="2"/>
  <c r="T216" i="2"/>
  <c r="R216" i="2"/>
  <c r="P216" i="2"/>
  <c r="BI211" i="2"/>
  <c r="BH211" i="2"/>
  <c r="BG211" i="2"/>
  <c r="BF211" i="2"/>
  <c r="T211" i="2"/>
  <c r="R211" i="2"/>
  <c r="P211" i="2"/>
  <c r="BI200" i="2"/>
  <c r="BH200" i="2"/>
  <c r="BG200" i="2"/>
  <c r="BF200" i="2"/>
  <c r="T200" i="2"/>
  <c r="R200" i="2"/>
  <c r="P200" i="2"/>
  <c r="BI193" i="2"/>
  <c r="BH193" i="2"/>
  <c r="BG193" i="2"/>
  <c r="BF193" i="2"/>
  <c r="T193" i="2"/>
  <c r="R193" i="2"/>
  <c r="P193" i="2"/>
  <c r="BI180" i="2"/>
  <c r="BH180" i="2"/>
  <c r="BG180" i="2"/>
  <c r="BF180" i="2"/>
  <c r="T180" i="2"/>
  <c r="R180" i="2"/>
  <c r="P180" i="2"/>
  <c r="BI174" i="2"/>
  <c r="BH174" i="2"/>
  <c r="BG174" i="2"/>
  <c r="BF174" i="2"/>
  <c r="T174" i="2"/>
  <c r="R174" i="2"/>
  <c r="P174" i="2"/>
  <c r="BI162" i="2"/>
  <c r="BH162" i="2"/>
  <c r="BG162" i="2"/>
  <c r="BF162" i="2"/>
  <c r="T162" i="2"/>
  <c r="R162" i="2"/>
  <c r="P162" i="2"/>
  <c r="BI156" i="2"/>
  <c r="BH156" i="2"/>
  <c r="BG156" i="2"/>
  <c r="BF156" i="2"/>
  <c r="T156" i="2"/>
  <c r="R156" i="2"/>
  <c r="P156" i="2"/>
  <c r="BI151" i="2"/>
  <c r="BH151" i="2"/>
  <c r="BG151" i="2"/>
  <c r="BF151" i="2"/>
  <c r="T151" i="2"/>
  <c r="R151" i="2"/>
  <c r="P151" i="2"/>
  <c r="BI148" i="2"/>
  <c r="BH148" i="2"/>
  <c r="BG148" i="2"/>
  <c r="BF148" i="2"/>
  <c r="T148" i="2"/>
  <c r="R148" i="2"/>
  <c r="P148" i="2"/>
  <c r="BI143" i="2"/>
  <c r="BH143" i="2"/>
  <c r="BG143" i="2"/>
  <c r="BF143" i="2"/>
  <c r="T143" i="2"/>
  <c r="R143" i="2"/>
  <c r="P143" i="2"/>
  <c r="BI134" i="2"/>
  <c r="BH134" i="2"/>
  <c r="BG134" i="2"/>
  <c r="BF134" i="2"/>
  <c r="T134" i="2"/>
  <c r="R134" i="2"/>
  <c r="P134" i="2"/>
  <c r="BI126" i="2"/>
  <c r="BH126" i="2"/>
  <c r="BG126" i="2"/>
  <c r="BF126" i="2"/>
  <c r="T126" i="2"/>
  <c r="R126" i="2"/>
  <c r="P126" i="2"/>
  <c r="BI120" i="2"/>
  <c r="BH120" i="2"/>
  <c r="BG120" i="2"/>
  <c r="BF120" i="2"/>
  <c r="T120" i="2"/>
  <c r="R120" i="2"/>
  <c r="P120" i="2"/>
  <c r="BI112" i="2"/>
  <c r="BH112" i="2"/>
  <c r="BG112" i="2"/>
  <c r="BF112" i="2"/>
  <c r="T112" i="2"/>
  <c r="R112" i="2"/>
  <c r="P112" i="2"/>
  <c r="BI106" i="2"/>
  <c r="BH106" i="2"/>
  <c r="BG106" i="2"/>
  <c r="BF106" i="2"/>
  <c r="T106" i="2"/>
  <c r="R106" i="2"/>
  <c r="P106" i="2"/>
  <c r="BI100" i="2"/>
  <c r="BH100" i="2"/>
  <c r="BG100" i="2"/>
  <c r="BF100" i="2"/>
  <c r="T100" i="2"/>
  <c r="R100" i="2"/>
  <c r="P100" i="2"/>
  <c r="BI94" i="2"/>
  <c r="BH94" i="2"/>
  <c r="BG94" i="2"/>
  <c r="BF94" i="2"/>
  <c r="T94" i="2"/>
  <c r="R94" i="2"/>
  <c r="P94" i="2"/>
  <c r="J88" i="2"/>
  <c r="J87" i="2"/>
  <c r="F87" i="2"/>
  <c r="F85" i="2"/>
  <c r="E83" i="2"/>
  <c r="J51" i="2"/>
  <c r="J50" i="2"/>
  <c r="F50" i="2"/>
  <c r="F48" i="2"/>
  <c r="E46" i="2"/>
  <c r="J16" i="2"/>
  <c r="E16" i="2"/>
  <c r="F51" i="2"/>
  <c r="J15" i="2"/>
  <c r="J10" i="2"/>
  <c r="J85" i="2"/>
  <c r="L50" i="1"/>
  <c r="AM50" i="1"/>
  <c r="AM49" i="1"/>
  <c r="L49" i="1"/>
  <c r="AM47" i="1"/>
  <c r="L47" i="1"/>
  <c r="L45" i="1"/>
  <c r="L44" i="1"/>
  <c r="BK130" i="5"/>
  <c r="BK116" i="5"/>
  <c r="BK104" i="5"/>
  <c r="BK95" i="5"/>
  <c r="J157" i="4"/>
  <c r="J138" i="4"/>
  <c r="J126" i="4"/>
  <c r="BK103" i="4"/>
  <c r="J95" i="4"/>
  <c r="J87" i="4"/>
  <c r="J1291" i="2"/>
  <c r="J1260" i="2"/>
  <c r="J1192" i="2"/>
  <c r="J1177" i="2"/>
  <c r="J1160" i="2"/>
  <c r="J1153" i="2"/>
  <c r="J1137" i="2"/>
  <c r="BK1123" i="2"/>
  <c r="J1109" i="2"/>
  <c r="BK1102" i="2"/>
  <c r="BK1070" i="2"/>
  <c r="J1043" i="2"/>
  <c r="J1010" i="2"/>
  <c r="BK882" i="2"/>
  <c r="BK564" i="2"/>
  <c r="BK342" i="2"/>
  <c r="J322" i="2"/>
  <c r="J262" i="2"/>
  <c r="BK254" i="2"/>
  <c r="J236" i="2"/>
  <c r="J180" i="2"/>
  <c r="J151" i="2"/>
  <c r="J126" i="2"/>
  <c r="J100" i="2"/>
  <c r="J126" i="5"/>
  <c r="BK114" i="5"/>
  <c r="J104" i="5"/>
  <c r="BK91" i="5"/>
  <c r="BK157" i="4"/>
  <c r="BK148" i="4"/>
  <c r="BK128" i="4"/>
  <c r="BK120" i="4"/>
  <c r="J103" i="4"/>
  <c r="BK85" i="4"/>
  <c r="J116" i="3"/>
  <c r="BK88" i="3"/>
  <c r="J1347" i="2"/>
  <c r="J1339" i="2"/>
  <c r="J1331" i="2"/>
  <c r="BK1291" i="2"/>
  <c r="BK1238" i="2"/>
  <c r="BK1196" i="2"/>
  <c r="BK1155" i="2"/>
  <c r="J1072" i="2"/>
  <c r="BK1004" i="2"/>
  <c r="BK747" i="2"/>
  <c r="J356" i="2"/>
  <c r="J128" i="5"/>
  <c r="J116" i="5"/>
  <c r="BK110" i="5"/>
  <c r="J95" i="5"/>
  <c r="J83" i="5"/>
  <c r="J148" i="4"/>
  <c r="BK134" i="4"/>
  <c r="J120" i="4"/>
  <c r="J109" i="4"/>
  <c r="J93" i="4"/>
  <c r="J1218" i="2"/>
  <c r="BK1205" i="2"/>
  <c r="J1174" i="2"/>
  <c r="J1113" i="2"/>
  <c r="J1083" i="2"/>
  <c r="J1070" i="2"/>
  <c r="BK1027" i="2"/>
  <c r="BK871" i="2"/>
  <c r="BK364" i="2"/>
  <c r="J340" i="2"/>
  <c r="BK333" i="2"/>
  <c r="J299" i="2"/>
  <c r="J275" i="2"/>
  <c r="J146" i="4"/>
  <c r="J134" i="4"/>
  <c r="BK116" i="4"/>
  <c r="J97" i="4"/>
  <c r="BK87" i="4"/>
  <c r="J106" i="3"/>
  <c r="J88" i="3"/>
  <c r="BK1226" i="2"/>
  <c r="BK1192" i="2"/>
  <c r="BK1146" i="2"/>
  <c r="BK1072" i="2"/>
  <c r="BK1043" i="2"/>
  <c r="J1027" i="2"/>
  <c r="J998" i="2"/>
  <c r="J859" i="2"/>
  <c r="J747" i="2"/>
  <c r="BK374" i="2"/>
  <c r="BK310" i="2"/>
  <c r="BK295" i="2"/>
  <c r="BK275" i="2"/>
  <c r="BK260" i="2"/>
  <c r="BK252" i="2"/>
  <c r="BK242" i="2"/>
  <c r="J222" i="2"/>
  <c r="J211" i="2"/>
  <c r="BK180" i="2"/>
  <c r="J156" i="2"/>
  <c r="J148" i="2"/>
  <c r="J120" i="5"/>
  <c r="J118" i="5"/>
  <c r="J106" i="5"/>
  <c r="J97" i="5"/>
  <c r="J162" i="4"/>
  <c r="BK150" i="4"/>
  <c r="BK132" i="4"/>
  <c r="J107" i="4"/>
  <c r="BK99" i="4"/>
  <c r="J85" i="4"/>
  <c r="J1284" i="2"/>
  <c r="BK1212" i="2"/>
  <c r="J1188" i="2"/>
  <c r="BK1174" i="2"/>
  <c r="J1157" i="2"/>
  <c r="J1146" i="2"/>
  <c r="J1130" i="2"/>
  <c r="BK1113" i="2"/>
  <c r="J1106" i="2"/>
  <c r="J1077" i="2"/>
  <c r="J1045" i="2"/>
  <c r="BK1030" i="2"/>
  <c r="BK984" i="2"/>
  <c r="BK752" i="2"/>
  <c r="J349" i="2"/>
  <c r="BK326" i="2"/>
  <c r="J268" i="2"/>
  <c r="BK258" i="2"/>
  <c r="J242" i="2"/>
  <c r="BK216" i="2"/>
  <c r="BK193" i="2"/>
  <c r="BK156" i="2"/>
  <c r="BK134" i="2"/>
  <c r="BK106" i="2"/>
  <c r="BK128" i="5"/>
  <c r="BK122" i="5"/>
  <c r="J110" i="5"/>
  <c r="J101" i="5"/>
  <c r="BK159" i="4"/>
  <c r="BK142" i="4"/>
  <c r="BK130" i="4"/>
  <c r="BK122" i="4"/>
  <c r="BK109" i="4"/>
  <c r="BK93" i="4"/>
  <c r="BK122" i="3"/>
  <c r="BK101" i="3"/>
  <c r="J1350" i="2"/>
  <c r="J1343" i="2"/>
  <c r="J1335" i="2"/>
  <c r="J1317" i="2"/>
  <c r="BK1260" i="2"/>
  <c r="BK1207" i="2"/>
  <c r="J1165" i="2"/>
  <c r="J1074" i="2"/>
  <c r="J1041" i="2"/>
  <c r="BK836" i="2"/>
  <c r="J752" i="2"/>
  <c r="BK376" i="2"/>
  <c r="J132" i="5"/>
  <c r="J122" i="5"/>
  <c r="BK112" i="5"/>
  <c r="BK101" i="5"/>
  <c r="J91" i="5"/>
  <c r="J159" i="4"/>
  <c r="J140" i="4"/>
  <c r="J118" i="4"/>
  <c r="BK105" i="4"/>
  <c r="J1304" i="2"/>
  <c r="J1207" i="2"/>
  <c r="J1184" i="2"/>
  <c r="BK1170" i="2"/>
  <c r="BK1106" i="2"/>
  <c r="BK1054" i="2"/>
  <c r="BK1018" i="2"/>
  <c r="J871" i="2"/>
  <c r="BK356" i="2"/>
  <c r="J335" i="2"/>
  <c r="BK322" i="2"/>
  <c r="BK286" i="2"/>
  <c r="J85" i="5"/>
  <c r="J144" i="4"/>
  <c r="J132" i="4"/>
  <c r="J105" i="4"/>
  <c r="BK95" i="4"/>
  <c r="BK125" i="3"/>
  <c r="BK97" i="3"/>
  <c r="J1249" i="2"/>
  <c r="BK1209" i="2"/>
  <c r="BK1182" i="2"/>
  <c r="BK1157" i="2"/>
  <c r="BK1130" i="2"/>
  <c r="J1062" i="2"/>
  <c r="BK1041" i="2"/>
  <c r="J1004" i="2"/>
  <c r="BK866" i="2"/>
  <c r="J564" i="2"/>
  <c r="J333" i="2"/>
  <c r="BK268" i="2"/>
  <c r="J254" i="2"/>
  <c r="BK230" i="2"/>
  <c r="J200" i="2"/>
  <c r="BK162" i="2"/>
  <c r="BK151" i="2"/>
  <c r="J143" i="2"/>
  <c r="BK126" i="2"/>
  <c r="BK112" i="2"/>
  <c r="J106" i="2"/>
  <c r="AS54" i="1"/>
  <c r="BK289" i="2"/>
  <c r="J247" i="2"/>
  <c r="BK222" i="2"/>
  <c r="BK200" i="2"/>
  <c r="J162" i="2"/>
  <c r="BK143" i="2"/>
  <c r="J112" i="2"/>
  <c r="BK94" i="2"/>
  <c r="BK124" i="5"/>
  <c r="J112" i="5"/>
  <c r="BK93" i="5"/>
  <c r="J87" i="5"/>
  <c r="BK155" i="4"/>
  <c r="BK138" i="4"/>
  <c r="BK124" i="4"/>
  <c r="J114" i="4"/>
  <c r="J91" i="4"/>
  <c r="BK119" i="3"/>
  <c r="BK93" i="3"/>
  <c r="BK1347" i="2"/>
  <c r="BK1339" i="2"/>
  <c r="BK1331" i="2"/>
  <c r="BK1304" i="2"/>
  <c r="BK1249" i="2"/>
  <c r="BK1188" i="2"/>
  <c r="BK1153" i="2"/>
  <c r="BK1048" i="2"/>
  <c r="BK859" i="2"/>
  <c r="BK757" i="2"/>
  <c r="J378" i="2"/>
  <c r="BK349" i="2"/>
  <c r="BK126" i="5"/>
  <c r="J114" i="5"/>
  <c r="BK97" i="5"/>
  <c r="BK85" i="5"/>
  <c r="J152" i="4"/>
  <c r="BK144" i="4"/>
  <c r="J122" i="4"/>
  <c r="BK112" i="4"/>
  <c r="J99" i="4"/>
  <c r="J1226" i="2"/>
  <c r="J1196" i="2"/>
  <c r="BK1172" i="2"/>
  <c r="BK1111" i="2"/>
  <c r="BK1077" i="2"/>
  <c r="J1038" i="2"/>
  <c r="BK998" i="2"/>
  <c r="J866" i="2"/>
  <c r="J342" i="2"/>
  <c r="BK338" i="2"/>
  <c r="J331" i="2"/>
  <c r="J295" i="2"/>
  <c r="BK89" i="5"/>
  <c r="J155" i="4"/>
  <c r="BK136" i="4"/>
  <c r="J130" i="4"/>
  <c r="J112" i="4"/>
  <c r="BK91" i="4"/>
  <c r="BK116" i="3"/>
  <c r="J93" i="3"/>
  <c r="J1238" i="2"/>
  <c r="J1205" i="2"/>
  <c r="BK1165" i="2"/>
  <c r="BK1137" i="2"/>
  <c r="BK1116" i="2"/>
  <c r="BK1045" i="2"/>
  <c r="J1034" i="2"/>
  <c r="J1018" i="2"/>
  <c r="J134" i="2"/>
  <c r="J120" i="2"/>
  <c r="BK100" i="2"/>
  <c r="J94" i="2"/>
  <c r="J124" i="5"/>
  <c r="BK108" i="5"/>
  <c r="BK99" i="5"/>
  <c r="J89" i="5"/>
  <c r="BK152" i="4"/>
  <c r="BK140" i="4"/>
  <c r="J116" i="4"/>
  <c r="J101" i="4"/>
  <c r="BK89" i="4"/>
  <c r="J97" i="3"/>
  <c r="BK1272" i="2"/>
  <c r="BK1200" i="2"/>
  <c r="BK1184" i="2"/>
  <c r="J1172" i="2"/>
  <c r="J1155" i="2"/>
  <c r="J1144" i="2"/>
  <c r="J1116" i="2"/>
  <c r="J1111" i="2"/>
  <c r="BK1083" i="2"/>
  <c r="J1054" i="2"/>
  <c r="BK1038" i="2"/>
  <c r="BK990" i="2"/>
  <c r="J836" i="2"/>
  <c r="J374" i="2"/>
  <c r="BK335" i="2"/>
  <c r="J310" i="2"/>
  <c r="J260" i="2"/>
  <c r="J252" i="2"/>
  <c r="J230" i="2"/>
  <c r="BK211" i="2"/>
  <c r="J174" i="2"/>
  <c r="BK148" i="2"/>
  <c r="BK120" i="2"/>
  <c r="BK132" i="5"/>
  <c r="BK118" i="5"/>
  <c r="BK106" i="5"/>
  <c r="J99" i="5"/>
  <c r="BK83" i="5"/>
  <c r="J150" i="4"/>
  <c r="J136" i="4"/>
  <c r="BK126" i="4"/>
  <c r="BK118" i="4"/>
  <c r="BK97" i="4"/>
  <c r="J125" i="3"/>
  <c r="BK106" i="3"/>
  <c r="BK1350" i="2"/>
  <c r="BK1343" i="2"/>
  <c r="BK1335" i="2"/>
  <c r="BK1317" i="2"/>
  <c r="BK1284" i="2"/>
  <c r="BK1218" i="2"/>
  <c r="BK1177" i="2"/>
  <c r="J1102" i="2"/>
  <c r="BK1062" i="2"/>
  <c r="J984" i="2"/>
  <c r="J381" i="2"/>
  <c r="J364" i="2"/>
  <c r="J130" i="5"/>
  <c r="BK120" i="5"/>
  <c r="J108" i="5"/>
  <c r="J93" i="5"/>
  <c r="BK162" i="4"/>
  <c r="BK146" i="4"/>
  <c r="J124" i="4"/>
  <c r="BK114" i="4"/>
  <c r="BK107" i="4"/>
  <c r="J119" i="3"/>
  <c r="J1209" i="2"/>
  <c r="J1200" i="2"/>
  <c r="J1182" i="2"/>
  <c r="BK1160" i="2"/>
  <c r="BK1109" i="2"/>
  <c r="BK1074" i="2"/>
  <c r="BK1034" i="2"/>
  <c r="J990" i="2"/>
  <c r="J376" i="2"/>
  <c r="BK340" i="2"/>
  <c r="J338" i="2"/>
  <c r="J326" i="2"/>
  <c r="J289" i="2"/>
  <c r="BK87" i="5"/>
  <c r="J142" i="4"/>
  <c r="J128" i="4"/>
  <c r="BK101" i="4"/>
  <c r="J89" i="4"/>
  <c r="J122" i="3"/>
  <c r="J101" i="3"/>
  <c r="J1272" i="2"/>
  <c r="J1212" i="2"/>
  <c r="J1170" i="2"/>
  <c r="BK1144" i="2"/>
  <c r="J1123" i="2"/>
  <c r="J1048" i="2"/>
  <c r="J1030" i="2"/>
  <c r="BK1010" i="2"/>
  <c r="J882" i="2"/>
  <c r="J757" i="2"/>
  <c r="BK381" i="2"/>
  <c r="BK378" i="2"/>
  <c r="BK331" i="2"/>
  <c r="BK299" i="2"/>
  <c r="J286" i="2"/>
  <c r="BK262" i="2"/>
  <c r="J258" i="2"/>
  <c r="BK247" i="2"/>
  <c r="BK236" i="2"/>
  <c r="J216" i="2"/>
  <c r="J193" i="2"/>
  <c r="BK174" i="2"/>
  <c r="R93" i="2" l="1"/>
  <c r="P142" i="2"/>
  <c r="R161" i="2"/>
  <c r="T325" i="2"/>
  <c r="P380" i="2"/>
  <c r="P1047" i="2"/>
  <c r="P1076" i="2"/>
  <c r="P1115" i="2"/>
  <c r="BK1176" i="2"/>
  <c r="J1176" i="2" s="1"/>
  <c r="J69" i="2" s="1"/>
  <c r="R1176" i="2"/>
  <c r="R1211" i="2"/>
  <c r="R1290" i="2"/>
  <c r="P1334" i="2"/>
  <c r="R1334" i="2"/>
  <c r="P105" i="3"/>
  <c r="P86" i="3" s="1"/>
  <c r="P85" i="3" s="1"/>
  <c r="AU56" i="1" s="1"/>
  <c r="P84" i="4"/>
  <c r="T111" i="4"/>
  <c r="R154" i="4"/>
  <c r="T93" i="2"/>
  <c r="T142" i="2"/>
  <c r="P161" i="2"/>
  <c r="P325" i="2"/>
  <c r="P355" i="2"/>
  <c r="R355" i="2"/>
  <c r="T355" i="2"/>
  <c r="BK380" i="2"/>
  <c r="J380" i="2" s="1"/>
  <c r="J64" i="2" s="1"/>
  <c r="BK1047" i="2"/>
  <c r="J1047" i="2"/>
  <c r="J65" i="2" s="1"/>
  <c r="BK1076" i="2"/>
  <c r="J1076" i="2" s="1"/>
  <c r="J66" i="2" s="1"/>
  <c r="BK1115" i="2"/>
  <c r="J1115" i="2"/>
  <c r="J67" i="2" s="1"/>
  <c r="BK1159" i="2"/>
  <c r="J1159" i="2" s="1"/>
  <c r="J68" i="2" s="1"/>
  <c r="R1159" i="2"/>
  <c r="BK1211" i="2"/>
  <c r="J1211" i="2" s="1"/>
  <c r="J70" i="2" s="1"/>
  <c r="BK1290" i="2"/>
  <c r="J1290" i="2"/>
  <c r="J71" i="2" s="1"/>
  <c r="T105" i="3"/>
  <c r="T86" i="3" s="1"/>
  <c r="T85" i="3" s="1"/>
  <c r="T84" i="4"/>
  <c r="R111" i="4"/>
  <c r="P154" i="4"/>
  <c r="P103" i="5"/>
  <c r="BK93" i="2"/>
  <c r="J93" i="2"/>
  <c r="J57" i="2" s="1"/>
  <c r="BK142" i="2"/>
  <c r="J142" i="2" s="1"/>
  <c r="J58" i="2" s="1"/>
  <c r="BK161" i="2"/>
  <c r="J161" i="2"/>
  <c r="J59" i="2" s="1"/>
  <c r="BK325" i="2"/>
  <c r="J325" i="2" s="1"/>
  <c r="J60" i="2" s="1"/>
  <c r="BK355" i="2"/>
  <c r="T380" i="2"/>
  <c r="T1047" i="2"/>
  <c r="R1076" i="2"/>
  <c r="T1115" i="2"/>
  <c r="P1159" i="2"/>
  <c r="P1176" i="2"/>
  <c r="P1211" i="2"/>
  <c r="P1290" i="2"/>
  <c r="BK105" i="3"/>
  <c r="J105" i="3" s="1"/>
  <c r="J65" i="3" s="1"/>
  <c r="BK84" i="4"/>
  <c r="BK111" i="4"/>
  <c r="J111" i="4" s="1"/>
  <c r="J61" i="4" s="1"/>
  <c r="BK154" i="4"/>
  <c r="J154" i="4"/>
  <c r="J62" i="4" s="1"/>
  <c r="R103" i="5"/>
  <c r="P93" i="2"/>
  <c r="P92" i="2"/>
  <c r="R142" i="2"/>
  <c r="T161" i="2"/>
  <c r="R325" i="2"/>
  <c r="R380" i="2"/>
  <c r="R1047" i="2"/>
  <c r="T1076" i="2"/>
  <c r="R1115" i="2"/>
  <c r="T1159" i="2"/>
  <c r="T1176" i="2"/>
  <c r="T1211" i="2"/>
  <c r="T1290" i="2"/>
  <c r="BK1334" i="2"/>
  <c r="J1334" i="2" s="1"/>
  <c r="J73" i="2" s="1"/>
  <c r="T1334" i="2"/>
  <c r="R105" i="3"/>
  <c r="R86" i="3" s="1"/>
  <c r="R85" i="3" s="1"/>
  <c r="R84" i="4"/>
  <c r="R83" i="4"/>
  <c r="P111" i="4"/>
  <c r="T154" i="4"/>
  <c r="BK82" i="5"/>
  <c r="J82" i="5"/>
  <c r="J60" i="5" s="1"/>
  <c r="P82" i="5"/>
  <c r="P81" i="5" s="1"/>
  <c r="AU58" i="1" s="1"/>
  <c r="R82" i="5"/>
  <c r="R81" i="5"/>
  <c r="T82" i="5"/>
  <c r="BK103" i="5"/>
  <c r="J103" i="5" s="1"/>
  <c r="J61" i="5" s="1"/>
  <c r="T103" i="5"/>
  <c r="F88" i="2"/>
  <c r="BE94" i="2"/>
  <c r="BE100" i="2"/>
  <c r="BE106" i="2"/>
  <c r="BE112" i="2"/>
  <c r="BE120" i="2"/>
  <c r="BE134" i="2"/>
  <c r="BE143" i="2"/>
  <c r="BE148" i="2"/>
  <c r="BE162" i="2"/>
  <c r="BE174" i="2"/>
  <c r="BE180" i="2"/>
  <c r="BE193" i="2"/>
  <c r="BE200" i="2"/>
  <c r="BE230" i="2"/>
  <c r="BE242" i="2"/>
  <c r="BE254" i="2"/>
  <c r="BE258" i="2"/>
  <c r="BE268" i="2"/>
  <c r="BE289" i="2"/>
  <c r="BE295" i="2"/>
  <c r="BE326" i="2"/>
  <c r="BE340" i="2"/>
  <c r="BE342" i="2"/>
  <c r="BE364" i="2"/>
  <c r="BE376" i="2"/>
  <c r="BE1038" i="2"/>
  <c r="BE1041" i="2"/>
  <c r="BE1074" i="2"/>
  <c r="BE1077" i="2"/>
  <c r="BE1083" i="2"/>
  <c r="BE1113" i="2"/>
  <c r="BE1153" i="2"/>
  <c r="BE1170" i="2"/>
  <c r="BE1184" i="2"/>
  <c r="BE1188" i="2"/>
  <c r="BE1218" i="2"/>
  <c r="BE1284" i="2"/>
  <c r="BE1291" i="2"/>
  <c r="BK1330" i="2"/>
  <c r="J1330" i="2"/>
  <c r="J72" i="2" s="1"/>
  <c r="BE97" i="3"/>
  <c r="BE101" i="3"/>
  <c r="BE116" i="3"/>
  <c r="BE122" i="3"/>
  <c r="BK100" i="3"/>
  <c r="J100" i="3" s="1"/>
  <c r="J64" i="3" s="1"/>
  <c r="E48" i="4"/>
  <c r="BE124" i="4"/>
  <c r="BE132" i="4"/>
  <c r="BE136" i="4"/>
  <c r="BE146" i="4"/>
  <c r="BE148" i="4"/>
  <c r="BE157" i="4"/>
  <c r="BE159" i="4"/>
  <c r="J52" i="5"/>
  <c r="BE275" i="2"/>
  <c r="BE286" i="2"/>
  <c r="BE299" i="2"/>
  <c r="BE322" i="2"/>
  <c r="BE331" i="2"/>
  <c r="BE333" i="2"/>
  <c r="BE335" i="2"/>
  <c r="BE338" i="2"/>
  <c r="BE349" i="2"/>
  <c r="BE374" i="2"/>
  <c r="BE378" i="2"/>
  <c r="BE564" i="2"/>
  <c r="BE752" i="2"/>
  <c r="BE757" i="2"/>
  <c r="BE836" i="2"/>
  <c r="BE866" i="2"/>
  <c r="BE871" i="2"/>
  <c r="BE882" i="2"/>
  <c r="BE1004" i="2"/>
  <c r="BE1043" i="2"/>
  <c r="BE1048" i="2"/>
  <c r="BE1062" i="2"/>
  <c r="BE1111" i="2"/>
  <c r="BE1116" i="2"/>
  <c r="BE1130" i="2"/>
  <c r="BE1144" i="2"/>
  <c r="BE1155" i="2"/>
  <c r="BE1226" i="2"/>
  <c r="BE1260" i="2"/>
  <c r="BE1272" i="2"/>
  <c r="BK87" i="3"/>
  <c r="J87" i="3" s="1"/>
  <c r="J61" i="3" s="1"/>
  <c r="BK96" i="3"/>
  <c r="J96" i="3"/>
  <c r="J63" i="3" s="1"/>
  <c r="F55" i="4"/>
  <c r="J77" i="4"/>
  <c r="BE85" i="4"/>
  <c r="BE87" i="4"/>
  <c r="BE89" i="4"/>
  <c r="BE101" i="4"/>
  <c r="BE116" i="4"/>
  <c r="BE122" i="4"/>
  <c r="BE126" i="4"/>
  <c r="BE128" i="4"/>
  <c r="BE130" i="4"/>
  <c r="BE140" i="4"/>
  <c r="BE152" i="4"/>
  <c r="BE155" i="4"/>
  <c r="F55" i="5"/>
  <c r="BE89" i="5"/>
  <c r="BE91" i="5"/>
  <c r="BE95" i="5"/>
  <c r="BE110" i="5"/>
  <c r="BE118" i="5"/>
  <c r="BE128" i="5"/>
  <c r="BE132" i="5"/>
  <c r="BE381" i="2"/>
  <c r="BE984" i="2"/>
  <c r="BE990" i="2"/>
  <c r="BE1010" i="2"/>
  <c r="BE1018" i="2"/>
  <c r="BE1027" i="2"/>
  <c r="BE1030" i="2"/>
  <c r="BE1045" i="2"/>
  <c r="BE1146" i="2"/>
  <c r="BE1157" i="2"/>
  <c r="BE1174" i="2"/>
  <c r="BE1192" i="2"/>
  <c r="BE1200" i="2"/>
  <c r="BE1209" i="2"/>
  <c r="BE1212" i="2"/>
  <c r="BE1304" i="2"/>
  <c r="BE1317" i="2"/>
  <c r="BE1331" i="2"/>
  <c r="BE1335" i="2"/>
  <c r="BE1339" i="2"/>
  <c r="BE1343" i="2"/>
  <c r="BE1347" i="2"/>
  <c r="BE1350" i="2"/>
  <c r="J79" i="3"/>
  <c r="F82" i="3"/>
  <c r="BE88" i="3"/>
  <c r="BE93" i="3"/>
  <c r="BE106" i="3"/>
  <c r="BE119" i="3"/>
  <c r="BE125" i="3"/>
  <c r="BE93" i="4"/>
  <c r="BE97" i="4"/>
  <c r="BE99" i="4"/>
  <c r="BE103" i="4"/>
  <c r="BE105" i="4"/>
  <c r="BE109" i="4"/>
  <c r="BE114" i="4"/>
  <c r="BE138" i="4"/>
  <c r="BE144" i="4"/>
  <c r="BE150" i="4"/>
  <c r="BE162" i="4"/>
  <c r="BK161" i="4"/>
  <c r="J161" i="4" s="1"/>
  <c r="J63" i="4" s="1"/>
  <c r="E71" i="5"/>
  <c r="BE85" i="5"/>
  <c r="BE87" i="5"/>
  <c r="BE99" i="5"/>
  <c r="BE104" i="5"/>
  <c r="BE108" i="5"/>
  <c r="BE112" i="5"/>
  <c r="BE116" i="5"/>
  <c r="BE120" i="5"/>
  <c r="BE124" i="5"/>
  <c r="BE126" i="5"/>
  <c r="BE130" i="5"/>
  <c r="J48" i="2"/>
  <c r="BE126" i="2"/>
  <c r="BE151" i="2"/>
  <c r="BE156" i="2"/>
  <c r="BE211" i="2"/>
  <c r="BE216" i="2"/>
  <c r="BE222" i="2"/>
  <c r="BE236" i="2"/>
  <c r="BE247" i="2"/>
  <c r="BE252" i="2"/>
  <c r="BE260" i="2"/>
  <c r="BE262" i="2"/>
  <c r="BE310" i="2"/>
  <c r="BE356" i="2"/>
  <c r="BE747" i="2"/>
  <c r="BE859" i="2"/>
  <c r="BE998" i="2"/>
  <c r="BE1034" i="2"/>
  <c r="BE1054" i="2"/>
  <c r="BE1070" i="2"/>
  <c r="BE1072" i="2"/>
  <c r="BE1102" i="2"/>
  <c r="BE1106" i="2"/>
  <c r="BE1109" i="2"/>
  <c r="BE1123" i="2"/>
  <c r="BE1137" i="2"/>
  <c r="BE1160" i="2"/>
  <c r="BE1165" i="2"/>
  <c r="BE1172" i="2"/>
  <c r="BE1177" i="2"/>
  <c r="BE1182" i="2"/>
  <c r="BE1196" i="2"/>
  <c r="BE1205" i="2"/>
  <c r="BE1207" i="2"/>
  <c r="BE1238" i="2"/>
  <c r="BE1249" i="2"/>
  <c r="E48" i="3"/>
  <c r="BK92" i="3"/>
  <c r="J92" i="3" s="1"/>
  <c r="J62" i="3" s="1"/>
  <c r="BE91" i="4"/>
  <c r="BE95" i="4"/>
  <c r="BE107" i="4"/>
  <c r="BE112" i="4"/>
  <c r="BE118" i="4"/>
  <c r="BE120" i="4"/>
  <c r="BE134" i="4"/>
  <c r="BE142" i="4"/>
  <c r="BE83" i="5"/>
  <c r="BE93" i="5"/>
  <c r="BE97" i="5"/>
  <c r="BE101" i="5"/>
  <c r="BE106" i="5"/>
  <c r="BE114" i="5"/>
  <c r="BE122" i="5"/>
  <c r="F37" i="4"/>
  <c r="BD57" i="1"/>
  <c r="J34" i="3"/>
  <c r="AW56" i="1" s="1"/>
  <c r="F36" i="3"/>
  <c r="BC56" i="1"/>
  <c r="F37" i="5"/>
  <c r="BD58" i="1" s="1"/>
  <c r="F35" i="3"/>
  <c r="BB56" i="1"/>
  <c r="F35" i="5"/>
  <c r="BB58" i="1" s="1"/>
  <c r="F36" i="4"/>
  <c r="BC57" i="1"/>
  <c r="F34" i="5"/>
  <c r="BA58" i="1" s="1"/>
  <c r="F35" i="4"/>
  <c r="BB57" i="1"/>
  <c r="J32" i="2"/>
  <c r="AW55" i="1" s="1"/>
  <c r="F34" i="4"/>
  <c r="BA57" i="1"/>
  <c r="F37" i="3"/>
  <c r="BD56" i="1" s="1"/>
  <c r="J34" i="5"/>
  <c r="AW58" i="1"/>
  <c r="F33" i="2"/>
  <c r="BB55" i="1" s="1"/>
  <c r="J34" i="4"/>
  <c r="AW57" i="1"/>
  <c r="F34" i="3"/>
  <c r="BA56" i="1" s="1"/>
  <c r="F35" i="2"/>
  <c r="BD55" i="1"/>
  <c r="F36" i="5"/>
  <c r="BC58" i="1" s="1"/>
  <c r="F32" i="2"/>
  <c r="BA55" i="1"/>
  <c r="F34" i="2"/>
  <c r="BC55" i="1" s="1"/>
  <c r="P83" i="4" l="1"/>
  <c r="AU57" i="1"/>
  <c r="T81" i="5"/>
  <c r="T354" i="2"/>
  <c r="P354" i="2"/>
  <c r="P91" i="2"/>
  <c r="AU55" i="1" s="1"/>
  <c r="T92" i="2"/>
  <c r="R92" i="2"/>
  <c r="BK83" i="4"/>
  <c r="J83" i="4" s="1"/>
  <c r="J59" i="4" s="1"/>
  <c r="BK354" i="2"/>
  <c r="J354" i="2"/>
  <c r="J62" i="2" s="1"/>
  <c r="T83" i="4"/>
  <c r="R354" i="2"/>
  <c r="BK92" i="2"/>
  <c r="J92" i="2" s="1"/>
  <c r="J56" i="2" s="1"/>
  <c r="J355" i="2"/>
  <c r="J63" i="2"/>
  <c r="J84" i="4"/>
  <c r="J60" i="4" s="1"/>
  <c r="BK86" i="3"/>
  <c r="BK85" i="3"/>
  <c r="J85" i="3" s="1"/>
  <c r="J59" i="3" s="1"/>
  <c r="BK81" i="5"/>
  <c r="J81" i="5"/>
  <c r="J59" i="5" s="1"/>
  <c r="J33" i="5"/>
  <c r="AV58" i="1" s="1"/>
  <c r="AT58" i="1" s="1"/>
  <c r="BC54" i="1"/>
  <c r="AY54" i="1"/>
  <c r="BD54" i="1"/>
  <c r="W33" i="1"/>
  <c r="BA54" i="1"/>
  <c r="AW54" i="1"/>
  <c r="AK30" i="1" s="1"/>
  <c r="J31" i="2"/>
  <c r="AV55" i="1" s="1"/>
  <c r="AT55" i="1" s="1"/>
  <c r="F33" i="5"/>
  <c r="AZ58" i="1"/>
  <c r="F33" i="3"/>
  <c r="AZ56" i="1"/>
  <c r="F33" i="4"/>
  <c r="AZ57" i="1"/>
  <c r="J33" i="3"/>
  <c r="AV56" i="1"/>
  <c r="AT56" i="1" s="1"/>
  <c r="J33" i="4"/>
  <c r="AV57" i="1" s="1"/>
  <c r="AT57" i="1" s="1"/>
  <c r="BB54" i="1"/>
  <c r="W31" i="1"/>
  <c r="F31" i="2"/>
  <c r="AZ55" i="1" s="1"/>
  <c r="R91" i="2" l="1"/>
  <c r="T91" i="2"/>
  <c r="J86" i="3"/>
  <c r="J60" i="3"/>
  <c r="BK91" i="2"/>
  <c r="J91" i="2"/>
  <c r="W30" i="1"/>
  <c r="AU54" i="1"/>
  <c r="J30" i="5"/>
  <c r="AG58" i="1"/>
  <c r="AN58" i="1"/>
  <c r="J28" i="2"/>
  <c r="AG55" i="1" s="1"/>
  <c r="AN55" i="1" s="1"/>
  <c r="AZ54" i="1"/>
  <c r="W29" i="1" s="1"/>
  <c r="J30" i="3"/>
  <c r="AG56" i="1"/>
  <c r="AN56" i="1"/>
  <c r="J30" i="4"/>
  <c r="AG57" i="1" s="1"/>
  <c r="AN57" i="1" s="1"/>
  <c r="W32" i="1"/>
  <c r="AX54" i="1"/>
  <c r="J55" i="2" l="1"/>
  <c r="J39" i="4"/>
  <c r="J39" i="5"/>
  <c r="J37" i="2"/>
  <c r="J39" i="3"/>
  <c r="AV54" i="1"/>
  <c r="AK29" i="1"/>
  <c r="AG54" i="1"/>
  <c r="AK26" i="1" s="1"/>
  <c r="AK35" i="1" l="1"/>
  <c r="AT54" i="1"/>
  <c r="AN54" i="1" l="1"/>
</calcChain>
</file>

<file path=xl/sharedStrings.xml><?xml version="1.0" encoding="utf-8"?>
<sst xmlns="http://schemas.openxmlformats.org/spreadsheetml/2006/main" count="14281" uniqueCount="1561">
  <si>
    <t>Export Komplet</t>
  </si>
  <si>
    <t>VZ</t>
  </si>
  <si>
    <t>2.0</t>
  </si>
  <si>
    <t>ZAMOK</t>
  </si>
  <si>
    <t>False</t>
  </si>
  <si>
    <t>{6303e969-7e27-4bd7-8200-b1f41b780dbf}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</si>
  <si>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</si>
  <si>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</si>
  <si>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</si>
  <si>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</si>
  <si>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</si>
  <si>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</si>
  <si>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</si>
  <si>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</si>
  <si>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16054R6/I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</si>
  <si>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</si>
  <si>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</si>
  <si>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Obnova střechy a krovu I.ETAPA</t>
  </si>
  <si>
    <t>0,1</t>
  </si>
  <si>
    <t>KSO:</t>
  </si>
  <si>
    <t>801 47 12</t>
  </si>
  <si>
    <t>CC-CZ:</t>
  </si>
  <si>
    <t>12731</t>
  </si>
  <si>
    <t>1</t>
  </si>
  <si>
    <t>Místo:</t>
  </si>
  <si>
    <t>Choceň, zámek č.p.1</t>
  </si>
  <si>
    <t>Datum:</t>
  </si>
  <si>
    <t>19. 2. 2020</t>
  </si>
  <si>
    <t>CZ-CPV:</t>
  </si>
  <si>
    <t>45000000-7</t>
  </si>
  <si>
    <t>CZ-CPA:</t>
  </si>
  <si>
    <t>43.91.1</t>
  </si>
  <si>
    <t>Zadavatel:</t>
  </si>
  <si>
    <t>IČ:</t>
  </si>
  <si>
    <t/>
  </si>
  <si>
    <t>Město Choceň MÚ</t>
  </si>
  <si>
    <t>DIČ:</t>
  </si>
  <si>
    <t>Uchazeč:</t>
  </si>
  <si>
    <t>Vyplň údaj</t>
  </si>
  <si>
    <t>Projektant:</t>
  </si>
  <si>
    <t>Projektový atelier pro arch.a poz.stavby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</si>
  <si>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</si>
  <si>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</si>
  <si>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</si>
  <si>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</si>
  <si>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</si>
  <si>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</si>
  <si>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</si>
  <si>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</si>
  <si>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</si>
  <si>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</si>
  <si>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</si>
  <si>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</si>
  <si>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</si>
  <si>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</si>
  <si>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</si>
  <si>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</si>
  <si>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</si>
  <si>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</si>
  <si>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</si>
  <si>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</si>
  <si>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</si>
  <si>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</si>
  <si>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</si>
  <si>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</si>
  <si>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</si>
  <si>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</si>
  <si>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</si>
  <si>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</si>
  <si>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</si>
  <si>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</si>
  <si>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</si>
  <si>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</si>
  <si>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</si>
  <si>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</si>
  <si>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</si>
  <si>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</si>
  <si>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</si>
  <si>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</si>
  <si>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</si>
  <si>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</si>
  <si>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</si>
  <si>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</si>
  <si>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</si>
  <si>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</si>
  <si>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</si>
  <si>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VRN</t>
  </si>
  <si>
    <t>Vedlejší rozpočtové náklady</t>
  </si>
  <si>
    <t>{e1f510a3-b02b-42c3-8877-765defbc53a4}</t>
  </si>
  <si>
    <t>2</t>
  </si>
  <si>
    <t>EL.01.01</t>
  </si>
  <si>
    <t>Silnoproudá elektrotechnika - I.etapa</t>
  </si>
  <si>
    <t>{8d1fb4c0-91ef-4b26-9116-69a83fc80a80}</t>
  </si>
  <si>
    <t>-1</t>
  </si>
  <si>
    <t>SLP.01</t>
  </si>
  <si>
    <t>Slaboproudé rozvody 1.etapa</t>
  </si>
  <si>
    <t>{305b0c01-5a9b-4110-85c2-d619a79a4975}</t>
  </si>
  <si>
    <t>KRYCÍ LIST SOUPISU PRACÍ</t>
  </si>
  <si>
    <t>REKAPITULACE ČLENĚNÍ SOUPISU PRACÍ</t>
  </si>
  <si>
    <t>Kód dílu - Popis</t>
  </si>
  <si>
    <t>Cena celkem [CZK]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</si>
  <si>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</si>
  <si>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</si>
  <si>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</si>
  <si>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</si>
  <si>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</si>
  <si>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</si>
  <si>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</si>
  <si>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</si>
  <si>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</si>
  <si>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</si>
  <si>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</si>
  <si>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</si>
  <si>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</si>
  <si>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</si>
  <si>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</si>
  <si>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</si>
  <si>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798 - Kopie a repase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</si>
  <si>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</si>
  <si>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</si>
  <si>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</si>
  <si>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</si>
  <si>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</si>
  <si>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</si>
  <si>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</si>
  <si>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</si>
  <si>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</si>
  <si>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</si>
  <si>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</si>
  <si>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</si>
  <si>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</si>
  <si>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</si>
  <si>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</si>
  <si>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</si>
  <si>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</si>
  <si>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</si>
  <si>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</si>
  <si>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119003223</t>
  </si>
  <si>
    <t>Mobilní plotová zábrana s profilovaným plechem výšky do 2,2 m pro zabezpečení výkopu zřízení</t>
  </si>
  <si>
    <t>m</t>
  </si>
  <si>
    <t>CS ÚRS 2019 02</t>
  </si>
  <si>
    <t>4</t>
  </si>
  <si>
    <t>935680197</t>
  </si>
  <si>
    <t>PP</t>
  </si>
  <si>
    <t>Pomocné konstrukce při zabezpečení výkopu svislé ocelové mobilní oplocení, výšky do 2,2 m panely vyplněné profilovaným plechem zřízení</t>
  </si>
  <si>
    <t>VV</t>
  </si>
  <si>
    <t>oplocení staveniště u každé etapy – oplocení z plných neprůhledných dílců, vysokých 2m (předpokládaná doba použití vč. nájmu 210dnů)</t>
  </si>
  <si>
    <t>1.etapa</t>
  </si>
  <si>
    <t>15,93+55,77+2*2</t>
  </si>
  <si>
    <t>Součet</t>
  </si>
  <si>
    <t>119003224</t>
  </si>
  <si>
    <t>Mobilní plotová zábrana s profilovaným plechem výšky do 2,2 m pro zabezpečení výkopu odstranění</t>
  </si>
  <si>
    <t>763196657</t>
  </si>
  <si>
    <t>Pomocné konstrukce při zabezpečení výkopu svislé ocelové mobilní oplocení, výšky do 2,2 m panely vyplněné profilovaným plechem odstranění</t>
  </si>
  <si>
    <t>3</t>
  </si>
  <si>
    <t>181411131</t>
  </si>
  <si>
    <t>Založení parkového trávníku výsevem plochy do 1000 m2 v rovině a ve svahu do 1:5</t>
  </si>
  <si>
    <t>m2</t>
  </si>
  <si>
    <t>CS ÚRS 2016 01</t>
  </si>
  <si>
    <t>1636829682</t>
  </si>
  <si>
    <t>Založení trávníku na půdě předem připravené plochy do 1000 m2 výsevem včetně utažení parkového v rovině nebo na svahu do 1:5</t>
  </si>
  <si>
    <t>po hromosvodu</t>
  </si>
  <si>
    <t>"STŘECHA.pdf</t>
  </si>
  <si>
    <t>57,193</t>
  </si>
  <si>
    <t>M</t>
  </si>
  <si>
    <t>005724100</t>
  </si>
  <si>
    <t>osivo směs travní parková</t>
  </si>
  <si>
    <t>kg</t>
  </si>
  <si>
    <t>8</t>
  </si>
  <si>
    <t>-39624053</t>
  </si>
  <si>
    <t>Osiva pícnin směsi travní balení obvykle 25 kg parková</t>
  </si>
  <si>
    <t>57,193*0,015</t>
  </si>
  <si>
    <t>5</t>
  </si>
  <si>
    <t>181951102</t>
  </si>
  <si>
    <t>Úprava pláně v hornině tř. 1 až 4 se zhutněním</t>
  </si>
  <si>
    <t>1062129629</t>
  </si>
  <si>
    <t>Úprava pláně vyrovnáním výškových rozdílů v hornině tř. 1 až 4 se zhutněním</t>
  </si>
  <si>
    <t>6</t>
  </si>
  <si>
    <t>103715000</t>
  </si>
  <si>
    <t>substrát pro trávníky A  VL</t>
  </si>
  <si>
    <t>m3</t>
  </si>
  <si>
    <t>2041073019</t>
  </si>
  <si>
    <t>Hnojiva humusová substrát pro trávníky A      VL</t>
  </si>
  <si>
    <t>57,193*0,10</t>
  </si>
  <si>
    <t>7</t>
  </si>
  <si>
    <t>185851121</t>
  </si>
  <si>
    <t>Dovoz vody pro zálivku rostlin za vzdálenost do 1000 m</t>
  </si>
  <si>
    <t>1944276908</t>
  </si>
  <si>
    <t>Dovoz vody pro zálivku rostlin na vzdálenost do 1000 m</t>
  </si>
  <si>
    <t>po hromosvodu, trávník po vysetí</t>
  </si>
  <si>
    <t>57,193*0,003</t>
  </si>
  <si>
    <t>Úpravy povrchů, podlahy a osazování výplní</t>
  </si>
  <si>
    <t>612325225</t>
  </si>
  <si>
    <t>Vápenocementová štuková omítka malých ploch do 4,0 m2 na stěnách</t>
  </si>
  <si>
    <t>kus</t>
  </si>
  <si>
    <t>-2052032336</t>
  </si>
  <si>
    <t>Vápenocementová nebo vápenná omítka jednotlivých malých ploch štuková na stěnách, plochy jednotlivě přes 1,0 do 4 m2</t>
  </si>
  <si>
    <t>KOM10,11,12,13,14</t>
  </si>
  <si>
    <t>9</t>
  </si>
  <si>
    <t>612991111R</t>
  </si>
  <si>
    <t>Oprava omítky a nátěr vikýřů</t>
  </si>
  <si>
    <t>-815538447</t>
  </si>
  <si>
    <t>10</t>
  </si>
  <si>
    <t>642942721</t>
  </si>
  <si>
    <t>Osazování zárubní nebo rámů dveřních kovových do 4 m2 na montážní pěnu</t>
  </si>
  <si>
    <t>785606930</t>
  </si>
  <si>
    <t>Osazování zárubní nebo rámů kovových dveřních lisovaných nebo z úhelníků bez dveřních křídel, na montážní pěnu, o ploše otvoru přes 2,5 do 4,5 m2</t>
  </si>
  <si>
    <t>DN1</t>
  </si>
  <si>
    <t>11</t>
  </si>
  <si>
    <t>553313090</t>
  </si>
  <si>
    <t>zárubeň ocelová pro sádrokarton s drážkou S 100 DV 1450 dvoukřídlá</t>
  </si>
  <si>
    <t>1637092170</t>
  </si>
  <si>
    <t>Zárubně kovové zárubně ocelové pro sádrokarton s drážkou pro těsnění,  kapsový závěs S 100 DV 1450 dvoukřídlá</t>
  </si>
  <si>
    <t>Ostatní konstrukce a práce, bourání</t>
  </si>
  <si>
    <t>12</t>
  </si>
  <si>
    <t>941111111</t>
  </si>
  <si>
    <t>Montáž lešení řadového trubkového lehkého s podlahami zatížení do 200 kg/m2 š do 0,9 m v do 10 m</t>
  </si>
  <si>
    <t>194092133</t>
  </si>
  <si>
    <t>Montáž lešení řadového trubkového lehkého pracovního s podlahami s provozním zatížením tř. 3 do 200 kg/m2 šířky tř. W06 od 0,6 do 0,9 m, výšky do 10 m</t>
  </si>
  <si>
    <t>Lešení bude celistvé a zabezpečeno proti pádu předmětů mimo</t>
  </si>
  <si>
    <t>komíny KOM10,11,12,13,14</t>
  </si>
  <si>
    <t>(0,9+0,8+0,9)*7,00*4</t>
  </si>
  <si>
    <t>(0,9+1,35+0,09)*7,00*2</t>
  </si>
  <si>
    <t>(0,9+0,8+0,9)*7,00*2</t>
  </si>
  <si>
    <t>(0,9+1,9+0,9)*6,70*2</t>
  </si>
  <si>
    <t>(0,9+0,8+0,9)*6,70*2</t>
  </si>
  <si>
    <t>(0,9+0,8+0,9)*5,00*4</t>
  </si>
  <si>
    <t>13</t>
  </si>
  <si>
    <t>941111122</t>
  </si>
  <si>
    <t>Montáž lešení řadového trubkového lehkého s podlahami zatížení do 200 kg/m2 š do 1,2 m v do 25 m</t>
  </si>
  <si>
    <t>-1366346279</t>
  </si>
  <si>
    <t>Montáž lešení řadového trubkového lehkého pracovního s podlahami s provozním zatížením tř. 3 do 200 kg/m2 šířky tř. W09 přes 0,9 do 1,2 m, výšky přes 10 do 25 m</t>
  </si>
  <si>
    <t>((16,131+53,650)++24,572)*10,30</t>
  </si>
  <si>
    <t>14</t>
  </si>
  <si>
    <t>941111211</t>
  </si>
  <si>
    <t>Příplatek k lešení řadovému trubkovému lehkému s podlahami š 0,9 m v 10 m za první a ZKD den použití</t>
  </si>
  <si>
    <t>1995125184</t>
  </si>
  <si>
    <t>Montáž lešení řadového trubkového lehkého pracovního s podlahami s provozním zatížením tř. 3 do 200 kg/m2 Příplatek za první a každý další den použití lešení k ceně -1111</t>
  </si>
  <si>
    <t>351,180*210</t>
  </si>
  <si>
    <t>941111222</t>
  </si>
  <si>
    <t>Příplatek k lešení řadovému trubkovému lehkému s podlahami š 1,2 m v 25 m za první a ZKD den použití</t>
  </si>
  <si>
    <t>-420102762</t>
  </si>
  <si>
    <t>Montáž lešení řadového trubkového lehkého pracovního s podlahami s provozním zatížením tř. 3 do 200 kg/m2 Příplatek za první a každý další den použití lešení k ceně -1122</t>
  </si>
  <si>
    <t>971,836*210</t>
  </si>
  <si>
    <t>16</t>
  </si>
  <si>
    <t>941111811</t>
  </si>
  <si>
    <t>Demontáž lešení řadového trubkového lehkého s podlahami zatížení do 200 kg/m2 š do 0,9 m v do 10 m</t>
  </si>
  <si>
    <t>1475235309</t>
  </si>
  <si>
    <t>Demontáž lešení řadového trubkového lehkého pracovního s podlahami s provozním zatížením tř. 3 do 200 kg/m2 šířky tř. W06 od 0,6 do 0,9 m, výšky do 10 m</t>
  </si>
  <si>
    <t>17</t>
  </si>
  <si>
    <t>941111822</t>
  </si>
  <si>
    <t>Demontáž lešení řadového trubkového lehkého s podlahami zatížení do 200 kg/m2 š do 1,2 m v do 25 m</t>
  </si>
  <si>
    <t>-687391355</t>
  </si>
  <si>
    <t>Demontáž lešení řadového trubkového lehkého pracovního s podlahami s provozním zatížením tř. 3 do 200 kg/m2 šířky tř. W09 přes 0,9 do 1,2 m, výšky přes 10 do 25 m</t>
  </si>
  <si>
    <t>18</t>
  </si>
  <si>
    <t>944611111</t>
  </si>
  <si>
    <t>Montáž ochranné plachty z textilie z umělých vláken</t>
  </si>
  <si>
    <t>-261924638</t>
  </si>
  <si>
    <t>Montáž ochranné plachty zavěšené na konstrukci lešení z textilie z umělých vláken</t>
  </si>
  <si>
    <t>"sa krov 1 100.pdf</t>
  </si>
  <si>
    <t>I.et.</t>
  </si>
  <si>
    <t>367,797</t>
  </si>
  <si>
    <t>19</t>
  </si>
  <si>
    <t>944611211</t>
  </si>
  <si>
    <t>Příplatek k ochranné plachtě za první a ZKD den použití</t>
  </si>
  <si>
    <t>-1107589585</t>
  </si>
  <si>
    <t>Montáž ochranné plachty Příplatek za první a každý další den použití plachty k ceně -1111</t>
  </si>
  <si>
    <t>367,797*210</t>
  </si>
  <si>
    <t>20</t>
  </si>
  <si>
    <t>944611811</t>
  </si>
  <si>
    <t>Demontáž ochranné plachty z textilie z umělých vláken</t>
  </si>
  <si>
    <t>-1112877015</t>
  </si>
  <si>
    <t>Demontáž ochranné plachty zavěšené na konstrukci lešení z textilie z umělých vláken</t>
  </si>
  <si>
    <t>944711112</t>
  </si>
  <si>
    <t>Montáž záchytné stříšky š do 2 m</t>
  </si>
  <si>
    <t>1182896272</t>
  </si>
  <si>
    <t>Montáž záchytné stříšky zřizované současně s lehkým nebo těžkým lešením, šířky přes 1,5 do 2,0 m</t>
  </si>
  <si>
    <t>ochrana vstupu do muzea ZUŠ a smuteční síně – 3x ochranná stříška vstupu pro každou etapu</t>
  </si>
  <si>
    <t>3x ochranná stříška vstupu pro každou etapu</t>
  </si>
  <si>
    <t>3*6</t>
  </si>
  <si>
    <t>22</t>
  </si>
  <si>
    <t>944711212</t>
  </si>
  <si>
    <t>Příplatek k záchytné stříšce š do 2 m za první a ZKD den použití</t>
  </si>
  <si>
    <t>-240618888</t>
  </si>
  <si>
    <t>Montáž záchytné stříšky Příplatek za první a každý další den použití záchytné stříšky k ceně -1112</t>
  </si>
  <si>
    <t>3*6*210</t>
  </si>
  <si>
    <t>23</t>
  </si>
  <si>
    <t>944711812</t>
  </si>
  <si>
    <t>Demontáž záchytné stříšky š do 2 m</t>
  </si>
  <si>
    <t>-1180741645</t>
  </si>
  <si>
    <t>Demontáž záchytné stříšky zřizované současně s lehkým nebo těžkým lešením, šířky přes 1,5 do 2,0 m</t>
  </si>
  <si>
    <t>24</t>
  </si>
  <si>
    <t>946311132</t>
  </si>
  <si>
    <t>Montáž lešení zavěšeného řadového trubkového zatížení tř. 3 do 200 kg/m2 v do 25 m</t>
  </si>
  <si>
    <t>CS ÚRS 2020 01</t>
  </si>
  <si>
    <t>1169626302</t>
  </si>
  <si>
    <t>Montáž zavěšeného řadového trubkového lešení šíře do 1,5 m s provozním zatížením tř. 3 přes 150 do 200 kg/m2, umístěného ve výšce přes 10 do 25 m</t>
  </si>
  <si>
    <t>25</t>
  </si>
  <si>
    <t>946311232</t>
  </si>
  <si>
    <t>Příplatek k lešení zavěšenému řadovému trubkovému 200 kg/m2 v do 25 m za první a ZKD den použití</t>
  </si>
  <si>
    <t>494081986</t>
  </si>
  <si>
    <t>Montáž zavěšeného řadového trubkového lešení šíře do 1,5 m Příplatek za první a každý další den použití lešení k ceně -1132</t>
  </si>
  <si>
    <t>210*104</t>
  </si>
  <si>
    <t>26</t>
  </si>
  <si>
    <t>946311832</t>
  </si>
  <si>
    <t>Demontáž lešení zavěšeného řadového trubkového zatížení tř. 3 do 200 kg/m2 v do 25 m</t>
  </si>
  <si>
    <t>-2027237186</t>
  </si>
  <si>
    <t>Demontáž zavěšeného řadového trubkového lešení šíře do 1,5 m s provozním zatížením tř. 3 přes 150 do 200 kg/m2, umístěného ve výšce přes 10 do 25 m</t>
  </si>
  <si>
    <t>27</t>
  </si>
  <si>
    <t>94641.R1</t>
  </si>
  <si>
    <t>Příplatek za kotvení zavěšeného lešení nad rámec nákladů započtených v TOV (chemické kotvy, tahové zkoušky a další související plnění)</t>
  </si>
  <si>
    <t>ks</t>
  </si>
  <si>
    <t>51802445</t>
  </si>
  <si>
    <t>28</t>
  </si>
  <si>
    <t>949101111</t>
  </si>
  <si>
    <t>Lešení pomocné pro objekty pozemních staveb s lešeňovou podlahou v do 1,9 m zatížení do 150 kg/m2</t>
  </si>
  <si>
    <t>858641755</t>
  </si>
  <si>
    <t>Lešení pomocné pracovní pro objekty pozemních staveb pro zatížení do 150 kg/m2, o výšce lešeňové podlahy do 1,9 m</t>
  </si>
  <si>
    <t>29</t>
  </si>
  <si>
    <t>952901111</t>
  </si>
  <si>
    <t>Vyčištění budov bytové a občanské výstavby při výšce podlaží do 4 m</t>
  </si>
  <si>
    <t>817087145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</si>
  <si>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</si>
  <si>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50,619</t>
  </si>
  <si>
    <t>140,617</t>
  </si>
  <si>
    <t>30</t>
  </si>
  <si>
    <t>952901411</t>
  </si>
  <si>
    <t>Vyčištění ostatních objektů (kanálů, zásobníků, kůlen) při jakékoliv výšce podlaží</t>
  </si>
  <si>
    <t>-613225499</t>
  </si>
  <si>
    <t>Vyčištění budov nebo objektů před předáním do užívání ostatních objektů (např. kanálů, zásobníků, kůlen apod.) vynesení zbytků stavebního rumu, kropení a 2x zametení podlah, oprášení stěn a výplní otvorů jakékoliv výšky podlaží</t>
  </si>
  <si>
    <t>půda - celá plocha</t>
  </si>
  <si>
    <t>odp. užitné plochy</t>
  </si>
  <si>
    <t>-50,619</t>
  </si>
  <si>
    <t>-140,617</t>
  </si>
  <si>
    <t>31</t>
  </si>
  <si>
    <t>953102101R1</t>
  </si>
  <si>
    <t>Zabezpečení, oddělení dalších částí prostoru depozitáře a půdy, kde  neprobíhá příslušná etapa rekonstrukce (ostraha, nebo rozšíření EPS)</t>
  </si>
  <si>
    <t>soubor</t>
  </si>
  <si>
    <t>-704311059</t>
  </si>
  <si>
    <t>Zabezpečení, oddělení dalších částí prostoru depozitáře a půdy, kde neprobíhá příslušná etapa rekonstrukce (ostraha, nebo rozšíření EPS)</t>
  </si>
  <si>
    <t>P</t>
  </si>
  <si>
    <t>Poznámka k položce:_x000D_
Zabezpečení depozitáře umístěného na půdě v samostatné místnosti, který nebude po dobu stavby vyklizen a zabezpečení dalších částí půdního prostoru ve kterých neprobíhá příslušná etapa rekonstrukce střechy (ostraha, nebo rozšíření EZS).</t>
  </si>
  <si>
    <t>32</t>
  </si>
  <si>
    <t>953102102R1</t>
  </si>
  <si>
    <t>Důkladného dočasné provizorní zakrytí depozitáře umístěného na půdě v samostatné místnosti v I. etapě</t>
  </si>
  <si>
    <t>1977739252</t>
  </si>
  <si>
    <t>viz. půdorys podkroví celého zámku D.1.1/2</t>
  </si>
  <si>
    <t>m.č.0.06  sklad</t>
  </si>
  <si>
    <t>127,95*1,2+2,5*(8,18+4,75+7,807+4,8+4,56+5,95+1,601+5,5+3,85+8,81)</t>
  </si>
  <si>
    <t>33</t>
  </si>
  <si>
    <t>954105R1</t>
  </si>
  <si>
    <t>Sanace koruny zdiva od dřevokazných hub a hmyzu a jejich zárodků</t>
  </si>
  <si>
    <t>m.b zdi</t>
  </si>
  <si>
    <t>71477632</t>
  </si>
  <si>
    <t>47,514+4,56+5,95+1,601</t>
  </si>
  <si>
    <t>27,5+2</t>
  </si>
  <si>
    <t>34</t>
  </si>
  <si>
    <t>985223110</t>
  </si>
  <si>
    <t>Přezdívání cihelného zdiva do aktivované malty do 1 m3</t>
  </si>
  <si>
    <t>-470299108</t>
  </si>
  <si>
    <t>Přezdívání zdiva do aktivované malty cihelného, objemu do 1 m3</t>
  </si>
  <si>
    <t>koruny komínů KOM10,11,12,13,14</t>
  </si>
  <si>
    <t>0,80*0,80</t>
  </si>
  <si>
    <t>1,35*0,80</t>
  </si>
  <si>
    <t>1,90*0,80</t>
  </si>
  <si>
    <t>4,52*0,15</t>
  </si>
  <si>
    <t>35</t>
  </si>
  <si>
    <t>59623003</t>
  </si>
  <si>
    <t>cihla Klinker děrovaná český formát 29 x 14 x 6,5 cm 60 MPa (tmavě červená)</t>
  </si>
  <si>
    <t>-1947335090</t>
  </si>
  <si>
    <t>Cihelné zdivo Klinker cihly lícové - český formát děrovaná  29 x 14 x 6,5 cm červená tmavá 60 MPa</t>
  </si>
  <si>
    <t>Poznámka k položce:_x000D_
Spotřeba: 44,4 kus/m2</t>
  </si>
  <si>
    <t>4,52/(0,30*0,15)*2</t>
  </si>
  <si>
    <t>36</t>
  </si>
  <si>
    <t>989991111R</t>
  </si>
  <si>
    <t>Oprava ve schodišti dle specifikace v PD, výmalba s opravou omítek a spec. čištěním</t>
  </si>
  <si>
    <t>-1241493823</t>
  </si>
  <si>
    <t>997</t>
  </si>
  <si>
    <t>Přesun sutě</t>
  </si>
  <si>
    <t>37</t>
  </si>
  <si>
    <t>997013002</t>
  </si>
  <si>
    <t>Vyklizení ulehlé suti z prostorů s naložením</t>
  </si>
  <si>
    <t>-1509185549</t>
  </si>
  <si>
    <t>(94,914)*0,100</t>
  </si>
  <si>
    <t>38</t>
  </si>
  <si>
    <t>997013115</t>
  </si>
  <si>
    <t>Vnitrostaveništní doprava suti a vybouraných hmot pro budovy v do 18 m s použitím mechanizace</t>
  </si>
  <si>
    <t>t</t>
  </si>
  <si>
    <t>-1012844513</t>
  </si>
  <si>
    <t>Vnitrostaveništní doprava suti a vybouraných hmot vodorovně do 50 m svisle s použitím mechanizace pro budovy a haly výšky přes 15 do 18 m</t>
  </si>
  <si>
    <t>39</t>
  </si>
  <si>
    <t>997013501</t>
  </si>
  <si>
    <t>Odvoz suti a vybouraných hmot na skládku nebo meziskládku do 1 km se složením</t>
  </si>
  <si>
    <t>871189547</t>
  </si>
  <si>
    <t>Odvoz suti a vybouraných hmot na skládku nebo meziskládku se složením, na vzdálenost do 1 km</t>
  </si>
  <si>
    <t>40</t>
  </si>
  <si>
    <t>997013509</t>
  </si>
  <si>
    <t>Příplatek k odvozu suti a vybouraných hmot na skládku ZKD 1 km přes 1 km</t>
  </si>
  <si>
    <t>225612653</t>
  </si>
  <si>
    <t>Odvoz suti a vybouraných hmot na skládku nebo meziskládku se složením, na vzdálenost Příplatek k ceně za každý další i započatý 1 km přes 1 km</t>
  </si>
  <si>
    <t>30,938*19 "Přepočtené koeficientem množství</t>
  </si>
  <si>
    <t>41</t>
  </si>
  <si>
    <t>997013821</t>
  </si>
  <si>
    <t>Poplatek za uložení na skládce (skládkovné) stavebního odpadu s obsahem azbestu kód odpadu 170 605</t>
  </si>
  <si>
    <t>1216292918</t>
  </si>
  <si>
    <t>Poplatek za uložení stavebního odpadu na skládce (skládkovné) ze stavebních materiálů obsahujících azbest zatříděných do Katalogu odpadů pod kódem 170 605</t>
  </si>
  <si>
    <t>42</t>
  </si>
  <si>
    <t>997013821R5</t>
  </si>
  <si>
    <t>Příplatek za manipulaci s hmotami obsahujícími azbest včetně souvisejících bezpečnostních a hygienických opatření pro práci s tímto odpadem</t>
  </si>
  <si>
    <t>506754356</t>
  </si>
  <si>
    <t>43</t>
  </si>
  <si>
    <t>997013830R2</t>
  </si>
  <si>
    <t>Výkup kovů - původní plechová krytina</t>
  </si>
  <si>
    <t>-861447888</t>
  </si>
  <si>
    <t>Poznámka k položce:_x000D_
Výkup krytiny ve sběrně surovin, zápočet poplatku se zápornou hodnotou</t>
  </si>
  <si>
    <t>I.et</t>
  </si>
  <si>
    <t>489,071*0,00584</t>
  </si>
  <si>
    <t>44</t>
  </si>
  <si>
    <t>997013831</t>
  </si>
  <si>
    <t>Poplatek za uložení stavebního směsného odpadu na skládce (skládkovné)</t>
  </si>
  <si>
    <t>858565179</t>
  </si>
  <si>
    <t>Poplatek za uložení stavebního odpadu na skládce (skládkovné) směsného</t>
  </si>
  <si>
    <t>30,938-3,291</t>
  </si>
  <si>
    <t>998</t>
  </si>
  <si>
    <t>Přesun hmot</t>
  </si>
  <si>
    <t>PSV</t>
  </si>
  <si>
    <t>Práce a dodávky PSV</t>
  </si>
  <si>
    <t>713</t>
  </si>
  <si>
    <t>Izolace tepelné</t>
  </si>
  <si>
    <t>45</t>
  </si>
  <si>
    <t>713191114</t>
  </si>
  <si>
    <t>Montáž izolace tepelné podlah, stropů vrchem nebo střech překrytí pásem asfaltovým položeným volně</t>
  </si>
  <si>
    <t>249595143</t>
  </si>
  <si>
    <t>Montáž tepelné izolace stavebních konstrukcí - doplňky a konstrukční součásti podlah, stropů vrchem nebo střech překrytím pásem asfaltovým položeném volně</t>
  </si>
  <si>
    <t>pod pozednici</t>
  </si>
  <si>
    <t>výměna 50% pozednic</t>
  </si>
  <si>
    <t>((48,015+13,434)+(26,388+1,326))*0,50</t>
  </si>
  <si>
    <t>44,582*0,50</t>
  </si>
  <si>
    <t>46</t>
  </si>
  <si>
    <t>628211090</t>
  </si>
  <si>
    <t>pás asfaltovaný R330 H</t>
  </si>
  <si>
    <t>753966661</t>
  </si>
  <si>
    <t>Pásy asfaltované s krycí vrstvou vložka strojní lepenka R 330/H</t>
  </si>
  <si>
    <t>22,291*1,15</t>
  </si>
  <si>
    <t>47</t>
  </si>
  <si>
    <t>998713103</t>
  </si>
  <si>
    <t>Přesun hmot tonážní pro izolace tepelné v objektech v do 24 m</t>
  </si>
  <si>
    <t>-289205390</t>
  </si>
  <si>
    <t>Přesun hmot pro izolace tepelné stanovený z hmotnosti přesunovaného materiálu vodorovná dopravní vzdálenost do 50 m v objektech výšky přes 12 m do 24 m</t>
  </si>
  <si>
    <t>48</t>
  </si>
  <si>
    <t>998713181</t>
  </si>
  <si>
    <t>Příplatek k přesunu hmot tonážní 713 prováděný bez použití mechanizace</t>
  </si>
  <si>
    <t>1451450433</t>
  </si>
  <si>
    <t>Přesun hmot pro izolace tepelné stanovený z hmotnosti přesunovaného materiálu Příplatek k cenám za přesun prováděný bez použití mechanizace pro jakoukoliv výšku objektu</t>
  </si>
  <si>
    <t>49</t>
  </si>
  <si>
    <t>998713194</t>
  </si>
  <si>
    <t>Příplatek k přesunu hmot tonážní 713 za zvětšený přesun do 1000 m</t>
  </si>
  <si>
    <t>-1970328302</t>
  </si>
  <si>
    <t>Přesun hmot pro izolace tepelné stanovený z hmotnosti přesunovaného materiálu Příplatek k cenám za zvětšený přesun přes vymezenou největší dopravní vzdálenost do 1000 m</t>
  </si>
  <si>
    <t>762</t>
  </si>
  <si>
    <t>Konstrukce tesařské</t>
  </si>
  <si>
    <t>50</t>
  </si>
  <si>
    <t>762081150</t>
  </si>
  <si>
    <t>Hoblování hraněného řeziva ve staveništní dílně</t>
  </si>
  <si>
    <t>804834670</t>
  </si>
  <si>
    <t>Práce společné pro tesařské konstrukce hoblování hraněného řeziva přímo na staveništi</t>
  </si>
  <si>
    <t>hoblování 30% profilu</t>
  </si>
  <si>
    <t>ve vazbě na tab. řeziva</t>
  </si>
  <si>
    <t>0,17*0,15*0,70*2</t>
  </si>
  <si>
    <t>0,09*0,09*0,65*4</t>
  </si>
  <si>
    <t>0,18*0,18*1,00*1</t>
  </si>
  <si>
    <t>0,16*0,16*2,00*1</t>
  </si>
  <si>
    <t>0,17*0,15*0,75*2</t>
  </si>
  <si>
    <t>0,17*0,15*0,80*2</t>
  </si>
  <si>
    <t>0,09*0,09*0,65*4*4</t>
  </si>
  <si>
    <t>0,15*0,15*1,00*1</t>
  </si>
  <si>
    <t>0,15*0,16*1,40*21*2</t>
  </si>
  <si>
    <t>0,24*0,24*7,60</t>
  </si>
  <si>
    <t>0,24*0,24*11,55</t>
  </si>
  <si>
    <t>0,24*0,24*11,30</t>
  </si>
  <si>
    <t>0,24*0,24*1,90</t>
  </si>
  <si>
    <t>0,24*0,24*7,10</t>
  </si>
  <si>
    <t>0,24*0,24*6,10</t>
  </si>
  <si>
    <t>0,24*0,24*7,15</t>
  </si>
  <si>
    <t>0,24*0,24*8,50</t>
  </si>
  <si>
    <t>0,24*0,24*6,70</t>
  </si>
  <si>
    <t>0,24*0,24*4,80</t>
  </si>
  <si>
    <t>0,24*0,24*4,77</t>
  </si>
  <si>
    <t>0,24*0,24*4,75</t>
  </si>
  <si>
    <t>0,24*0,24*4,85</t>
  </si>
  <si>
    <t>0,24*0,24*4,30</t>
  </si>
  <si>
    <t>0,24*0,24*4,25</t>
  </si>
  <si>
    <t>0,24*0,24*3,35</t>
  </si>
  <si>
    <t>0,24*0,24*4,76</t>
  </si>
  <si>
    <t>0,24*0,24*4,68</t>
  </si>
  <si>
    <t>0,24*0,24*2,90</t>
  </si>
  <si>
    <t>0,24*0,24*3,55</t>
  </si>
  <si>
    <t>0,16*0,18*1,23</t>
  </si>
  <si>
    <t>0,16*0,18*2,15</t>
  </si>
  <si>
    <t>0,16*0,18*2,80</t>
  </si>
  <si>
    <t>0,16*0,18*3,80</t>
  </si>
  <si>
    <t>0,16*0,18*4,60</t>
  </si>
  <si>
    <t>0,16*0,18*5,35</t>
  </si>
  <si>
    <t>0,16*0,18*2,35</t>
  </si>
  <si>
    <t>0,16*0,18*2,20</t>
  </si>
  <si>
    <t>0,16*0,18*5,35*16</t>
  </si>
  <si>
    <t>0,16*0,18*1,80</t>
  </si>
  <si>
    <t>0,16*0,18*2,45</t>
  </si>
  <si>
    <t>0,16*0,18*2,05</t>
  </si>
  <si>
    <t>0,16*0,18*5,35*7</t>
  </si>
  <si>
    <t>0,16*0,18*3,50</t>
  </si>
  <si>
    <t>0,16*0,18*2,00</t>
  </si>
  <si>
    <t>0,16*0,18*0,95</t>
  </si>
  <si>
    <t>0,16*0,18*3,50*2</t>
  </si>
  <si>
    <t>0,24*0,24*16,70</t>
  </si>
  <si>
    <t>0,18*0,18*8,10*2</t>
  </si>
  <si>
    <t>0,16*0,18*5,50</t>
  </si>
  <si>
    <t>0,16*0,18*1,20</t>
  </si>
  <si>
    <t>0,18*0,18*8,35</t>
  </si>
  <si>
    <t>0,18*0,18*6,50</t>
  </si>
  <si>
    <t>0,24*0,24*1,35*6</t>
  </si>
  <si>
    <t>0,24*0,24*1,40*10</t>
  </si>
  <si>
    <t>0,24*0,24*1,20</t>
  </si>
  <si>
    <t>0,24*0,24*1,35</t>
  </si>
  <si>
    <t>0,24*0,24*1,40*12</t>
  </si>
  <si>
    <t>0,18*0,20*2,50*21</t>
  </si>
  <si>
    <t>0,18*0,20*2,00</t>
  </si>
  <si>
    <t>0,16*0,18*2,07</t>
  </si>
  <si>
    <t>0,16*0,18*3,39</t>
  </si>
  <si>
    <t>0,16*0,18*4,68</t>
  </si>
  <si>
    <t>0,16*0,18*6,00</t>
  </si>
  <si>
    <t>0,16*0,18*7,25</t>
  </si>
  <si>
    <t>0,16*0,18*8,50</t>
  </si>
  <si>
    <t>0,16*0,18*8,30</t>
  </si>
  <si>
    <t>0,16*0,18*1,50</t>
  </si>
  <si>
    <t>0,16*0,18*8,35*7</t>
  </si>
  <si>
    <t>0,16*0,18*3,98</t>
  </si>
  <si>
    <t>0,16*0,18*5,25</t>
  </si>
  <si>
    <t>0,16*0,18*6,65</t>
  </si>
  <si>
    <t>0,16*0,18*7,90</t>
  </si>
  <si>
    <t>0,16*0,18*7,95</t>
  </si>
  <si>
    <t>0,16*0,18*8,05</t>
  </si>
  <si>
    <t>0,16*0,18*7,70</t>
  </si>
  <si>
    <t>0,16*0,18*8,35*8</t>
  </si>
  <si>
    <t>0,16*0,18*7,95*7</t>
  </si>
  <si>
    <t>0,16*0,18*7,75</t>
  </si>
  <si>
    <t>0,16*0,18*6,70</t>
  </si>
  <si>
    <t>0,16*0,18*8,35*3</t>
  </si>
  <si>
    <t>0,16*0,18*7,95*3</t>
  </si>
  <si>
    <t>0,16*0,18*8,00</t>
  </si>
  <si>
    <t>0,16*0,18*7,20</t>
  </si>
  <si>
    <t>0,16*0,18*7,00*2</t>
  </si>
  <si>
    <t>0,16*0,18*6,90</t>
  </si>
  <si>
    <t>0,16*0,18*5,75</t>
  </si>
  <si>
    <t>0,16*0,18*8,35*2</t>
  </si>
  <si>
    <t>0,16*0,18*6,75</t>
  </si>
  <si>
    <t>0,16*0,18*5,40</t>
  </si>
  <si>
    <t>0,16*0,18*4,15</t>
  </si>
  <si>
    <t>0,16*0,18*2,90</t>
  </si>
  <si>
    <t>0,16*0,18*1,60</t>
  </si>
  <si>
    <t>0,16*0,18*1,55</t>
  </si>
  <si>
    <t>0,16*0,18*3,00</t>
  </si>
  <si>
    <t>0,16*0,18*4,25</t>
  </si>
  <si>
    <t>0,16*0,18*5,60</t>
  </si>
  <si>
    <t>0,16*0,18*6,92</t>
  </si>
  <si>
    <t>0,16*0,18*8,40</t>
  </si>
  <si>
    <t>0,16*0,18*1,50*2</t>
  </si>
  <si>
    <t>0,16*0,18*5,55*5</t>
  </si>
  <si>
    <t>0,16*0,18*3,15</t>
  </si>
  <si>
    <t>0,16*0,18*4,80</t>
  </si>
  <si>
    <t>0,16*0,18*5,55*3</t>
  </si>
  <si>
    <t>0,16*0,18*4,20</t>
  </si>
  <si>
    <t>0,16*0,18*4,78</t>
  </si>
  <si>
    <t>0,16*0,18*4,75*5</t>
  </si>
  <si>
    <t>0,16*0,18*2,65*2</t>
  </si>
  <si>
    <t>0,16*0,16*4*1,70</t>
  </si>
  <si>
    <t>0,16*0,16*4*1,75</t>
  </si>
  <si>
    <t>0,16*0,16*2*1,75</t>
  </si>
  <si>
    <t>0,16*0,16*2*2,75</t>
  </si>
  <si>
    <t>0,16*0,16*3,00*1</t>
  </si>
  <si>
    <t>0,16*0,16*4,00*17</t>
  </si>
  <si>
    <t>0,24*0,24*7,50</t>
  </si>
  <si>
    <t>0,24*0,24*3,00</t>
  </si>
  <si>
    <t>0,24*0,24*5,85</t>
  </si>
  <si>
    <t>0,24*0,24*5,20</t>
  </si>
  <si>
    <t>0,24*0,24*6,00</t>
  </si>
  <si>
    <t>0,24*0,24*1,55</t>
  </si>
  <si>
    <t>0,24*0,24*6,25</t>
  </si>
  <si>
    <t>51,430*0,5</t>
  </si>
  <si>
    <t>51</t>
  </si>
  <si>
    <t>762081199R</t>
  </si>
  <si>
    <t>Příplatek za hoblování řeziva zabudovaného do konstrukce</t>
  </si>
  <si>
    <t>246585790</t>
  </si>
  <si>
    <t>52</t>
  </si>
  <si>
    <t>762331934</t>
  </si>
  <si>
    <t>Vyřezání části střešní vazby průřezové plochy řeziva do 288 cm2 délky přes 8 m</t>
  </si>
  <si>
    <t>672249876</t>
  </si>
  <si>
    <t>Vázané konstrukce krovů vyřezání části střešní vazby průřezové plochy řeziva přes 224 do 288 cm2, délky vyřezané části krovového prvku přes 8 m</t>
  </si>
  <si>
    <t>předpoklad krokví</t>
  </si>
  <si>
    <t>8,40*10*3,33*1,25</t>
  </si>
  <si>
    <t>53</t>
  </si>
  <si>
    <t>762331941</t>
  </si>
  <si>
    <t>Vyřezání části střešní vazby průřezové plochy řeziva do 450 cm2 délky do 3 m</t>
  </si>
  <si>
    <t>1816190490</t>
  </si>
  <si>
    <t>Vázané konstrukce krovů vyřezání části střešní vazby průřezové plochy řeziva přes 288 do 450 cm2, délky vyřezané části krovového prvku do 3 m</t>
  </si>
  <si>
    <t>SL52</t>
  </si>
  <si>
    <t>2,65*3,33*1,25</t>
  </si>
  <si>
    <t>54</t>
  </si>
  <si>
    <t>762331951</t>
  </si>
  <si>
    <t>Vyřezání části střešní vazby průřezové plochy řeziva přes 450 cm2 délky do 3 m</t>
  </si>
  <si>
    <t>-627002533</t>
  </si>
  <si>
    <t>Vázané konstrukce krovů vyřezání části střešní vazby průřezové plochy řeziva průřezové plochy řeziva přes 450 cm2, délky vyřezané části krovového prvku do 3 m</t>
  </si>
  <si>
    <t>VT24</t>
  </si>
  <si>
    <t>1,20</t>
  </si>
  <si>
    <t>VT25</t>
  </si>
  <si>
    <t>2,00</t>
  </si>
  <si>
    <t>VT26</t>
  </si>
  <si>
    <t>1,00</t>
  </si>
  <si>
    <t>VT27</t>
  </si>
  <si>
    <t>1,60</t>
  </si>
  <si>
    <t>VT29</t>
  </si>
  <si>
    <t>0,90</t>
  </si>
  <si>
    <t>VT31</t>
  </si>
  <si>
    <t>1,70</t>
  </si>
  <si>
    <t>KV43</t>
  </si>
  <si>
    <t>2,50</t>
  </si>
  <si>
    <t>HV5</t>
  </si>
  <si>
    <t>KČ136</t>
  </si>
  <si>
    <t>1,40</t>
  </si>
  <si>
    <t>KČ139</t>
  </si>
  <si>
    <t>KČ141</t>
  </si>
  <si>
    <t>KČ142</t>
  </si>
  <si>
    <t>KČ144</t>
  </si>
  <si>
    <t>KČ145</t>
  </si>
  <si>
    <t>KČ146</t>
  </si>
  <si>
    <t>KČ147</t>
  </si>
  <si>
    <t>KČ149</t>
  </si>
  <si>
    <t>KČ150</t>
  </si>
  <si>
    <t>KČ151</t>
  </si>
  <si>
    <t>KČ152</t>
  </si>
  <si>
    <t>KČ154</t>
  </si>
  <si>
    <t>KČ155</t>
  </si>
  <si>
    <t>KČ156</t>
  </si>
  <si>
    <t>KČ157</t>
  </si>
  <si>
    <t>KČ159</t>
  </si>
  <si>
    <t>1,40*2</t>
  </si>
  <si>
    <t>KČ160</t>
  </si>
  <si>
    <t>KČ161</t>
  </si>
  <si>
    <t>KČ162</t>
  </si>
  <si>
    <t>KČ164</t>
  </si>
  <si>
    <t>KČ165</t>
  </si>
  <si>
    <t>KČ166</t>
  </si>
  <si>
    <t>KČ167</t>
  </si>
  <si>
    <t>PO43</t>
  </si>
  <si>
    <t>PO47</t>
  </si>
  <si>
    <t>PO48</t>
  </si>
  <si>
    <t>2,85</t>
  </si>
  <si>
    <t>PO49</t>
  </si>
  <si>
    <t>2,55</t>
  </si>
  <si>
    <t>předpoklad- kráčata</t>
  </si>
  <si>
    <t>1,35*12</t>
  </si>
  <si>
    <t>předpoklad doplnění</t>
  </si>
  <si>
    <t>235,29</t>
  </si>
  <si>
    <t>55</t>
  </si>
  <si>
    <t>762331952</t>
  </si>
  <si>
    <t>Vyřezání části střešní vazby průřezové plochy řeziva přes 450 cm2 délky do 5 m</t>
  </si>
  <si>
    <t>-13063718</t>
  </si>
  <si>
    <t>Vázané konstrukce krovů vyřezání části střešní vazby průřezové plochy řeziva průřezové plochy řeziva přes 450 cm2, délky vyřezané části krovového prvku přes 3 do 5 m</t>
  </si>
  <si>
    <t>KV47</t>
  </si>
  <si>
    <t>4,75</t>
  </si>
  <si>
    <t>PO19</t>
  </si>
  <si>
    <t>3,10</t>
  </si>
  <si>
    <t>PO21</t>
  </si>
  <si>
    <t>3,60</t>
  </si>
  <si>
    <t>PO22</t>
  </si>
  <si>
    <t>3,70</t>
  </si>
  <si>
    <t>PO23</t>
  </si>
  <si>
    <t>PO24</t>
  </si>
  <si>
    <t>PO25</t>
  </si>
  <si>
    <t>PO26</t>
  </si>
  <si>
    <t>4,80</t>
  </si>
  <si>
    <t>PO27</t>
  </si>
  <si>
    <t>3,80</t>
  </si>
  <si>
    <t>120,175</t>
  </si>
  <si>
    <t>56</t>
  </si>
  <si>
    <t>762331954</t>
  </si>
  <si>
    <t>Vyřezání části střešní vazby průřezové plochy řeziva přes 450 cm2 délky přes 8 m</t>
  </si>
  <si>
    <t>-788999006</t>
  </si>
  <si>
    <t>Vázané konstrukce krovů vyřezání části střešní vazby průřezové plochy řeziva průřezové plochy řeziva přes 450 cm2, délky vyřezané části krovového prvku přes 8 m</t>
  </si>
  <si>
    <t>140,9805</t>
  </si>
  <si>
    <t>57</t>
  </si>
  <si>
    <t>762332923</t>
  </si>
  <si>
    <t>Doplnění části střešní vazby z hranolů průřezové plochy do 288 cm2 včetně materiálu</t>
  </si>
  <si>
    <t>-551867396</t>
  </si>
  <si>
    <t>Vázané konstrukce krovů doplnění části střešní vazby z hranolů, nebo hranolků (materiál v ceně), průřezové plochy přes 224 do 288 cm2</t>
  </si>
  <si>
    <t>58</t>
  </si>
  <si>
    <t>762332924</t>
  </si>
  <si>
    <t>Doplnění části střešní vazby z hranolů průřezové plochy do 450 cm2 včetně materiálu</t>
  </si>
  <si>
    <t>-1231714134</t>
  </si>
  <si>
    <t>Vázané konstrukce krovů doplnění části střešní vazby z hranolů, nebo hranolků (materiál v ceně), průřezové plochy přes 288 do 450 cm2</t>
  </si>
  <si>
    <t>2,65</t>
  </si>
  <si>
    <t>Mezisoučet</t>
  </si>
  <si>
    <t>2,75</t>
  </si>
  <si>
    <t>17,08</t>
  </si>
  <si>
    <t>59</t>
  </si>
  <si>
    <t>762332925</t>
  </si>
  <si>
    <t>Doplnění části střešní vazby z hranolů průřezové plochy do 600 cm2 včetně materiálu</t>
  </si>
  <si>
    <t>-891896983</t>
  </si>
  <si>
    <t>Vázané konstrukce krovů doplnění části střešní vazby z hranolů, nebo hranolků (materiál v ceně), průřezové plochy přes 450 do 600 cm2</t>
  </si>
  <si>
    <t>doplnění předpoklad</t>
  </si>
  <si>
    <t>496,455</t>
  </si>
  <si>
    <t>60</t>
  </si>
  <si>
    <t>762342211</t>
  </si>
  <si>
    <t>Montáž laťování na střechách jednoduchých sklonu do 60° osové vzdálenosti do 150 mm</t>
  </si>
  <si>
    <t>1358605388</t>
  </si>
  <si>
    <t>Bednění a laťování montáž laťování střech jednoduchých sklonu do 60° při osové vzdálenosti latí do 150 mm</t>
  </si>
  <si>
    <t>489,071</t>
  </si>
  <si>
    <t>61</t>
  </si>
  <si>
    <t>605141140</t>
  </si>
  <si>
    <t>řezivo jehličnaté,střešní latě impregnované dl 3 - 5 m</t>
  </si>
  <si>
    <t>14664006</t>
  </si>
  <si>
    <t>Řezivo jehličnaté drobné, neopracované (lišty a latě), (ČSN 49 1503, ČSN 49 2100) jehličnaté - latě střešní latě jakost I - II délka 3 - 5 m latě  impregnované</t>
  </si>
  <si>
    <t>489,071*0,06*0,04*6,67*1,10</t>
  </si>
  <si>
    <t>62</t>
  </si>
  <si>
    <t>762342812</t>
  </si>
  <si>
    <t>Demontáž laťování střech z latí osové vzdálenosti do 0,50 m</t>
  </si>
  <si>
    <t>382913916</t>
  </si>
  <si>
    <t>Demontáž bednění a laťování laťování střech sklonu do 60 st. se všemi nadstřešními konstrukcemi, z latí průřezové plochy do 25 cm2 při osové vzdálenosti přes 0,22 do 0,50 m</t>
  </si>
  <si>
    <t>63</t>
  </si>
  <si>
    <t>762343101R1</t>
  </si>
  <si>
    <t>Příplatek za vyrovnání stávajících krokví do roviny střechy před novým laťováním</t>
  </si>
  <si>
    <t>960702309</t>
  </si>
  <si>
    <t>489,071*0,5</t>
  </si>
  <si>
    <t>64</t>
  </si>
  <si>
    <t>762395000</t>
  </si>
  <si>
    <t>Spojovací prostředky pro montáž krovu, bednění, laťování, světlíky, klíny</t>
  </si>
  <si>
    <t>-730234196</t>
  </si>
  <si>
    <t>Spojovací prostředky krovů, bednění a laťování, nadstřešních konstrukcí svory, prkna, hřebíky, pásová ocel, vruty</t>
  </si>
  <si>
    <t>489,071*0,06*0,04*6,67+51,430</t>
  </si>
  <si>
    <t>65</t>
  </si>
  <si>
    <t>762951101</t>
  </si>
  <si>
    <t>Příplatek k montáži podkladního roštu za výškové vyrovnání roštu terči do 65 mm</t>
  </si>
  <si>
    <t>-51992975</t>
  </si>
  <si>
    <t>Montáž terasy Příplatek k cenám za výškové vyrovnání podkladního roštu pomocí vyrovnávacích terčů do 65 mm</t>
  </si>
  <si>
    <t>(48,015+13,434)+(26,388+1,326)</t>
  </si>
  <si>
    <t>40,580+12,064</t>
  </si>
  <si>
    <t>(49,051+19,090)+(11,138+26,249)</t>
  </si>
  <si>
    <t>247,335</t>
  </si>
  <si>
    <t>66</t>
  </si>
  <si>
    <t>762991110R</t>
  </si>
  <si>
    <t>Krycí prkno klrmpířských plechů vikýře impregnované s povrchovou úpravou</t>
  </si>
  <si>
    <t>1320320507</t>
  </si>
  <si>
    <t>10*4</t>
  </si>
  <si>
    <t>67</t>
  </si>
  <si>
    <t>762991112R</t>
  </si>
  <si>
    <t>Tes. oprava spojůí</t>
  </si>
  <si>
    <t>-1716682397</t>
  </si>
  <si>
    <t>Tes. oprava spojů</t>
  </si>
  <si>
    <t>28*3,33*1,25+0,45</t>
  </si>
  <si>
    <t>68</t>
  </si>
  <si>
    <t>762991113R</t>
  </si>
  <si>
    <t xml:space="preserve">Odstranění příložek </t>
  </si>
  <si>
    <t>1672909050</t>
  </si>
  <si>
    <t>Odstranění příložek</t>
  </si>
  <si>
    <t>69</t>
  </si>
  <si>
    <t>762991119R</t>
  </si>
  <si>
    <t>Tlaková injektáž trámů</t>
  </si>
  <si>
    <t>420496135</t>
  </si>
  <si>
    <t>70</t>
  </si>
  <si>
    <t>998762103</t>
  </si>
  <si>
    <t>Přesun hmot tonážní pro kce tesařské v objektech v do 24 m</t>
  </si>
  <si>
    <t>10565430</t>
  </si>
  <si>
    <t>Přesun hmot pro konstrukce tesařské stanovený z hmotnosti přesunovaného materiálu vodorovná dopravní vzdálenost do 50 m v objektech výšky přes 12 do 24 m</t>
  </si>
  <si>
    <t>71</t>
  </si>
  <si>
    <t>998762181</t>
  </si>
  <si>
    <t>Příplatek k přesunu hmot tonážní 762 prováděný bez použití mechanizace</t>
  </si>
  <si>
    <t>215360245</t>
  </si>
  <si>
    <t>Přesun hmot pro konstrukce tesařské stanovený z hmotnosti přesunovaného materiálu Příplatek k cenám za přesun prováděný bez použití mechanizace pro jakoukoliv výšku objektu</t>
  </si>
  <si>
    <t>72</t>
  </si>
  <si>
    <t>998762194</t>
  </si>
  <si>
    <t>Příplatek k přesunu hmot tonážní 762 za zvětšený přesun do 1000 m</t>
  </si>
  <si>
    <t>-1547645203</t>
  </si>
  <si>
    <t>Přesun hmot pro konstrukce tesařské stanovený z hmotnosti přesunovaného materiálu Příplatek k cenám za zvětšený přesun přes vymezenou největší dopravní vzdálenost do 1000 m</t>
  </si>
  <si>
    <t>763</t>
  </si>
  <si>
    <t>Konstrukce suché výstavby</t>
  </si>
  <si>
    <t>73</t>
  </si>
  <si>
    <t>763121461</t>
  </si>
  <si>
    <t>SDK stěna předsazená tl 105 mm profil CW+UW 50 desky 2xDF 15 TI 60 mm EI 60</t>
  </si>
  <si>
    <t>-1066312971</t>
  </si>
  <si>
    <t>Stěna předsazená ze sádrokartonových desek s nosnou konstrukcí z ocelových profilů CW, UW dvojitě opláštěná deskami protipožárními DF tl. 2 x 15 mm, TI tl. 60 mm, EI 60, stěna tl. 105 mm, profil 50</t>
  </si>
  <si>
    <t>pomocně jako náhrada za osinkocem. desky</t>
  </si>
  <si>
    <t>(3,677+8,866+7,967+14,589+11,865+5,432)*2,600</t>
  </si>
  <si>
    <t>74</t>
  </si>
  <si>
    <t>763131441</t>
  </si>
  <si>
    <t>SDK podhled desky 2xDF 12,5 bez TI dvouvrstvá spodní kce profil CD+UD</t>
  </si>
  <si>
    <t>1435835134</t>
  </si>
  <si>
    <t>Podhled ze sádrokartonových desek dvouvrstvá zavěšená spodní konstrukce z ocelových profilů CD, UD dvojitě opláštěná deskami protipožárními DF, tl. 2 x 12,5 mm, bez TI</t>
  </si>
  <si>
    <t>pro přístup ke krovu</t>
  </si>
  <si>
    <t>75</t>
  </si>
  <si>
    <t>763131821</t>
  </si>
  <si>
    <t>Demontáž SDK podhledu s dvouvrstvou nosnou kcí z ocelových profilů opláštění jednoduché</t>
  </si>
  <si>
    <t>-1106514267</t>
  </si>
  <si>
    <t>Demontáž podhledu nebo samostatného požárního předělu ze sádrokartonových desek s nosnou konstrukcí dvouvrstvou z ocelových profilů, opláštění jednoduché</t>
  </si>
  <si>
    <t>76</t>
  </si>
  <si>
    <t>998763102</t>
  </si>
  <si>
    <t>Přesun hmot tonážní pro dřevostavby v objektech v do 24 m</t>
  </si>
  <si>
    <t>896255476</t>
  </si>
  <si>
    <t>Přesun hmot pro dřevostavby stanovený z hmotnosti přesunovaného materiálu vodorovná dopravní vzdálenost do 50 m v objektech výšky přes 12 do 24 m</t>
  </si>
  <si>
    <t>77</t>
  </si>
  <si>
    <t>998763181</t>
  </si>
  <si>
    <t>Příplatek k přesunu hmot tonážní pro 763 dřevostavby prováděný bez použití mechanizace</t>
  </si>
  <si>
    <t>197431996</t>
  </si>
  <si>
    <t>Přesun hmot pro dřevostavby stanovený z hmotnosti přesunovaného materiálu Příplatek k ceně za přesun prováděný bez použití mechanizace pro jakoukoliv výšku objektu</t>
  </si>
  <si>
    <t>78</t>
  </si>
  <si>
    <t>998763194</t>
  </si>
  <si>
    <t>Příplatek k přesunu hmot tonážní pro 763 dřevostavby za zvětšený přesun do 1000 m</t>
  </si>
  <si>
    <t>-211046304</t>
  </si>
  <si>
    <t>Přesun hmot pro dřevostavby stanovený z hmotnosti přesunovaného materiálu Příplatek k ceně za zvětšený přesun přes vymezenou největší dopravní vzdálenost do 1000 m</t>
  </si>
  <si>
    <t>764</t>
  </si>
  <si>
    <t>Konstrukce klempířské</t>
  </si>
  <si>
    <t>79</t>
  </si>
  <si>
    <t>764001821</t>
  </si>
  <si>
    <t>Demontáž krytiny ze svitků nebo tabulí do suti</t>
  </si>
  <si>
    <t>2076818723</t>
  </si>
  <si>
    <t>Demontáž klempířských konstrukcí krytiny ze svitků nebo tabulí do suti</t>
  </si>
  <si>
    <t>80</t>
  </si>
  <si>
    <t>764131456R</t>
  </si>
  <si>
    <t>Montáž a dodávka klempířského prvku dle specifikace v jejich tabulkách</t>
  </si>
  <si>
    <t>815864037</t>
  </si>
  <si>
    <t>KL1</t>
  </si>
  <si>
    <t>0,52*4,1+0,6*11,8+0,45*9,6</t>
  </si>
  <si>
    <t>KL3</t>
  </si>
  <si>
    <t>0,39*19</t>
  </si>
  <si>
    <t>KL4</t>
  </si>
  <si>
    <t>0,33*90</t>
  </si>
  <si>
    <t>KL5</t>
  </si>
  <si>
    <t>0,40*90</t>
  </si>
  <si>
    <t>KL6</t>
  </si>
  <si>
    <t>0,75*4</t>
  </si>
  <si>
    <t>KL7</t>
  </si>
  <si>
    <t>0,66*15,40</t>
  </si>
  <si>
    <t>KL8</t>
  </si>
  <si>
    <t>0,53*20</t>
  </si>
  <si>
    <t>KL9</t>
  </si>
  <si>
    <t>0,47*40</t>
  </si>
  <si>
    <t>81</t>
  </si>
  <si>
    <t>764233452</t>
  </si>
  <si>
    <t>Střešní výlez pro krytinu skládanou nebo plechovou z Cu plechu</t>
  </si>
  <si>
    <t>1490031874</t>
  </si>
  <si>
    <t>Střešní výlez pro krytinu skládanou nebo plechovou z Cu plechu.
Oplechování střešních prvků z měděného plechu střešní výlez rozměru 600 x 600 mm, střechy s krytinou skládanou nebo plechovou</t>
  </si>
  <si>
    <t>82</t>
  </si>
  <si>
    <t>764991111R</t>
  </si>
  <si>
    <t>Demontáž klempířských prvků</t>
  </si>
  <si>
    <t>hod</t>
  </si>
  <si>
    <t>1049630952</t>
  </si>
  <si>
    <t>83</t>
  </si>
  <si>
    <t>998764103</t>
  </si>
  <si>
    <t>Přesun hmot tonážní pro konstrukce klempířské v objektech v do 24 m</t>
  </si>
  <si>
    <t>-1063665219</t>
  </si>
  <si>
    <t>Přesun hmot pro konstrukce klempířské stanovený z hmotnosti přesunovaného materiálu vodorovná dopravní vzdálenost do 50 m v objektech výšky přes 12 do 24 m</t>
  </si>
  <si>
    <t>84</t>
  </si>
  <si>
    <t>998764181</t>
  </si>
  <si>
    <t>Příplatek k přesunu hmot tonážní 764 prováděný bez použití mechanizace</t>
  </si>
  <si>
    <t>-924616964</t>
  </si>
  <si>
    <t>Přesun hmot pro konstrukce klempířské stanovený z hmotnosti přesunovaného materiálu Příplatek k cenám za přesun prováděný bez použití mechanizace pro jakoukoliv výšku objektu</t>
  </si>
  <si>
    <t>85</t>
  </si>
  <si>
    <t>998764194</t>
  </si>
  <si>
    <t>Příplatek k přesunu hmot tonážní 764 za zvětšený přesun do 1000 m</t>
  </si>
  <si>
    <t>51382908</t>
  </si>
  <si>
    <t>Přesun hmot pro konstrukce klempířské stanovený z hmotnosti přesunovaného materiálu Příplatek k cenám za zvětšený přesun přes vymezenou největší dopravní vzdálenost do 1000 m</t>
  </si>
  <si>
    <t>765</t>
  </si>
  <si>
    <t>Krytina skládaná</t>
  </si>
  <si>
    <t>86</t>
  </si>
  <si>
    <t>765111504</t>
  </si>
  <si>
    <t>Příplatek k montáži krytiny keramické za připevňovací prostředky za sklon přes 40° do 50°</t>
  </si>
  <si>
    <t>-882824930</t>
  </si>
  <si>
    <t>Montáž krytiny keramické Příplatek k cenám včetně připevňovacích prostředků za sklon přes 40 do 50°</t>
  </si>
  <si>
    <t>Poznámka k položce:_x000D_
Jako referenční výrobek a příkladný popis vizuálního, kvalitativního a technologického standardu uvádíme typ CREATON Klassik Biber –základní GLA ČV, červená glazura. Zadavatel tímto definuje minimální požadovaný standard, a proto může být nahrazen kvalitativně a technicky obdobným výrobkem nebo srovnatelnou technologií. Zadavatel jednoznačně připouští použití i jiných kvalitativně a technicky obdobných a rovnocenných řešení stejné nebo lepší kvality. Zadavatel umožňuje rovnocenné řešení dle § 89 odst. 6, zákona č. 134/2016 Sb., o zadávání veřejných zakázek, ve znění pozdějších předpisů. Rovnocenné řešení musí splňovat minimální parametry požadovaného plnění.</t>
  </si>
  <si>
    <t>87</t>
  </si>
  <si>
    <t>765114023</t>
  </si>
  <si>
    <t>Krytina keramická bobrovka glazovaná šupinové krytí sklonu do 30° na sucho</t>
  </si>
  <si>
    <t>-1536191160</t>
  </si>
  <si>
    <t>Krytina keramická hladká bobrovka sklonu střechy do 30° na sucho šupinové krytí glazovaná</t>
  </si>
  <si>
    <t>88</t>
  </si>
  <si>
    <t>765114251</t>
  </si>
  <si>
    <t>Krytina keramická bobrovka nárožní hrana z hřebenáčů režných do malty</t>
  </si>
  <si>
    <t>1384917472</t>
  </si>
  <si>
    <t>Krytina keramická hladká bobrovka sklonu střechy do 30 st. nárožní hrana z hřebenáčů režných do malty</t>
  </si>
  <si>
    <t>I.etapa</t>
  </si>
  <si>
    <t>(2,536+8,376)</t>
  </si>
  <si>
    <t>89</t>
  </si>
  <si>
    <t>765114351</t>
  </si>
  <si>
    <t>Krytina keramická bobrovka hřeben z hřebenáčů režných zplna do malty</t>
  </si>
  <si>
    <t>631504491</t>
  </si>
  <si>
    <t>Krytina keramická hladká bobrovka sklonu střechy do 30 st. hřeben z hřebenáčů režných zplna do malty</t>
  </si>
  <si>
    <t>35,211+5,601</t>
  </si>
  <si>
    <t>90</t>
  </si>
  <si>
    <t>59660700</t>
  </si>
  <si>
    <t>příchytka tašky Pz bobrovky pro latě 40x60mm</t>
  </si>
  <si>
    <t>-177872845</t>
  </si>
  <si>
    <t>91</t>
  </si>
  <si>
    <t>765192001</t>
  </si>
  <si>
    <t>Nouzové (provizorní) zakrytí střechy plachtou</t>
  </si>
  <si>
    <t>1081349888</t>
  </si>
  <si>
    <t>Nouzové zakrytí střechy plachtou</t>
  </si>
  <si>
    <t>důkladné dočasné provizorní zakrytí střechy po rozkrytí z důvodu eliminace rizika vyplavení nižších pater se sbírkovými fondy u každé etapy</t>
  </si>
  <si>
    <t>I. etapa vč. násobné manipulace koef. 1,5</t>
  </si>
  <si>
    <t>489,071*1,5</t>
  </si>
  <si>
    <t>92</t>
  </si>
  <si>
    <t>998765103</t>
  </si>
  <si>
    <t>Přesun hmot tonážní pro krytiny skládané v objektech v do 24 m</t>
  </si>
  <si>
    <t>-1490104449</t>
  </si>
  <si>
    <t>Přesun hmot pro krytiny skládané stanovený z hmotnosti přesunovaného materiálu vodorovná dopravní vzdálenost do 50 m na objektech výšky přes 12 do 24 m</t>
  </si>
  <si>
    <t>93</t>
  </si>
  <si>
    <t>998765181</t>
  </si>
  <si>
    <t>Příplatek k přesunu hmot tonážní 765 prováděný bez použití mechanizace</t>
  </si>
  <si>
    <t>1113115567</t>
  </si>
  <si>
    <t>Přesun hmot pro krytiny skládané stanovený z hmotnosti přesunovaného materiálu Příplatek k cenám za přesun prováděný bez použití mechanizace pro jakoukoliv výšku objektu</t>
  </si>
  <si>
    <t>94</t>
  </si>
  <si>
    <t>998765199</t>
  </si>
  <si>
    <t>Příplatek k přesunu hmot tonážní 765 za zvětšený přesun ZKD 1000 m přes 1000 m</t>
  </si>
  <si>
    <t>722314753</t>
  </si>
  <si>
    <t>Přesun hmot pro krytiny skládané stanovený z hmotnosti přesunovaného materiálu Příplatek k cenám za zvětšený přesun přes vymezenou největší dopravní vzdálenost za každých dalších i započatých 1000 m</t>
  </si>
  <si>
    <t>766</t>
  </si>
  <si>
    <t>Konstrukce truhlářské</t>
  </si>
  <si>
    <t>95</t>
  </si>
  <si>
    <t>766691915</t>
  </si>
  <si>
    <t>Vyvěšení nebo zavěšení dřevěných křídel dveří pl přes 2 m2</t>
  </si>
  <si>
    <t>-480197621</t>
  </si>
  <si>
    <t>Ostatní práce vyvěšení nebo zavěšení křídel s případným uložením a opětovným zavěšením po provedení stavebních změn dřevěných dveřních, plochy přes 2 m2</t>
  </si>
  <si>
    <t xml:space="preserve">DN1 </t>
  </si>
  <si>
    <t>96</t>
  </si>
  <si>
    <t>611656140</t>
  </si>
  <si>
    <t>dveře vnitřní požárně odolné, CPL fólie,odolnost EI (EW) 30 D3, 2křídlové 145 x 197 cm</t>
  </si>
  <si>
    <t>-236407051</t>
  </si>
  <si>
    <t>Dveře dřevěné vnitřní profilované dveře plné dřevěné požárně odolné, El (EW)30 D3 bílé,buk,dub,olše,třešeň,javor,ořech CPL fólie dvoukřídlové 145 x 197 cm</t>
  </si>
  <si>
    <t>97</t>
  </si>
  <si>
    <t>998766203</t>
  </si>
  <si>
    <t>Přesun hmot procentní pro konstrukce truhlářské v objektech v do 24 m</t>
  </si>
  <si>
    <t>%</t>
  </si>
  <si>
    <t>1345233507</t>
  </si>
  <si>
    <t>Přesun hmot pro konstrukce truhlářské stanovený procentní sazbou z ceny vodorovná dopravní vzdálenost do 50 m v objektech výšky přes 12 do 24 m</t>
  </si>
  <si>
    <t>98</t>
  </si>
  <si>
    <t>998766203R1</t>
  </si>
  <si>
    <t>Přesun hmot pro konstrukce truhlářské - příplatek za přesun prováděný bez použití mechanizace pro jakoukoliv výšku objektu</t>
  </si>
  <si>
    <t>1701403033</t>
  </si>
  <si>
    <t>99</t>
  </si>
  <si>
    <t>998766294</t>
  </si>
  <si>
    <t>Příplatek k přesunu hmot procentní 766 za zvětšený přesun do 1000 m</t>
  </si>
  <si>
    <t>-1505670514</t>
  </si>
  <si>
    <t>Přesun hmot pro konstrukce truhlářské stanovený procentní sazbou (%) z ceny Příplatek k cenám za zvětšený přesun přes vymezenou největší dopravní vzdálenost do 1000 m</t>
  </si>
  <si>
    <t>767</t>
  </si>
  <si>
    <t>Konstrukce zámečnické</t>
  </si>
  <si>
    <t>100</t>
  </si>
  <si>
    <t>767881132</t>
  </si>
  <si>
    <t>Montáž bodů záchytného systému do šikmé střechy se střešní krytinou falcovanou</t>
  </si>
  <si>
    <t>1473940841</t>
  </si>
  <si>
    <t>Montáž záchytného systému proti pádu bodů samostatných nebo v systému s poddajným kotvícím vedením na šikmé střechy (přes 15 °) se střešní krytinou drážkovanou</t>
  </si>
  <si>
    <t>2*5</t>
  </si>
  <si>
    <t>101</t>
  </si>
  <si>
    <t>70921422</t>
  </si>
  <si>
    <t>kotvicí bod pro šikmé střechy hák zalomený určený pro šikmé střechy se skládanou taškovou krytinou</t>
  </si>
  <si>
    <t>917709754</t>
  </si>
  <si>
    <t>102</t>
  </si>
  <si>
    <t>767991111R</t>
  </si>
  <si>
    <t>Montáž a dodávka prvku z výkresu detailu D1</t>
  </si>
  <si>
    <t>2067000777</t>
  </si>
  <si>
    <t>103</t>
  </si>
  <si>
    <t>767991112R</t>
  </si>
  <si>
    <t>Montáž a dodávka prvku z výkresu detailu D2</t>
  </si>
  <si>
    <t>-1712857789</t>
  </si>
  <si>
    <t>104</t>
  </si>
  <si>
    <t>767991114R</t>
  </si>
  <si>
    <t>Montáž a dodávka prvku z výkresu detailu D4</t>
  </si>
  <si>
    <t>-996708450</t>
  </si>
  <si>
    <t>105</t>
  </si>
  <si>
    <t>767991115R</t>
  </si>
  <si>
    <t>Montáž a dodávka prvku z výkresu detailu D5</t>
  </si>
  <si>
    <t>-1769250607</t>
  </si>
  <si>
    <t>106</t>
  </si>
  <si>
    <t>767991116R</t>
  </si>
  <si>
    <t>Montáž a dodávka prvků specifikovaných v tab zámečnických prvků</t>
  </si>
  <si>
    <t>-89454243</t>
  </si>
  <si>
    <t xml:space="preserve">Poznámka k položce:_x000D_
ZN1...1ks_x000D_
ZN2...30ks_x000D_
ZN3...2m_x000D_
ZN4...135ks_x000D_
</t>
  </si>
  <si>
    <t>107</t>
  </si>
  <si>
    <t>998767203</t>
  </si>
  <si>
    <t>Přesun hmot procentní pro zámečnické konstrukce v objektech v do 24 m</t>
  </si>
  <si>
    <t>581456854</t>
  </si>
  <si>
    <t>Přesun hmot pro zámečnické konstrukce stanovený procentní sazbou z ceny vodorovná dopravní vzdálenost do 50 m v objektech výšky přes 12 do 24 m</t>
  </si>
  <si>
    <t>108</t>
  </si>
  <si>
    <t>998767203R1</t>
  </si>
  <si>
    <t>504500486</t>
  </si>
  <si>
    <t>Přesun hmot pro konstrukce zámečnické - příplatek za přesun prováděný bez použití mechanizace pro jakoukoliv výšku objektu</t>
  </si>
  <si>
    <t>109</t>
  </si>
  <si>
    <t>998767294</t>
  </si>
  <si>
    <t>Příplatek k přesunu hmot procentní 767 za zvětšený přesun do 1000 m</t>
  </si>
  <si>
    <t>-529115783</t>
  </si>
  <si>
    <t>Přesun hmot pro zámečnické konstrukce stanovený procentní sazbou (%) z ceny Příplatek k cenám za zvětšený přesun přes vymezenou největší dopravní vzdálenost do 1000 m</t>
  </si>
  <si>
    <t>783</t>
  </si>
  <si>
    <t>Dokončovací práce - nátěry</t>
  </si>
  <si>
    <t>110</t>
  </si>
  <si>
    <t>783201401</t>
  </si>
  <si>
    <t>Okartáčování tesařských konstrukcí před provedením nátěru</t>
  </si>
  <si>
    <t>1060479353</t>
  </si>
  <si>
    <t>Příprava podkladu tesařských konstrukcí před provedením nátěru okartáčování</t>
  </si>
  <si>
    <t>489,071*2,35</t>
  </si>
  <si>
    <t>111</t>
  </si>
  <si>
    <t>783213121</t>
  </si>
  <si>
    <t>Dvojnásobný napouštěcí fungicidní nátěr tesařských konstrukcí</t>
  </si>
  <si>
    <t>-391534086</t>
  </si>
  <si>
    <t>Napouštěcí nátěr tesařských konstrukcí dvojnásobný fungicidní</t>
  </si>
  <si>
    <t>Poznámka k položce:_x000D_
Např. bezbarvý přípravek Lignofix Super. _x000D_
Zadavatel tímto definuje minimální požadovaný standard, a proto může být nahrazen kvalitativně a technicky obdobným výrobkem nebo srovnatelnou technologií. Zadavatel jednoznačně připouští použití i jiných kvalitativně a technicky obdobných a rovnocenných řešení stejné nebo lepší kvality. Zadavatel umožňuje rovnocenné řešení dle § 89 odst. 6, zákona č. 134/2016 Sb., o zadávání veřejných zakázek, ve znění pozdějších předpisů. Rovnocenné řešení musí splňovat minimální parametry požadovaného plnění.</t>
  </si>
  <si>
    <t>pomocně pro nátěr proti plísním a dřevokaznému hmyzu na lihové bázi</t>
  </si>
  <si>
    <t>112</t>
  </si>
  <si>
    <t>783801501</t>
  </si>
  <si>
    <t>Omytí omítek před provedením nátěru</t>
  </si>
  <si>
    <t>1770499342</t>
  </si>
  <si>
    <t>Příprava podkladu omítek před provedením nátěru omytí</t>
  </si>
  <si>
    <t>pomocně pro vyčištění</t>
  </si>
  <si>
    <t>KOM 10,11,12,13,14</t>
  </si>
  <si>
    <t>0,80*7,00*4</t>
  </si>
  <si>
    <t>1,35*7,00*2</t>
  </si>
  <si>
    <t>0,80*7,00*2</t>
  </si>
  <si>
    <t>1,90*6,70*2</t>
  </si>
  <si>
    <t>0,80*6,70*2</t>
  </si>
  <si>
    <t>0,80*5,00*4</t>
  </si>
  <si>
    <t>113</t>
  </si>
  <si>
    <t>783806801</t>
  </si>
  <si>
    <t>Odstranění nátěrů z omítek obroušením</t>
  </si>
  <si>
    <t>1484047424</t>
  </si>
  <si>
    <t>114</t>
  </si>
  <si>
    <t>783806811</t>
  </si>
  <si>
    <t>Odstranění nátěrů z omítek oškrábáním</t>
  </si>
  <si>
    <t>-1149997061</t>
  </si>
  <si>
    <t>115</t>
  </si>
  <si>
    <t>783823101</t>
  </si>
  <si>
    <t>Penetrační akrylátový nátěr hladkých betonových povrchů</t>
  </si>
  <si>
    <t>1015090582</t>
  </si>
  <si>
    <t>Penetrační nátěr omítek hladkých betonových povrchů akrylátový</t>
  </si>
  <si>
    <t>pomocně pro nátěr předepsaný PD</t>
  </si>
  <si>
    <t>116</t>
  </si>
  <si>
    <t>783827421</t>
  </si>
  <si>
    <t>Krycí dvojnásobný akrylátový nátěr omítek stupně členitosti 1 a 2</t>
  </si>
  <si>
    <t>-965286949</t>
  </si>
  <si>
    <t>Krycí (ochranný ) nátěr omítek dvojnásobný hladkých omítek hladkých, zrnitých tenkovrstvých nebo štukových stupně členitosti 1 a 2 akrylátový</t>
  </si>
  <si>
    <t>117</t>
  </si>
  <si>
    <t>783901403</t>
  </si>
  <si>
    <t>Vysátí dřevěných konstrukcí před provedením nátěru</t>
  </si>
  <si>
    <t>1796856313</t>
  </si>
  <si>
    <t>Příprava podkladu dřevěných konstrukcí před provedením nátěrů očištění vysátím</t>
  </si>
  <si>
    <t>784</t>
  </si>
  <si>
    <t>Dokončovací práce - malby a tapety</t>
  </si>
  <si>
    <t>118</t>
  </si>
  <si>
    <t>784121001</t>
  </si>
  <si>
    <t>Oškrabání malby v mísnostech výšky do 3,80 m</t>
  </si>
  <si>
    <t>-646789552</t>
  </si>
  <si>
    <t>Oškrabání malby v místnostech výšky do 3,80 m</t>
  </si>
  <si>
    <t>stěny</t>
  </si>
  <si>
    <t>(4,393+13,811+3,084+3,964+1,238+5,618+2,573+4,148)*2,600</t>
  </si>
  <si>
    <t>stropy</t>
  </si>
  <si>
    <t>119</t>
  </si>
  <si>
    <t>784121011</t>
  </si>
  <si>
    <t>Rozmývání podkladu po oškrabání malby v místnostech výšky do 3,80 m</t>
  </si>
  <si>
    <t>1332205545</t>
  </si>
  <si>
    <t>120</t>
  </si>
  <si>
    <t>784312021</t>
  </si>
  <si>
    <t>Dvojnásobné bílé vápenné malby v místnostech výšky do 3,80 m</t>
  </si>
  <si>
    <t>1588201204</t>
  </si>
  <si>
    <t>Malby vápenné dvojnásobné, bílé v místnostech výšky do 3,80 m</t>
  </si>
  <si>
    <t>798</t>
  </si>
  <si>
    <t>Kopie a repase</t>
  </si>
  <si>
    <t>121</t>
  </si>
  <si>
    <t>798991111R</t>
  </si>
  <si>
    <t>Repase okna  OR 1 dle specifikace v tab. výplní otvorů</t>
  </si>
  <si>
    <t>807219997</t>
  </si>
  <si>
    <t>Repase okna OR 1 dle specifikace v tab. výplní otvorů</t>
  </si>
  <si>
    <t>HZS</t>
  </si>
  <si>
    <t>Hodinové zúčtovací sazby</t>
  </si>
  <si>
    <t>122</t>
  </si>
  <si>
    <t>HZS1291</t>
  </si>
  <si>
    <t>Hodinová zúčtovací sazba pomocný stavební dělník</t>
  </si>
  <si>
    <t>512</t>
  </si>
  <si>
    <t>881079133</t>
  </si>
  <si>
    <t>Hodinové zúčtovací sazby profesí HSV zemní a pomocné práce pomocný stavební dělník</t>
  </si>
  <si>
    <t>obsekání trámů a přípomoci</t>
  </si>
  <si>
    <t>123</t>
  </si>
  <si>
    <t>HZS1301</t>
  </si>
  <si>
    <t>Hodinová zúčtovací sazba zedník</t>
  </si>
  <si>
    <t>-1413812302</t>
  </si>
  <si>
    <t>Hodinové zúčtovací sazby profesí HSV provádění konstrukcí zedník</t>
  </si>
  <si>
    <t>124</t>
  </si>
  <si>
    <t>HZS2111</t>
  </si>
  <si>
    <t>Hodinová zúčtovací sazba tesař</t>
  </si>
  <si>
    <t>1677809396</t>
  </si>
  <si>
    <t>Hodinové zúčtovací sazby profesí PSV provádění stavebních konstrukcí tesař</t>
  </si>
  <si>
    <t>kontroly</t>
  </si>
  <si>
    <t>125</t>
  </si>
  <si>
    <t>HZS2112</t>
  </si>
  <si>
    <t>Hodinová zúčtovací sazba tesař odborný</t>
  </si>
  <si>
    <t>1146014594</t>
  </si>
  <si>
    <t>Hodinové zúčtovací sazby profesí PSV provádění stavebních konstrukcí tesař odborný</t>
  </si>
  <si>
    <t>126</t>
  </si>
  <si>
    <t>628311999R</t>
  </si>
  <si>
    <t>pomocný materiál pro přípomoci</t>
  </si>
  <si>
    <t>-1603078609</t>
  </si>
  <si>
    <t>Objekt: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</si>
  <si>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</si>
  <si>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</si>
  <si>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</si>
  <si>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</si>
  <si>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</si>
  <si>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</si>
  <si>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VRN3</t>
  </si>
  <si>
    <t>Zařízení staveniště</t>
  </si>
  <si>
    <t>030001000</t>
  </si>
  <si>
    <t>1024</t>
  </si>
  <si>
    <t>1059151915</t>
  </si>
  <si>
    <t>Základní rozdělení průvodních činností a nákladů zařízení staveniště</t>
  </si>
  <si>
    <t>Poznámka k položce:_x000D_
Zařízení staveniště (a mezisklad materiálu) mimo stavbu s příslušnými přesuny u každé etapy - ZS se bude nacházet v areálu Technických služeb Choceň s dopravní vzdáleností po komunikacích asi 500m od zámku.</t>
  </si>
  <si>
    <t>VRN4</t>
  </si>
  <si>
    <t>Inženýrská činnost</t>
  </si>
  <si>
    <t>045203000</t>
  </si>
  <si>
    <t>Kompletační činnost</t>
  </si>
  <si>
    <t>1139485400</t>
  </si>
  <si>
    <t>Inženýrská činnost kompletační a koordinační činnost kompletační činnost</t>
  </si>
  <si>
    <t>VRN6</t>
  </si>
  <si>
    <t>Územní vlivy</t>
  </si>
  <si>
    <t>060001000</t>
  </si>
  <si>
    <t>1445662552</t>
  </si>
  <si>
    <t>Základní rozdělení průvodních činností a nákladů územní vlivy</t>
  </si>
  <si>
    <t>VRN7</t>
  </si>
  <si>
    <t>Provozní vlivy</t>
  </si>
  <si>
    <t>070001000</t>
  </si>
  <si>
    <t>-177233255</t>
  </si>
  <si>
    <t>Základní rozdělení průvodních činností a nákladů provozní vlivy</t>
  </si>
  <si>
    <t>Poznámka k položce:_x000D_
Nad rámec vlivů vyplývajících dle charakteru a umístění stavby zohlednit provádění stavebních prací za provozu uživatelů a návštěvníků zámku - Orlického muzea, ZUŠ, Knihkupectví, smuteční síně, houbařské poradny atd.</t>
  </si>
  <si>
    <t>VRN9</t>
  </si>
  <si>
    <t>Ostatní náklady</t>
  </si>
  <si>
    <t>090001000</t>
  </si>
  <si>
    <t>-92939408</t>
  </si>
  <si>
    <t>Základní rozdělení průvodních činností a nákladů ostatní náklady</t>
  </si>
  <si>
    <t>SONDY, POSOUZENÍ, TP</t>
  </si>
  <si>
    <t>ODSTRANĚNÍ DŮSLEDKŮ STAVEBNÍ ČINNOSTI</t>
  </si>
  <si>
    <t>VÝROBNÍ DOKUMENTACE: 3x v tištěné formě + 1 x digitální formě na CD nosiči v obecně dostupných formátech</t>
  </si>
  <si>
    <t>DOKUMENTACE SKUTEČNÉHO PROVEDENÍ STAVBY</t>
  </si>
  <si>
    <t>SPECIÁLNÍ ČINNOSTI</t>
  </si>
  <si>
    <t>SPECIÁLNÍ TECHNIKA</t>
  </si>
  <si>
    <t>PRÁCE A DODÁVKY NEZBYTNÉ / NADBYTEČNÉ K ŘÁDNÉMU PROVEDENÍ DÍLA S OHLEDEM NA ZHOTOVITELEM PŘEDPOKLÁDANÉ TECHNOLOGICKÉ POSTUPY</t>
  </si>
  <si>
    <t>091404000</t>
  </si>
  <si>
    <t>Práce na památkovém objektu</t>
  </si>
  <si>
    <t>937112804</t>
  </si>
  <si>
    <t>Ostatní náklady související s objektem práce na památkovém objektu</t>
  </si>
  <si>
    <t>091404001</t>
  </si>
  <si>
    <t>Zvláštní užívání komunikace - zábor veřejných prostranství města Chocně</t>
  </si>
  <si>
    <t>47371733</t>
  </si>
  <si>
    <t>Poznámka k položce:_x000D_
Za zábor veřejného prostranství města Chocně  bude vybraný zhotovitel platit pouze správní poplatek za zvláštní užívání komunikace ve výši 1.000,00 Kč podle zákona č. 13/1997 Sb., o pozemních komunikacích, ve znění pozdějších předpisů. Město Choceň na tuto akci nebude účtovat místní poplatek za zábor veřejného prostranství podle vyhlášky</t>
  </si>
  <si>
    <t>091404002</t>
  </si>
  <si>
    <t>Zváštní užívání komunikace - zábor veřejných prostranství ve vlastnictví Pardubického kraje</t>
  </si>
  <si>
    <t>-2060403578</t>
  </si>
  <si>
    <t>Poznámka k položce:_x000D_
Zvláštní užívání komunikace, povolení uzavírky a za zábor veřejného prostranství ve vlastnictví Pardubického kraje. Vybraný zhotovitel bude platit správní poplatek ve výši 1.000,00 Kč a poplatek za zábor veřejného prostranství podle ceníku Pk (sazba 1Kč/m2/den);_x000D_
Předpokládaný rozsah záboru 200m2, doba záboru 210dní.</t>
  </si>
  <si>
    <t>091404003</t>
  </si>
  <si>
    <t>Návrh a komplexní dodávka dopravně inženýrského opatření při montáži a demontáži lešení</t>
  </si>
  <si>
    <t>-471481138</t>
  </si>
  <si>
    <t>Poznámka k položce:_x000D_
Návrh a komplexní dodávka dopravně inženýrského opatření při montáži a demontáži lešení v I. etapě – povolení případné uzavírky, stanovení přechodné úpravy provozu, stanovení objízdné trasy, semafory, dopravní značení, projednání na PČR DI UnO, MěÚ VM, OREDO, atd.</t>
  </si>
  <si>
    <t>EL.01.01 - Silnoproudá elektrotechnika - I.etapa</t>
  </si>
  <si>
    <t>_1 - Elektroinstalace:</t>
  </si>
  <si>
    <t>_2 - Hromosvodní ochrana a uzemnění:</t>
  </si>
  <si>
    <t>1 - Zemní práce</t>
  </si>
  <si>
    <t>ON - Ostatní náklady</t>
  </si>
  <si>
    <t>_1</t>
  </si>
  <si>
    <t>Elektroinstalace:</t>
  </si>
  <si>
    <t>Pol__0001</t>
  </si>
  <si>
    <t>Trubka pevná O 25 - 4025</t>
  </si>
  <si>
    <t>Vlastní</t>
  </si>
  <si>
    <t>1612289492</t>
  </si>
  <si>
    <t>Pol__0002</t>
  </si>
  <si>
    <t>příchytky trubek - 5325</t>
  </si>
  <si>
    <t>-665825986</t>
  </si>
  <si>
    <t>Pol__0003</t>
  </si>
  <si>
    <t>Krabice odbočná 8102, IP 54</t>
  </si>
  <si>
    <t>931196196</t>
  </si>
  <si>
    <t>Pol__0004</t>
  </si>
  <si>
    <t>Kabel silnopr.  CYKY 2Ax1,5</t>
  </si>
  <si>
    <t>-2107387911</t>
  </si>
  <si>
    <t>Kabel silnopr. CYKY 2Ax1,5</t>
  </si>
  <si>
    <t>Pol__0005</t>
  </si>
  <si>
    <t>Kabel silnopr.  CYKY 3Cx1,5</t>
  </si>
  <si>
    <t>-1481512954</t>
  </si>
  <si>
    <t>Kabel silnopr. CYKY 3Cx1,5</t>
  </si>
  <si>
    <t>Pol__0006</t>
  </si>
  <si>
    <t>Kabel silnopr.  CYKY 3Cx2,5</t>
  </si>
  <si>
    <t>-1860926595</t>
  </si>
  <si>
    <t>Kabel silnopr. CYKY 3Cx2,5</t>
  </si>
  <si>
    <t>Pol__0007</t>
  </si>
  <si>
    <t>S1 svítidlo průmyslové T5 2x54 W, IP 66</t>
  </si>
  <si>
    <t>-993550271</t>
  </si>
  <si>
    <t>Pol__0008</t>
  </si>
  <si>
    <t>vypínač do vlhka 10A,250 V, Variant, IP 54, řaz.1</t>
  </si>
  <si>
    <t>1533417229</t>
  </si>
  <si>
    <t>Pol__0009</t>
  </si>
  <si>
    <t>zásuvka do vlhka 10A,250 V, Variant, IP 54</t>
  </si>
  <si>
    <t>2021626319</t>
  </si>
  <si>
    <t>Pol__0010</t>
  </si>
  <si>
    <t>jistič PL7 - B10/1 do R-0.06</t>
  </si>
  <si>
    <t>-1755416982</t>
  </si>
  <si>
    <t>Pol__0011</t>
  </si>
  <si>
    <t>jistič PL7 - B16/1 do R-0.06</t>
  </si>
  <si>
    <t>75467142</t>
  </si>
  <si>
    <t>Pol__0012</t>
  </si>
  <si>
    <t>proud.chránič s nadproud.ochr. PFL7-16/1N/B/003</t>
  </si>
  <si>
    <t>1320290693</t>
  </si>
  <si>
    <t>Pol__0013</t>
  </si>
  <si>
    <t>ranřír. CY 2,5 v R-0.06</t>
  </si>
  <si>
    <t>2088262521</t>
  </si>
  <si>
    <t>_2</t>
  </si>
  <si>
    <t>Hromosvodní ochrana a uzemnění:</t>
  </si>
  <si>
    <t>Pol__0014</t>
  </si>
  <si>
    <t>Vodič plný Cu 8 na podpěrách</t>
  </si>
  <si>
    <t>-1640558877</t>
  </si>
  <si>
    <t>Pol__0015</t>
  </si>
  <si>
    <t>Vodič plný FeZn 10  volně</t>
  </si>
  <si>
    <t>1941482137</t>
  </si>
  <si>
    <t>Vodič plný FeZn 10 volně</t>
  </si>
  <si>
    <t>Pol__0016</t>
  </si>
  <si>
    <t>Vodič plný FeZn 30x4 v zemi</t>
  </si>
  <si>
    <t>-736298895</t>
  </si>
  <si>
    <t>Pol__0017</t>
  </si>
  <si>
    <t>Podpěra PV01/Cu</t>
  </si>
  <si>
    <t>-1496904424</t>
  </si>
  <si>
    <t>Pol__0018</t>
  </si>
  <si>
    <t>Podpěra PV11/Cu</t>
  </si>
  <si>
    <t>-1649172975</t>
  </si>
  <si>
    <t>Pol__0019</t>
  </si>
  <si>
    <t>Podpěra PV15/Cu</t>
  </si>
  <si>
    <t>-1449823098</t>
  </si>
  <si>
    <t>Pol__0020</t>
  </si>
  <si>
    <t>jímač tyčový JT 1,5/16-Cu</t>
  </si>
  <si>
    <t>-1063365949</t>
  </si>
  <si>
    <t>Pol__0021</t>
  </si>
  <si>
    <t>Ochranná střížka horní OSH/Cu</t>
  </si>
  <si>
    <t>1274574670</t>
  </si>
  <si>
    <t>Pol__0022</t>
  </si>
  <si>
    <t>Ochranná střížka dolní OSD/Cu</t>
  </si>
  <si>
    <t>1498940273</t>
  </si>
  <si>
    <t>Pol__0023</t>
  </si>
  <si>
    <t>Svorka k jímači SJ01/Cu</t>
  </si>
  <si>
    <t>-992557412</t>
  </si>
  <si>
    <t>Pol__0024</t>
  </si>
  <si>
    <t>Svorka spojovací SS/Cu</t>
  </si>
  <si>
    <t>-2045920769</t>
  </si>
  <si>
    <t>Pol__0025</t>
  </si>
  <si>
    <t>Svorka okapová SO/Cu</t>
  </si>
  <si>
    <t>-2106368199</t>
  </si>
  <si>
    <t>Pol__0026</t>
  </si>
  <si>
    <t>Svorka křížová SK/Cu</t>
  </si>
  <si>
    <t>-1073174919</t>
  </si>
  <si>
    <t>Pol__0027</t>
  </si>
  <si>
    <t>Svorka spojovací SR2/Zn</t>
  </si>
  <si>
    <t>-298456224</t>
  </si>
  <si>
    <t>Pol__0028</t>
  </si>
  <si>
    <t>Svorka spojovací SR3/Zn</t>
  </si>
  <si>
    <t>1736993719</t>
  </si>
  <si>
    <t>Pol__0029</t>
  </si>
  <si>
    <t>Svorka zkušební SZ/Cu</t>
  </si>
  <si>
    <t>-257611314</t>
  </si>
  <si>
    <t>Pol__0030</t>
  </si>
  <si>
    <t>Ochranný úhelník OÚ Zn</t>
  </si>
  <si>
    <t>1741578015</t>
  </si>
  <si>
    <t>Pol__0031</t>
  </si>
  <si>
    <t>Držák ochranného úhelníku DOÚ Zn</t>
  </si>
  <si>
    <t>408545630</t>
  </si>
  <si>
    <t>Pol__0032</t>
  </si>
  <si>
    <t>zemnič tyčový ZT 1,5</t>
  </si>
  <si>
    <t>318614038</t>
  </si>
  <si>
    <t>Pol__0033</t>
  </si>
  <si>
    <t>pomocné jímače</t>
  </si>
  <si>
    <t>398396204</t>
  </si>
  <si>
    <t>Pol__0034</t>
  </si>
  <si>
    <t>olověné vložky</t>
  </si>
  <si>
    <t>233992165</t>
  </si>
  <si>
    <t>Pol__0035</t>
  </si>
  <si>
    <t>Výkop rýhy 35x70 cm vč. záhozu a úpravy povrchu</t>
  </si>
  <si>
    <t>-740207874</t>
  </si>
  <si>
    <t>Pol__0036</t>
  </si>
  <si>
    <t>výkop pro zemní tyč</t>
  </si>
  <si>
    <t>-812278734</t>
  </si>
  <si>
    <t>Pol__0037</t>
  </si>
  <si>
    <t>výkop sondy</t>
  </si>
  <si>
    <t>1876990008</t>
  </si>
  <si>
    <t>ON</t>
  </si>
  <si>
    <t>Pol__0038</t>
  </si>
  <si>
    <t>Výchozí revize vč. revizní zprávy</t>
  </si>
  <si>
    <t>45819584</t>
  </si>
  <si>
    <t>SLP.01 - Slaboproudé rozvody 1.etapa</t>
  </si>
  <si>
    <t>_2 - Automatická detekce a signalizace požáru ADS</t>
  </si>
  <si>
    <t>220990011 - Kabely a elektroinstalační materiál</t>
  </si>
  <si>
    <t>Automatická detekce a signalizace požáru ADS</t>
  </si>
  <si>
    <t>220990001</t>
  </si>
  <si>
    <t>Ústředna až 520 zón a 32 grup v krytu bez klávesnice s komunikátorem a zdrojem</t>
  </si>
  <si>
    <t>428638579</t>
  </si>
  <si>
    <t>220990002</t>
  </si>
  <si>
    <t>akumulátor 12V,17Ah-ústředna</t>
  </si>
  <si>
    <t>-1248216299</t>
  </si>
  <si>
    <t>220990003</t>
  </si>
  <si>
    <t>LCD klávesnice , tamper,zeleně podsvětlený displej 2x16 znaků, akustická signalizace</t>
  </si>
  <si>
    <t>1009469854</t>
  </si>
  <si>
    <t>220990004</t>
  </si>
  <si>
    <t>Spínaný zdroj v kovovém krytu 13,8 Vss / 5A s reléovými výstupy a odpojovačem</t>
  </si>
  <si>
    <t>1741152835</t>
  </si>
  <si>
    <t>220990005</t>
  </si>
  <si>
    <t>AKU 12V/40Ah se šroubovými svorkami M6 a životností až 10 let, VdS</t>
  </si>
  <si>
    <t>-324619535</t>
  </si>
  <si>
    <t>220990006</t>
  </si>
  <si>
    <t>Detektor optickokouřový, samoresetovací, 12VDC</t>
  </si>
  <si>
    <t>1381640292</t>
  </si>
  <si>
    <t>220990007</t>
  </si>
  <si>
    <t>Červené tlačítko, NC/NO výstup, zápustná montáž, prolam. plast, symbol EN54-11</t>
  </si>
  <si>
    <t>-1081012038</t>
  </si>
  <si>
    <t>220990008</t>
  </si>
  <si>
    <t>plastová nízká propojovací krabice pro povrchovou montáž s ochranným meandrem, pájecí svorky, početsvorek 7+1, ochranný kontakt NC, barva bílá, rozměry: 96 x 41 x 18 mm</t>
  </si>
  <si>
    <t>1275616690</t>
  </si>
  <si>
    <t>220990009</t>
  </si>
  <si>
    <t>vnitřní siréna 12VDC</t>
  </si>
  <si>
    <t>1890669531</t>
  </si>
  <si>
    <t>220990010</t>
  </si>
  <si>
    <t>Systémový GSM modul v kovovém krytu pro posílání SMS a volání uživateli</t>
  </si>
  <si>
    <t>1061083407</t>
  </si>
  <si>
    <t>220990011</t>
  </si>
  <si>
    <t>Kabely a elektroinstalační materiál</t>
  </si>
  <si>
    <t>220990012</t>
  </si>
  <si>
    <t>kabel FTP 4p cat5E</t>
  </si>
  <si>
    <t>1494704261</t>
  </si>
  <si>
    <t>220990013</t>
  </si>
  <si>
    <t>kabel FI-HT06 3x2x0,5</t>
  </si>
  <si>
    <t>1073557806</t>
  </si>
  <si>
    <t>220990014</t>
  </si>
  <si>
    <t>kabel JYTY 2x1</t>
  </si>
  <si>
    <t>2067194440</t>
  </si>
  <si>
    <t>220990015</t>
  </si>
  <si>
    <t>trubka ohebná PVC 16 2316</t>
  </si>
  <si>
    <t>-1524971699</t>
  </si>
  <si>
    <t>220990016</t>
  </si>
  <si>
    <t>trubka ohebná PVC 23 2323</t>
  </si>
  <si>
    <t>282252517</t>
  </si>
  <si>
    <t>220990017</t>
  </si>
  <si>
    <t>trubka ohebná PVC 29 2329</t>
  </si>
  <si>
    <t>-683945679</t>
  </si>
  <si>
    <t>220990018</t>
  </si>
  <si>
    <t>krabice do sádrokartonu</t>
  </si>
  <si>
    <t>1515264966</t>
  </si>
  <si>
    <t>220990019</t>
  </si>
  <si>
    <t>protipožární tmel EI90min, min. tl.stěny 150, až do 300 cm2</t>
  </si>
  <si>
    <t>bal</t>
  </si>
  <si>
    <t>1722985374</t>
  </si>
  <si>
    <t>220990020</t>
  </si>
  <si>
    <t>trubka tuhá bezhalogenová PVC 320N 1520 (3m) včetně příchytek a spoj.mat.</t>
  </si>
  <si>
    <t>-1516436944</t>
  </si>
  <si>
    <t>220990021</t>
  </si>
  <si>
    <t>trubka tuhá bezhalogenová PVC 320N 1525 (3m) včetně příchytek a spoj.mat.</t>
  </si>
  <si>
    <t>-1246044999</t>
  </si>
  <si>
    <t>220990022</t>
  </si>
  <si>
    <t>prostup kcí 150mm, 80x80, cihla</t>
  </si>
  <si>
    <t>2137573949</t>
  </si>
  <si>
    <t>220990023</t>
  </si>
  <si>
    <t>programování ústředny</t>
  </si>
  <si>
    <t>-1519320213</t>
  </si>
  <si>
    <t>220990024</t>
  </si>
  <si>
    <t>oživení systému</t>
  </si>
  <si>
    <t>-1542529274</t>
  </si>
  <si>
    <t>220990025</t>
  </si>
  <si>
    <t>revize zařízení</t>
  </si>
  <si>
    <t>1659830835</t>
  </si>
  <si>
    <t>220990026</t>
  </si>
  <si>
    <t>drobný elektroinstalační materiál (5kg)</t>
  </si>
  <si>
    <t>kpl</t>
  </si>
  <si>
    <t>1914864031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</si>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</sst>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4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167" fontId="22" fillId="2" borderId="23" xfId="0" applyNumberFormat="1" applyFont="1" applyFill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 wrapText="1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41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tabSelected="1" topLeftCell="A34" workbookViewId="0">
      <selection activeCell="T47" sqref="T47"/>
    </sheetView>
  </sheetViews>
  <sheetFormatPr defaultRowHeight="1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 x14ac:dyDescent="0.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50000000000003" customHeight="1" x14ac:dyDescent="0.2"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S2" s="19" t="s">
        <v>6</v>
      </c>
      <c r="BT2" s="19" t="s">
        <v>7</v>
      </c>
    </row>
    <row r="3" spans="1:74" s="1" customFormat="1" ht="6.95" customHeight="1" x14ac:dyDescent="0.2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1:74" s="1" customFormat="1" ht="24.95" customHeight="1" x14ac:dyDescent="0.2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1:74" s="1" customFormat="1" ht="12" customHeight="1" x14ac:dyDescent="0.2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72" t="s">
        <v>14</v>
      </c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24"/>
      <c r="AQ5" s="24"/>
      <c r="AR5" s="22"/>
      <c r="BE5" s="369" t="s">
        <v>15</v>
      </c>
      <c r="BS5" s="19" t="s">
        <v>6</v>
      </c>
    </row>
    <row r="6" spans="1:74" s="1" customFormat="1" ht="36.950000000000003" customHeight="1" x14ac:dyDescent="0.2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4" t="s">
        <v>17</v>
      </c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24"/>
      <c r="AQ6" s="24"/>
      <c r="AR6" s="22"/>
      <c r="BE6" s="370"/>
      <c r="BS6" s="19" t="s">
        <v>18</v>
      </c>
    </row>
    <row r="7" spans="1:74" s="1" customFormat="1" ht="12" customHeight="1" x14ac:dyDescent="0.2">
      <c r="B7" s="23"/>
      <c r="C7" s="24"/>
      <c r="D7" s="31" t="s">
        <v>19</v>
      </c>
      <c r="E7" s="24"/>
      <c r="F7" s="24"/>
      <c r="G7" s="24"/>
      <c r="H7" s="24"/>
      <c r="I7" s="24"/>
      <c r="J7" s="24"/>
      <c r="K7" s="29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21</v>
      </c>
      <c r="AL7" s="24"/>
      <c r="AM7" s="24"/>
      <c r="AN7" s="29" t="s">
        <v>22</v>
      </c>
      <c r="AO7" s="24"/>
      <c r="AP7" s="24"/>
      <c r="AQ7" s="24"/>
      <c r="AR7" s="22"/>
      <c r="BE7" s="370"/>
      <c r="BS7" s="19" t="s">
        <v>23</v>
      </c>
    </row>
    <row r="8" spans="1:74" s="1" customFormat="1" ht="12" customHeight="1" x14ac:dyDescent="0.2">
      <c r="B8" s="23"/>
      <c r="C8" s="24"/>
      <c r="D8" s="31" t="s">
        <v>24</v>
      </c>
      <c r="E8" s="24"/>
      <c r="F8" s="24"/>
      <c r="G8" s="24"/>
      <c r="H8" s="24"/>
      <c r="I8" s="24"/>
      <c r="J8" s="24"/>
      <c r="K8" s="29" t="s">
        <v>25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26</v>
      </c>
      <c r="AL8" s="24"/>
      <c r="AM8" s="24"/>
      <c r="AN8" s="32" t="s">
        <v>27</v>
      </c>
      <c r="AO8" s="24"/>
      <c r="AP8" s="24"/>
      <c r="AQ8" s="24"/>
      <c r="AR8" s="22"/>
      <c r="BE8" s="370"/>
      <c r="BS8" s="19" t="s">
        <v>23</v>
      </c>
    </row>
    <row r="9" spans="1:74" s="1" customFormat="1" ht="29.25" customHeight="1" x14ac:dyDescent="0.2">
      <c r="B9" s="23"/>
      <c r="C9" s="24"/>
      <c r="D9" s="28" t="s">
        <v>28</v>
      </c>
      <c r="E9" s="24"/>
      <c r="F9" s="24"/>
      <c r="G9" s="24"/>
      <c r="H9" s="24"/>
      <c r="I9" s="24"/>
      <c r="J9" s="24"/>
      <c r="K9" s="33" t="s">
        <v>29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30</v>
      </c>
      <c r="AL9" s="24"/>
      <c r="AM9" s="24"/>
      <c r="AN9" s="33" t="s">
        <v>31</v>
      </c>
      <c r="AO9" s="24"/>
      <c r="AP9" s="24"/>
      <c r="AQ9" s="24"/>
      <c r="AR9" s="22"/>
      <c r="BE9" s="370"/>
      <c r="BS9" s="19" t="s">
        <v>23</v>
      </c>
    </row>
    <row r="10" spans="1:74" s="1" customFormat="1" ht="12" customHeight="1" x14ac:dyDescent="0.2">
      <c r="B10" s="23"/>
      <c r="C10" s="24"/>
      <c r="D10" s="31" t="s">
        <v>32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33</v>
      </c>
      <c r="AL10" s="24"/>
      <c r="AM10" s="24"/>
      <c r="AN10" s="29" t="s">
        <v>34</v>
      </c>
      <c r="AO10" s="24"/>
      <c r="AP10" s="24"/>
      <c r="AQ10" s="24"/>
      <c r="AR10" s="22"/>
      <c r="BE10" s="370"/>
      <c r="BS10" s="19" t="s">
        <v>18</v>
      </c>
    </row>
    <row r="11" spans="1:74" s="1" customFormat="1" ht="18.399999999999999" customHeight="1" x14ac:dyDescent="0.2">
      <c r="B11" s="23"/>
      <c r="C11" s="24"/>
      <c r="D11" s="24"/>
      <c r="E11" s="29" t="s">
        <v>35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36</v>
      </c>
      <c r="AL11" s="24"/>
      <c r="AM11" s="24"/>
      <c r="AN11" s="29" t="s">
        <v>34</v>
      </c>
      <c r="AO11" s="24"/>
      <c r="AP11" s="24"/>
      <c r="AQ11" s="24"/>
      <c r="AR11" s="22"/>
      <c r="BE11" s="370"/>
      <c r="BS11" s="19" t="s">
        <v>18</v>
      </c>
    </row>
    <row r="12" spans="1:74" s="1" customFormat="1" ht="6.95" customHeight="1" x14ac:dyDescent="0.2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70"/>
      <c r="BS12" s="19" t="s">
        <v>18</v>
      </c>
    </row>
    <row r="13" spans="1:74" s="1" customFormat="1" ht="12" customHeight="1" x14ac:dyDescent="0.2">
      <c r="B13" s="23"/>
      <c r="C13" s="24"/>
      <c r="D13" s="31" t="s">
        <v>37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33</v>
      </c>
      <c r="AL13" s="24"/>
      <c r="AM13" s="24"/>
      <c r="AN13" s="34" t="s">
        <v>38</v>
      </c>
      <c r="AO13" s="24"/>
      <c r="AP13" s="24"/>
      <c r="AQ13" s="24"/>
      <c r="AR13" s="22"/>
      <c r="BE13" s="370"/>
      <c r="BS13" s="19" t="s">
        <v>18</v>
      </c>
    </row>
    <row r="14" spans="1:74" ht="12.75" x14ac:dyDescent="0.2">
      <c r="B14" s="23"/>
      <c r="C14" s="24"/>
      <c r="D14" s="24"/>
      <c r="E14" s="375" t="s">
        <v>38</v>
      </c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1" t="s">
        <v>36</v>
      </c>
      <c r="AL14" s="24"/>
      <c r="AM14" s="24"/>
      <c r="AN14" s="34" t="s">
        <v>38</v>
      </c>
      <c r="AO14" s="24"/>
      <c r="AP14" s="24"/>
      <c r="AQ14" s="24"/>
      <c r="AR14" s="22"/>
      <c r="BE14" s="370"/>
      <c r="BS14" s="19" t="s">
        <v>18</v>
      </c>
    </row>
    <row r="15" spans="1:74" s="1" customFormat="1" ht="6.95" customHeight="1" x14ac:dyDescent="0.2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70"/>
      <c r="BS15" s="19" t="s">
        <v>4</v>
      </c>
    </row>
    <row r="16" spans="1:74" s="1" customFormat="1" ht="12" customHeight="1" x14ac:dyDescent="0.2">
      <c r="B16" s="23"/>
      <c r="C16" s="24"/>
      <c r="D16" s="31" t="s">
        <v>39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33</v>
      </c>
      <c r="AL16" s="24"/>
      <c r="AM16" s="24"/>
      <c r="AN16" s="29" t="s">
        <v>34</v>
      </c>
      <c r="AO16" s="24"/>
      <c r="AP16" s="24"/>
      <c r="AQ16" s="24"/>
      <c r="AR16" s="22"/>
      <c r="BE16" s="370"/>
      <c r="BS16" s="19" t="s">
        <v>4</v>
      </c>
    </row>
    <row r="17" spans="1:71" s="1" customFormat="1" ht="18.399999999999999" customHeight="1" x14ac:dyDescent="0.2">
      <c r="B17" s="23"/>
      <c r="C17" s="24"/>
      <c r="D17" s="24"/>
      <c r="E17" s="29" t="s">
        <v>40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36</v>
      </c>
      <c r="AL17" s="24"/>
      <c r="AM17" s="24"/>
      <c r="AN17" s="29" t="s">
        <v>34</v>
      </c>
      <c r="AO17" s="24"/>
      <c r="AP17" s="24"/>
      <c r="AQ17" s="24"/>
      <c r="AR17" s="22"/>
      <c r="BE17" s="370"/>
      <c r="BS17" s="19" t="s">
        <v>41</v>
      </c>
    </row>
    <row r="18" spans="1:71" s="1" customFormat="1" ht="6.95" customHeight="1" x14ac:dyDescent="0.2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70"/>
      <c r="BS18" s="19" t="s">
        <v>6</v>
      </c>
    </row>
    <row r="19" spans="1:71" s="1" customFormat="1" ht="12" customHeight="1" x14ac:dyDescent="0.2">
      <c r="B19" s="23"/>
      <c r="C19" s="24"/>
      <c r="D19" s="31" t="s">
        <v>42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33</v>
      </c>
      <c r="AL19" s="24"/>
      <c r="AM19" s="24"/>
      <c r="AN19" s="29" t="s">
        <v>34</v>
      </c>
      <c r="AO19" s="24"/>
      <c r="AP19" s="24"/>
      <c r="AQ19" s="24"/>
      <c r="AR19" s="22"/>
      <c r="BE19" s="370"/>
      <c r="BS19" s="19" t="s">
        <v>6</v>
      </c>
    </row>
    <row r="20" spans="1:71" s="1" customFormat="1" ht="18.399999999999999" customHeight="1" x14ac:dyDescent="0.2">
      <c r="B20" s="23"/>
      <c r="C20" s="24"/>
      <c r="D20" s="24"/>
      <c r="E20" s="29" t="s">
        <v>43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36</v>
      </c>
      <c r="AL20" s="24"/>
      <c r="AM20" s="24"/>
      <c r="AN20" s="29" t="s">
        <v>34</v>
      </c>
      <c r="AO20" s="24"/>
      <c r="AP20" s="24"/>
      <c r="AQ20" s="24"/>
      <c r="AR20" s="22"/>
      <c r="BE20" s="370"/>
      <c r="BS20" s="19" t="s">
        <v>41</v>
      </c>
    </row>
    <row r="21" spans="1:71" s="1" customFormat="1" ht="6.95" customHeight="1" x14ac:dyDescent="0.2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70"/>
    </row>
    <row r="22" spans="1:71" s="1" customFormat="1" ht="12" customHeight="1" x14ac:dyDescent="0.2">
      <c r="B22" s="23"/>
      <c r="C22" s="24"/>
      <c r="D22" s="31" t="s">
        <v>44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70"/>
    </row>
    <row r="23" spans="1:71" s="1" customFormat="1" ht="47.25" customHeight="1" x14ac:dyDescent="0.2">
      <c r="B23" s="23"/>
      <c r="C23" s="24"/>
      <c r="D23" s="24"/>
      <c r="E23" s="377" t="s">
        <v>45</v>
      </c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24"/>
      <c r="AP23" s="24"/>
      <c r="AQ23" s="24"/>
      <c r="AR23" s="22"/>
      <c r="BE23" s="370"/>
    </row>
    <row r="24" spans="1:71" s="1" customFormat="1" ht="6.95" customHeight="1" x14ac:dyDescent="0.2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70"/>
    </row>
    <row r="25" spans="1:71" s="1" customFormat="1" ht="6.95" customHeight="1" x14ac:dyDescent="0.2">
      <c r="B25" s="23"/>
      <c r="C25" s="2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4"/>
      <c r="AQ25" s="24"/>
      <c r="AR25" s="22"/>
      <c r="BE25" s="370"/>
    </row>
    <row r="26" spans="1:71" s="2" customFormat="1" ht="25.9" customHeight="1" x14ac:dyDescent="0.2">
      <c r="A26" s="37"/>
      <c r="B26" s="38"/>
      <c r="C26" s="39"/>
      <c r="D26" s="40" t="s">
        <v>46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78">
        <f>ROUND(AG54,2)</f>
        <v>0</v>
      </c>
      <c r="AL26" s="379"/>
      <c r="AM26" s="379"/>
      <c r="AN26" s="379"/>
      <c r="AO26" s="379"/>
      <c r="AP26" s="39"/>
      <c r="AQ26" s="39"/>
      <c r="AR26" s="42"/>
      <c r="BE26" s="370"/>
    </row>
    <row r="27" spans="1:71" s="2" customFormat="1" ht="6.95" customHeight="1" x14ac:dyDescent="0.2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70"/>
    </row>
    <row r="28" spans="1:71" s="2" customFormat="1" ht="12.75" x14ac:dyDescent="0.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80" t="s">
        <v>47</v>
      </c>
      <c r="M28" s="380"/>
      <c r="N28" s="380"/>
      <c r="O28" s="380"/>
      <c r="P28" s="380"/>
      <c r="Q28" s="39"/>
      <c r="R28" s="39"/>
      <c r="S28" s="39"/>
      <c r="T28" s="39"/>
      <c r="U28" s="39"/>
      <c r="V28" s="39"/>
      <c r="W28" s="380" t="s">
        <v>48</v>
      </c>
      <c r="X28" s="380"/>
      <c r="Y28" s="380"/>
      <c r="Z28" s="380"/>
      <c r="AA28" s="380"/>
      <c r="AB28" s="380"/>
      <c r="AC28" s="380"/>
      <c r="AD28" s="380"/>
      <c r="AE28" s="380"/>
      <c r="AF28" s="39"/>
      <c r="AG28" s="39"/>
      <c r="AH28" s="39"/>
      <c r="AI28" s="39"/>
      <c r="AJ28" s="39"/>
      <c r="AK28" s="380" t="s">
        <v>49</v>
      </c>
      <c r="AL28" s="380"/>
      <c r="AM28" s="380"/>
      <c r="AN28" s="380"/>
      <c r="AO28" s="380"/>
      <c r="AP28" s="39"/>
      <c r="AQ28" s="39"/>
      <c r="AR28" s="42"/>
      <c r="BE28" s="370"/>
    </row>
    <row r="29" spans="1:71" s="3" customFormat="1" ht="14.45" customHeight="1" x14ac:dyDescent="0.2">
      <c r="B29" s="43"/>
      <c r="C29" s="44"/>
      <c r="D29" s="31" t="s">
        <v>50</v>
      </c>
      <c r="E29" s="44"/>
      <c r="F29" s="31" t="s">
        <v>51</v>
      </c>
      <c r="G29" s="44"/>
      <c r="H29" s="44"/>
      <c r="I29" s="44"/>
      <c r="J29" s="44"/>
      <c r="K29" s="44"/>
      <c r="L29" s="383">
        <v>0.21</v>
      </c>
      <c r="M29" s="382"/>
      <c r="N29" s="382"/>
      <c r="O29" s="382"/>
      <c r="P29" s="382"/>
      <c r="Q29" s="44"/>
      <c r="R29" s="44"/>
      <c r="S29" s="44"/>
      <c r="T29" s="44"/>
      <c r="U29" s="44"/>
      <c r="V29" s="44"/>
      <c r="W29" s="381">
        <f>ROUND(AZ54, 2)</f>
        <v>0</v>
      </c>
      <c r="X29" s="382"/>
      <c r="Y29" s="382"/>
      <c r="Z29" s="382"/>
      <c r="AA29" s="382"/>
      <c r="AB29" s="382"/>
      <c r="AC29" s="382"/>
      <c r="AD29" s="382"/>
      <c r="AE29" s="382"/>
      <c r="AF29" s="44"/>
      <c r="AG29" s="44"/>
      <c r="AH29" s="44"/>
      <c r="AI29" s="44"/>
      <c r="AJ29" s="44"/>
      <c r="AK29" s="381">
        <f>ROUND(AV54, 2)</f>
        <v>0</v>
      </c>
      <c r="AL29" s="382"/>
      <c r="AM29" s="382"/>
      <c r="AN29" s="382"/>
      <c r="AO29" s="382"/>
      <c r="AP29" s="44"/>
      <c r="AQ29" s="44"/>
      <c r="AR29" s="45"/>
      <c r="BE29" s="371"/>
    </row>
    <row r="30" spans="1:71" s="3" customFormat="1" ht="14.45" customHeight="1" x14ac:dyDescent="0.2">
      <c r="B30" s="43"/>
      <c r="C30" s="44"/>
      <c r="D30" s="44"/>
      <c r="E30" s="44"/>
      <c r="F30" s="31" t="s">
        <v>52</v>
      </c>
      <c r="G30" s="44"/>
      <c r="H30" s="44"/>
      <c r="I30" s="44"/>
      <c r="J30" s="44"/>
      <c r="K30" s="44"/>
      <c r="L30" s="383">
        <v>0.15</v>
      </c>
      <c r="M30" s="382"/>
      <c r="N30" s="382"/>
      <c r="O30" s="382"/>
      <c r="P30" s="382"/>
      <c r="Q30" s="44"/>
      <c r="R30" s="44"/>
      <c r="S30" s="44"/>
      <c r="T30" s="44"/>
      <c r="U30" s="44"/>
      <c r="V30" s="44"/>
      <c r="W30" s="381">
        <f>ROUND(BA54, 2)</f>
        <v>0</v>
      </c>
      <c r="X30" s="382"/>
      <c r="Y30" s="382"/>
      <c r="Z30" s="382"/>
      <c r="AA30" s="382"/>
      <c r="AB30" s="382"/>
      <c r="AC30" s="382"/>
      <c r="AD30" s="382"/>
      <c r="AE30" s="382"/>
      <c r="AF30" s="44"/>
      <c r="AG30" s="44"/>
      <c r="AH30" s="44"/>
      <c r="AI30" s="44"/>
      <c r="AJ30" s="44"/>
      <c r="AK30" s="381">
        <f>ROUND(AW54, 2)</f>
        <v>0</v>
      </c>
      <c r="AL30" s="382"/>
      <c r="AM30" s="382"/>
      <c r="AN30" s="382"/>
      <c r="AO30" s="382"/>
      <c r="AP30" s="44"/>
      <c r="AQ30" s="44"/>
      <c r="AR30" s="45"/>
      <c r="BE30" s="371"/>
    </row>
    <row r="31" spans="1:71" s="3" customFormat="1" ht="14.45" hidden="1" customHeight="1" x14ac:dyDescent="0.2">
      <c r="B31" s="43"/>
      <c r="C31" s="44"/>
      <c r="D31" s="44"/>
      <c r="E31" s="44"/>
      <c r="F31" s="31" t="s">
        <v>53</v>
      </c>
      <c r="G31" s="44"/>
      <c r="H31" s="44"/>
      <c r="I31" s="44"/>
      <c r="J31" s="44"/>
      <c r="K31" s="44"/>
      <c r="L31" s="383">
        <v>0.21</v>
      </c>
      <c r="M31" s="382"/>
      <c r="N31" s="382"/>
      <c r="O31" s="382"/>
      <c r="P31" s="382"/>
      <c r="Q31" s="44"/>
      <c r="R31" s="44"/>
      <c r="S31" s="44"/>
      <c r="T31" s="44"/>
      <c r="U31" s="44"/>
      <c r="V31" s="44"/>
      <c r="W31" s="381">
        <f>ROUND(BB54, 2)</f>
        <v>0</v>
      </c>
      <c r="X31" s="382"/>
      <c r="Y31" s="382"/>
      <c r="Z31" s="382"/>
      <c r="AA31" s="382"/>
      <c r="AB31" s="382"/>
      <c r="AC31" s="382"/>
      <c r="AD31" s="382"/>
      <c r="AE31" s="382"/>
      <c r="AF31" s="44"/>
      <c r="AG31" s="44"/>
      <c r="AH31" s="44"/>
      <c r="AI31" s="44"/>
      <c r="AJ31" s="44"/>
      <c r="AK31" s="381">
        <v>0</v>
      </c>
      <c r="AL31" s="382"/>
      <c r="AM31" s="382"/>
      <c r="AN31" s="382"/>
      <c r="AO31" s="382"/>
      <c r="AP31" s="44"/>
      <c r="AQ31" s="44"/>
      <c r="AR31" s="45"/>
      <c r="BE31" s="371"/>
    </row>
    <row r="32" spans="1:71" s="3" customFormat="1" ht="14.45" hidden="1" customHeight="1" x14ac:dyDescent="0.2">
      <c r="B32" s="43"/>
      <c r="C32" s="44"/>
      <c r="D32" s="44"/>
      <c r="E32" s="44"/>
      <c r="F32" s="31" t="s">
        <v>54</v>
      </c>
      <c r="G32" s="44"/>
      <c r="H32" s="44"/>
      <c r="I32" s="44"/>
      <c r="J32" s="44"/>
      <c r="K32" s="44"/>
      <c r="L32" s="383">
        <v>0.15</v>
      </c>
      <c r="M32" s="382"/>
      <c r="N32" s="382"/>
      <c r="O32" s="382"/>
      <c r="P32" s="382"/>
      <c r="Q32" s="44"/>
      <c r="R32" s="44"/>
      <c r="S32" s="44"/>
      <c r="T32" s="44"/>
      <c r="U32" s="44"/>
      <c r="V32" s="44"/>
      <c r="W32" s="381">
        <f>ROUND(BC54, 2)</f>
        <v>0</v>
      </c>
      <c r="X32" s="382"/>
      <c r="Y32" s="382"/>
      <c r="Z32" s="382"/>
      <c r="AA32" s="382"/>
      <c r="AB32" s="382"/>
      <c r="AC32" s="382"/>
      <c r="AD32" s="382"/>
      <c r="AE32" s="382"/>
      <c r="AF32" s="44"/>
      <c r="AG32" s="44"/>
      <c r="AH32" s="44"/>
      <c r="AI32" s="44"/>
      <c r="AJ32" s="44"/>
      <c r="AK32" s="381">
        <v>0</v>
      </c>
      <c r="AL32" s="382"/>
      <c r="AM32" s="382"/>
      <c r="AN32" s="382"/>
      <c r="AO32" s="382"/>
      <c r="AP32" s="44"/>
      <c r="AQ32" s="44"/>
      <c r="AR32" s="45"/>
      <c r="BE32" s="371"/>
    </row>
    <row r="33" spans="1:57" s="3" customFormat="1" ht="14.45" hidden="1" customHeight="1" x14ac:dyDescent="0.2">
      <c r="B33" s="43"/>
      <c r="C33" s="44"/>
      <c r="D33" s="44"/>
      <c r="E33" s="44"/>
      <c r="F33" s="31" t="s">
        <v>55</v>
      </c>
      <c r="G33" s="44"/>
      <c r="H33" s="44"/>
      <c r="I33" s="44"/>
      <c r="J33" s="44"/>
      <c r="K33" s="44"/>
      <c r="L33" s="383">
        <v>0</v>
      </c>
      <c r="M33" s="382"/>
      <c r="N33" s="382"/>
      <c r="O33" s="382"/>
      <c r="P33" s="382"/>
      <c r="Q33" s="44"/>
      <c r="R33" s="44"/>
      <c r="S33" s="44"/>
      <c r="T33" s="44"/>
      <c r="U33" s="44"/>
      <c r="V33" s="44"/>
      <c r="W33" s="381">
        <f>ROUND(BD54, 2)</f>
        <v>0</v>
      </c>
      <c r="X33" s="382"/>
      <c r="Y33" s="382"/>
      <c r="Z33" s="382"/>
      <c r="AA33" s="382"/>
      <c r="AB33" s="382"/>
      <c r="AC33" s="382"/>
      <c r="AD33" s="382"/>
      <c r="AE33" s="382"/>
      <c r="AF33" s="44"/>
      <c r="AG33" s="44"/>
      <c r="AH33" s="44"/>
      <c r="AI33" s="44"/>
      <c r="AJ33" s="44"/>
      <c r="AK33" s="381">
        <v>0</v>
      </c>
      <c r="AL33" s="382"/>
      <c r="AM33" s="382"/>
      <c r="AN33" s="382"/>
      <c r="AO33" s="382"/>
      <c r="AP33" s="44"/>
      <c r="AQ33" s="44"/>
      <c r="AR33" s="45"/>
    </row>
    <row r="34" spans="1:57" s="2" customFormat="1" ht="6.95" customHeight="1" x14ac:dyDescent="0.2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 x14ac:dyDescent="0.2">
      <c r="A35" s="37"/>
      <c r="B35" s="38"/>
      <c r="C35" s="46"/>
      <c r="D35" s="47" t="s">
        <v>56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57</v>
      </c>
      <c r="U35" s="48"/>
      <c r="V35" s="48"/>
      <c r="W35" s="48"/>
      <c r="X35" s="387" t="s">
        <v>58</v>
      </c>
      <c r="Y35" s="385"/>
      <c r="Z35" s="385"/>
      <c r="AA35" s="385"/>
      <c r="AB35" s="385"/>
      <c r="AC35" s="48"/>
      <c r="AD35" s="48"/>
      <c r="AE35" s="48"/>
      <c r="AF35" s="48"/>
      <c r="AG35" s="48"/>
      <c r="AH35" s="48"/>
      <c r="AI35" s="48"/>
      <c r="AJ35" s="48"/>
      <c r="AK35" s="384">
        <f>SUM(AK26:AK33)</f>
        <v>0</v>
      </c>
      <c r="AL35" s="385"/>
      <c r="AM35" s="385"/>
      <c r="AN35" s="385"/>
      <c r="AO35" s="386"/>
      <c r="AP35" s="46"/>
      <c r="AQ35" s="46"/>
      <c r="AR35" s="42"/>
      <c r="BE35" s="37"/>
    </row>
    <row r="36" spans="1:57" s="2" customFormat="1" ht="6.95" customHeight="1" x14ac:dyDescent="0.2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 x14ac:dyDescent="0.2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 x14ac:dyDescent="0.2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 x14ac:dyDescent="0.2">
      <c r="A42" s="37"/>
      <c r="B42" s="38"/>
      <c r="C42" s="25" t="s">
        <v>59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 x14ac:dyDescent="0.2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1:57" s="4" customFormat="1" ht="12" customHeight="1" x14ac:dyDescent="0.2">
      <c r="B44" s="54"/>
      <c r="C44" s="31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16054R6/I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1:57" s="5" customFormat="1" ht="36.950000000000003" customHeight="1" x14ac:dyDescent="0.2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49" t="str">
        <f>K6</f>
        <v>Obnova střechy a krovu I.ETAPA</v>
      </c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59"/>
      <c r="AQ45" s="59"/>
      <c r="AR45" s="60"/>
    </row>
    <row r="46" spans="1:57" s="2" customFormat="1" ht="6.95" customHeight="1" x14ac:dyDescent="0.2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 x14ac:dyDescent="0.2">
      <c r="A47" s="37"/>
      <c r="B47" s="38"/>
      <c r="C47" s="31" t="s">
        <v>24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Choceň, zámek č.p.1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26</v>
      </c>
      <c r="AJ47" s="39"/>
      <c r="AK47" s="39"/>
      <c r="AL47" s="39"/>
      <c r="AM47" s="351" t="str">
        <f>IF(AN8= "","",AN8)</f>
        <v>19. 2. 2020</v>
      </c>
      <c r="AN47" s="351"/>
      <c r="AO47" s="39"/>
      <c r="AP47" s="39"/>
      <c r="AQ47" s="39"/>
      <c r="AR47" s="42"/>
      <c r="BE47" s="37"/>
    </row>
    <row r="48" spans="1:57" s="2" customFormat="1" ht="6.95" customHeight="1" x14ac:dyDescent="0.2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91" s="2" customFormat="1" ht="25.7" customHeight="1" x14ac:dyDescent="0.2">
      <c r="A49" s="37"/>
      <c r="B49" s="38"/>
      <c r="C49" s="31" t="s">
        <v>32</v>
      </c>
      <c r="D49" s="39"/>
      <c r="E49" s="39"/>
      <c r="F49" s="39"/>
      <c r="G49" s="39"/>
      <c r="H49" s="39"/>
      <c r="I49" s="39"/>
      <c r="J49" s="39"/>
      <c r="K49" s="39"/>
      <c r="L49" s="55" t="str">
        <f>IF(E11= "","",E11)</f>
        <v>Město Choceň MÚ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39</v>
      </c>
      <c r="AJ49" s="39"/>
      <c r="AK49" s="39"/>
      <c r="AL49" s="39"/>
      <c r="AM49" s="352" t="str">
        <f>IF(E17="","",E17)</f>
        <v>Projektový atelier pro arch.a poz.stavby</v>
      </c>
      <c r="AN49" s="353"/>
      <c r="AO49" s="353"/>
      <c r="AP49" s="353"/>
      <c r="AQ49" s="39"/>
      <c r="AR49" s="42"/>
      <c r="AS49" s="354" t="s">
        <v>60</v>
      </c>
      <c r="AT49" s="355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91" s="2" customFormat="1" ht="15.2" customHeight="1" x14ac:dyDescent="0.2">
      <c r="A50" s="37"/>
      <c r="B50" s="38"/>
      <c r="C50" s="31" t="s">
        <v>37</v>
      </c>
      <c r="D50" s="39"/>
      <c r="E50" s="39"/>
      <c r="F50" s="39"/>
      <c r="G50" s="39"/>
      <c r="H50" s="39"/>
      <c r="I50" s="39"/>
      <c r="J50" s="39"/>
      <c r="K50" s="39"/>
      <c r="L50" s="55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42</v>
      </c>
      <c r="AJ50" s="39"/>
      <c r="AK50" s="39"/>
      <c r="AL50" s="39"/>
      <c r="AM50" s="352" t="str">
        <f>IF(E20="","",E20)</f>
        <v xml:space="preserve"> </v>
      </c>
      <c r="AN50" s="353"/>
      <c r="AO50" s="353"/>
      <c r="AP50" s="353"/>
      <c r="AQ50" s="39"/>
      <c r="AR50" s="42"/>
      <c r="AS50" s="356"/>
      <c r="AT50" s="357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91" s="2" customFormat="1" ht="10.9" customHeight="1" x14ac:dyDescent="0.2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58"/>
      <c r="AT51" s="359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91" s="2" customFormat="1" ht="29.25" customHeight="1" x14ac:dyDescent="0.2">
      <c r="A52" s="37"/>
      <c r="B52" s="38"/>
      <c r="C52" s="360" t="s">
        <v>61</v>
      </c>
      <c r="D52" s="361"/>
      <c r="E52" s="361"/>
      <c r="F52" s="361"/>
      <c r="G52" s="361"/>
      <c r="H52" s="69"/>
      <c r="I52" s="363" t="s">
        <v>62</v>
      </c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2" t="s">
        <v>63</v>
      </c>
      <c r="AH52" s="361"/>
      <c r="AI52" s="361"/>
      <c r="AJ52" s="361"/>
      <c r="AK52" s="361"/>
      <c r="AL52" s="361"/>
      <c r="AM52" s="361"/>
      <c r="AN52" s="363" t="s">
        <v>64</v>
      </c>
      <c r="AO52" s="361"/>
      <c r="AP52" s="361"/>
      <c r="AQ52" s="70" t="s">
        <v>65</v>
      </c>
      <c r="AR52" s="42"/>
      <c r="AS52" s="71" t="s">
        <v>66</v>
      </c>
      <c r="AT52" s="72" t="s">
        <v>67</v>
      </c>
      <c r="AU52" s="72" t="s">
        <v>68</v>
      </c>
      <c r="AV52" s="72" t="s">
        <v>69</v>
      </c>
      <c r="AW52" s="72" t="s">
        <v>70</v>
      </c>
      <c r="AX52" s="72" t="s">
        <v>71</v>
      </c>
      <c r="AY52" s="72" t="s">
        <v>72</v>
      </c>
      <c r="AZ52" s="72" t="s">
        <v>73</v>
      </c>
      <c r="BA52" s="72" t="s">
        <v>74</v>
      </c>
      <c r="BB52" s="72" t="s">
        <v>75</v>
      </c>
      <c r="BC52" s="72" t="s">
        <v>76</v>
      </c>
      <c r="BD52" s="73" t="s">
        <v>77</v>
      </c>
      <c r="BE52" s="37"/>
    </row>
    <row r="53" spans="1:91" s="2" customFormat="1" ht="10.9" customHeight="1" x14ac:dyDescent="0.2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1:91" s="6" customFormat="1" ht="32.450000000000003" customHeight="1" x14ac:dyDescent="0.2">
      <c r="B54" s="77"/>
      <c r="C54" s="78" t="s">
        <v>78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67">
        <f>ROUND(SUM(AG55:AG58),2)</f>
        <v>0</v>
      </c>
      <c r="AH54" s="367"/>
      <c r="AI54" s="367"/>
      <c r="AJ54" s="367"/>
      <c r="AK54" s="367"/>
      <c r="AL54" s="367"/>
      <c r="AM54" s="367"/>
      <c r="AN54" s="368">
        <f>SUM(AG54,AT54)</f>
        <v>0</v>
      </c>
      <c r="AO54" s="368"/>
      <c r="AP54" s="368"/>
      <c r="AQ54" s="81" t="s">
        <v>34</v>
      </c>
      <c r="AR54" s="82"/>
      <c r="AS54" s="83">
        <f>ROUND(SUM(AS55:AS58),2)</f>
        <v>0</v>
      </c>
      <c r="AT54" s="84">
        <f>ROUND(SUM(AV54:AW54),2)</f>
        <v>0</v>
      </c>
      <c r="AU54" s="85">
        <f>ROUND(SUM(AU55:AU58),5)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ROUND(SUM(AZ55:AZ58),2)</f>
        <v>0</v>
      </c>
      <c r="BA54" s="84">
        <f>ROUND(SUM(BA55:BA58),2)</f>
        <v>0</v>
      </c>
      <c r="BB54" s="84">
        <f>ROUND(SUM(BB55:BB58),2)</f>
        <v>0</v>
      </c>
      <c r="BC54" s="84">
        <f>ROUND(SUM(BC55:BC58),2)</f>
        <v>0</v>
      </c>
      <c r="BD54" s="86">
        <f>ROUND(SUM(BD55:BD58),2)</f>
        <v>0</v>
      </c>
      <c r="BS54" s="87" t="s">
        <v>79</v>
      </c>
      <c r="BT54" s="87" t="s">
        <v>80</v>
      </c>
      <c r="BV54" s="87" t="s">
        <v>81</v>
      </c>
      <c r="BW54" s="87" t="s">
        <v>5</v>
      </c>
      <c r="BX54" s="87" t="s">
        <v>82</v>
      </c>
      <c r="CL54" s="87" t="s">
        <v>20</v>
      </c>
    </row>
    <row r="55" spans="1:91" s="7" customFormat="1" ht="24.75" customHeight="1" x14ac:dyDescent="0.2">
      <c r="A55" s="88" t="s">
        <v>83</v>
      </c>
      <c r="B55" s="89"/>
      <c r="C55" s="90"/>
      <c r="D55" s="364" t="s">
        <v>14</v>
      </c>
      <c r="E55" s="364"/>
      <c r="F55" s="364"/>
      <c r="G55" s="364"/>
      <c r="H55" s="364"/>
      <c r="I55" s="91"/>
      <c r="J55" s="364" t="s">
        <v>17</v>
      </c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5">
        <f>'16054R6-I - Obnova střech...'!J28</f>
        <v>0</v>
      </c>
      <c r="AH55" s="366"/>
      <c r="AI55" s="366"/>
      <c r="AJ55" s="366"/>
      <c r="AK55" s="366"/>
      <c r="AL55" s="366"/>
      <c r="AM55" s="366"/>
      <c r="AN55" s="365">
        <f>SUM(AG55,AT55)</f>
        <v>0</v>
      </c>
      <c r="AO55" s="366"/>
      <c r="AP55" s="366"/>
      <c r="AQ55" s="92" t="s">
        <v>84</v>
      </c>
      <c r="AR55" s="93"/>
      <c r="AS55" s="94">
        <v>0</v>
      </c>
      <c r="AT55" s="95">
        <f>ROUND(SUM(AV55:AW55),2)</f>
        <v>0</v>
      </c>
      <c r="AU55" s="96">
        <f>'16054R6-I - Obnova střech...'!P91</f>
        <v>0</v>
      </c>
      <c r="AV55" s="95">
        <f>'16054R6-I - Obnova střech...'!J31</f>
        <v>0</v>
      </c>
      <c r="AW55" s="95">
        <f>'16054R6-I - Obnova střech...'!J32</f>
        <v>0</v>
      </c>
      <c r="AX55" s="95">
        <f>'16054R6-I - Obnova střech...'!J33</f>
        <v>0</v>
      </c>
      <c r="AY55" s="95">
        <f>'16054R6-I - Obnova střech...'!J34</f>
        <v>0</v>
      </c>
      <c r="AZ55" s="95">
        <f>'16054R6-I - Obnova střech...'!F31</f>
        <v>0</v>
      </c>
      <c r="BA55" s="95">
        <f>'16054R6-I - Obnova střech...'!F32</f>
        <v>0</v>
      </c>
      <c r="BB55" s="95">
        <f>'16054R6-I - Obnova střech...'!F33</f>
        <v>0</v>
      </c>
      <c r="BC55" s="95">
        <f>'16054R6-I - Obnova střech...'!F34</f>
        <v>0</v>
      </c>
      <c r="BD55" s="97">
        <f>'16054R6-I - Obnova střech...'!F35</f>
        <v>0</v>
      </c>
      <c r="BT55" s="98" t="s">
        <v>23</v>
      </c>
      <c r="BU55" s="98" t="s">
        <v>85</v>
      </c>
      <c r="BV55" s="98" t="s">
        <v>81</v>
      </c>
      <c r="BW55" s="98" t="s">
        <v>5</v>
      </c>
      <c r="BX55" s="98" t="s">
        <v>82</v>
      </c>
      <c r="CL55" s="98" t="s">
        <v>20</v>
      </c>
    </row>
    <row r="56" spans="1:91" s="7" customFormat="1" ht="16.5" customHeight="1" x14ac:dyDescent="0.2">
      <c r="A56" s="88" t="s">
        <v>83</v>
      </c>
      <c r="B56" s="89"/>
      <c r="C56" s="90"/>
      <c r="D56" s="364" t="s">
        <v>86</v>
      </c>
      <c r="E56" s="364"/>
      <c r="F56" s="364"/>
      <c r="G56" s="364"/>
      <c r="H56" s="364"/>
      <c r="I56" s="91"/>
      <c r="J56" s="364" t="s">
        <v>87</v>
      </c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5">
        <f>'VRN - Vedlejší rozpočtové...'!J30</f>
        <v>0</v>
      </c>
      <c r="AH56" s="366"/>
      <c r="AI56" s="366"/>
      <c r="AJ56" s="366"/>
      <c r="AK56" s="366"/>
      <c r="AL56" s="366"/>
      <c r="AM56" s="366"/>
      <c r="AN56" s="365">
        <f>SUM(AG56,AT56)</f>
        <v>0</v>
      </c>
      <c r="AO56" s="366"/>
      <c r="AP56" s="366"/>
      <c r="AQ56" s="92" t="s">
        <v>84</v>
      </c>
      <c r="AR56" s="93"/>
      <c r="AS56" s="94">
        <v>0</v>
      </c>
      <c r="AT56" s="95">
        <f>ROUND(SUM(AV56:AW56),2)</f>
        <v>0</v>
      </c>
      <c r="AU56" s="96">
        <f>'VRN - Vedlejší rozpočtové...'!P85</f>
        <v>0</v>
      </c>
      <c r="AV56" s="95">
        <f>'VRN - Vedlejší rozpočtové...'!J33</f>
        <v>0</v>
      </c>
      <c r="AW56" s="95">
        <f>'VRN - Vedlejší rozpočtové...'!J34</f>
        <v>0</v>
      </c>
      <c r="AX56" s="95">
        <f>'VRN - Vedlejší rozpočtové...'!J35</f>
        <v>0</v>
      </c>
      <c r="AY56" s="95">
        <f>'VRN - Vedlejší rozpočtové...'!J36</f>
        <v>0</v>
      </c>
      <c r="AZ56" s="95">
        <f>'VRN - Vedlejší rozpočtové...'!F33</f>
        <v>0</v>
      </c>
      <c r="BA56" s="95">
        <f>'VRN - Vedlejší rozpočtové...'!F34</f>
        <v>0</v>
      </c>
      <c r="BB56" s="95">
        <f>'VRN - Vedlejší rozpočtové...'!F35</f>
        <v>0</v>
      </c>
      <c r="BC56" s="95">
        <f>'VRN - Vedlejší rozpočtové...'!F36</f>
        <v>0</v>
      </c>
      <c r="BD56" s="97">
        <f>'VRN - Vedlejší rozpočtové...'!F37</f>
        <v>0</v>
      </c>
      <c r="BT56" s="98" t="s">
        <v>23</v>
      </c>
      <c r="BV56" s="98" t="s">
        <v>81</v>
      </c>
      <c r="BW56" s="98" t="s">
        <v>88</v>
      </c>
      <c r="BX56" s="98" t="s">
        <v>5</v>
      </c>
      <c r="CL56" s="98" t="s">
        <v>20</v>
      </c>
      <c r="CM56" s="98" t="s">
        <v>89</v>
      </c>
    </row>
    <row r="57" spans="1:91" s="7" customFormat="1" ht="16.5" customHeight="1" x14ac:dyDescent="0.2">
      <c r="A57" s="88" t="s">
        <v>83</v>
      </c>
      <c r="B57" s="89"/>
      <c r="C57" s="90"/>
      <c r="D57" s="364" t="s">
        <v>90</v>
      </c>
      <c r="E57" s="364"/>
      <c r="F57" s="364"/>
      <c r="G57" s="364"/>
      <c r="H57" s="364"/>
      <c r="I57" s="91"/>
      <c r="J57" s="364" t="s">
        <v>91</v>
      </c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64"/>
      <c r="AC57" s="364"/>
      <c r="AD57" s="364"/>
      <c r="AE57" s="364"/>
      <c r="AF57" s="364"/>
      <c r="AG57" s="365">
        <f>'EL.01.01 - Silnoproudá el...'!J30</f>
        <v>0</v>
      </c>
      <c r="AH57" s="366"/>
      <c r="AI57" s="366"/>
      <c r="AJ57" s="366"/>
      <c r="AK57" s="366"/>
      <c r="AL57" s="366"/>
      <c r="AM57" s="366"/>
      <c r="AN57" s="365">
        <f>SUM(AG57,AT57)</f>
        <v>0</v>
      </c>
      <c r="AO57" s="366"/>
      <c r="AP57" s="366"/>
      <c r="AQ57" s="92" t="s">
        <v>84</v>
      </c>
      <c r="AR57" s="93"/>
      <c r="AS57" s="94">
        <v>0</v>
      </c>
      <c r="AT57" s="95">
        <f>ROUND(SUM(AV57:AW57),2)</f>
        <v>0</v>
      </c>
      <c r="AU57" s="96">
        <f>'EL.01.01 - Silnoproudá el...'!P83</f>
        <v>0</v>
      </c>
      <c r="AV57" s="95">
        <f>'EL.01.01 - Silnoproudá el...'!J33</f>
        <v>0</v>
      </c>
      <c r="AW57" s="95">
        <f>'EL.01.01 - Silnoproudá el...'!J34</f>
        <v>0</v>
      </c>
      <c r="AX57" s="95">
        <f>'EL.01.01 - Silnoproudá el...'!J35</f>
        <v>0</v>
      </c>
      <c r="AY57" s="95">
        <f>'EL.01.01 - Silnoproudá el...'!J36</f>
        <v>0</v>
      </c>
      <c r="AZ57" s="95">
        <f>'EL.01.01 - Silnoproudá el...'!F33</f>
        <v>0</v>
      </c>
      <c r="BA57" s="95">
        <f>'EL.01.01 - Silnoproudá el...'!F34</f>
        <v>0</v>
      </c>
      <c r="BB57" s="95">
        <f>'EL.01.01 - Silnoproudá el...'!F35</f>
        <v>0</v>
      </c>
      <c r="BC57" s="95">
        <f>'EL.01.01 - Silnoproudá el...'!F36</f>
        <v>0</v>
      </c>
      <c r="BD57" s="97">
        <f>'EL.01.01 - Silnoproudá el...'!F37</f>
        <v>0</v>
      </c>
      <c r="BT57" s="98" t="s">
        <v>23</v>
      </c>
      <c r="BV57" s="98" t="s">
        <v>81</v>
      </c>
      <c r="BW57" s="98" t="s">
        <v>92</v>
      </c>
      <c r="BX57" s="98" t="s">
        <v>5</v>
      </c>
      <c r="CL57" s="98" t="s">
        <v>34</v>
      </c>
      <c r="CM57" s="98" t="s">
        <v>93</v>
      </c>
    </row>
    <row r="58" spans="1:91" s="7" customFormat="1" ht="16.5" customHeight="1" x14ac:dyDescent="0.2">
      <c r="A58" s="88" t="s">
        <v>83</v>
      </c>
      <c r="B58" s="89"/>
      <c r="C58" s="90"/>
      <c r="D58" s="364" t="s">
        <v>94</v>
      </c>
      <c r="E58" s="364"/>
      <c r="F58" s="364"/>
      <c r="G58" s="364"/>
      <c r="H58" s="364"/>
      <c r="I58" s="91"/>
      <c r="J58" s="364" t="s">
        <v>95</v>
      </c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64"/>
      <c r="AC58" s="364"/>
      <c r="AD58" s="364"/>
      <c r="AE58" s="364"/>
      <c r="AF58" s="364"/>
      <c r="AG58" s="365">
        <f>'SLP.01 - Slaboproudé rozv...'!J30</f>
        <v>0</v>
      </c>
      <c r="AH58" s="366"/>
      <c r="AI58" s="366"/>
      <c r="AJ58" s="366"/>
      <c r="AK58" s="366"/>
      <c r="AL58" s="366"/>
      <c r="AM58" s="366"/>
      <c r="AN58" s="365">
        <f>SUM(AG58,AT58)</f>
        <v>0</v>
      </c>
      <c r="AO58" s="366"/>
      <c r="AP58" s="366"/>
      <c r="AQ58" s="92" t="s">
        <v>84</v>
      </c>
      <c r="AR58" s="93"/>
      <c r="AS58" s="99">
        <v>0</v>
      </c>
      <c r="AT58" s="100">
        <f>ROUND(SUM(AV58:AW58),2)</f>
        <v>0</v>
      </c>
      <c r="AU58" s="101">
        <f>'SLP.01 - Slaboproudé rozv...'!P81</f>
        <v>0</v>
      </c>
      <c r="AV58" s="100">
        <f>'SLP.01 - Slaboproudé rozv...'!J33</f>
        <v>0</v>
      </c>
      <c r="AW58" s="100">
        <f>'SLP.01 - Slaboproudé rozv...'!J34</f>
        <v>0</v>
      </c>
      <c r="AX58" s="100">
        <f>'SLP.01 - Slaboproudé rozv...'!J35</f>
        <v>0</v>
      </c>
      <c r="AY58" s="100">
        <f>'SLP.01 - Slaboproudé rozv...'!J36</f>
        <v>0</v>
      </c>
      <c r="AZ58" s="100">
        <f>'SLP.01 - Slaboproudé rozv...'!F33</f>
        <v>0</v>
      </c>
      <c r="BA58" s="100">
        <f>'SLP.01 - Slaboproudé rozv...'!F34</f>
        <v>0</v>
      </c>
      <c r="BB58" s="100">
        <f>'SLP.01 - Slaboproudé rozv...'!F35</f>
        <v>0</v>
      </c>
      <c r="BC58" s="100">
        <f>'SLP.01 - Slaboproudé rozv...'!F36</f>
        <v>0</v>
      </c>
      <c r="BD58" s="102">
        <f>'SLP.01 - Slaboproudé rozv...'!F37</f>
        <v>0</v>
      </c>
      <c r="BT58" s="98" t="s">
        <v>23</v>
      </c>
      <c r="BV58" s="98" t="s">
        <v>81</v>
      </c>
      <c r="BW58" s="98" t="s">
        <v>96</v>
      </c>
      <c r="BX58" s="98" t="s">
        <v>5</v>
      </c>
      <c r="CL58" s="98" t="s">
        <v>34</v>
      </c>
      <c r="CM58" s="98" t="s">
        <v>93</v>
      </c>
    </row>
    <row r="59" spans="1:91" s="2" customFormat="1" ht="30" customHeight="1" x14ac:dyDescent="0.2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2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91" s="2" customFormat="1" ht="6.95" customHeight="1" x14ac:dyDescent="0.2">
      <c r="A60" s="37"/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42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</sheetData>
  <sheetProtection algorithmName="SHA-512" hashValue="HUmexVaxDKG1fyLaJYEWu4pDgBtQljr7Az2ouvcO9YJCQ1R8FpnL1ytHnomMecqpSyENuPlFq0PwNqC4pRCzow==" saltValue="X2IC3QtCxtfbUcNzsJM7uRuPMDlIJwwXaIzoVLkgvPj9u9VAAjTXccfWeMHnkDIFCcXj1rQfma9Cuo7WBdqy8Q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16054R6-I - Obnova střech...'!C2" display="/" xr:uid="{00000000-0004-0000-0000-000000000000}"/>
    <hyperlink ref="A56" location="'VRN - Vedlejší rozpočtové...'!C2" display="/" xr:uid="{00000000-0004-0000-0000-000001000000}"/>
    <hyperlink ref="A57" location="'EL.01.01 - Silnoproudá el...'!C2" display="/" xr:uid="{00000000-0004-0000-0000-000002000000}"/>
    <hyperlink ref="A58" location="'SLP.01 - Slaboproudé rozv...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53"/>
  <sheetViews>
    <sheetView showGridLines="0" workbookViewId="0"/>
  </sheetViews>
  <sheetFormatPr defaultRowHeight="1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103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AT2" s="19" t="s">
        <v>5</v>
      </c>
    </row>
    <row r="3" spans="1:46" s="1" customFormat="1" ht="6.95" customHeight="1" x14ac:dyDescent="0.2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89</v>
      </c>
    </row>
    <row r="4" spans="1:46" s="1" customFormat="1" ht="24.95" customHeight="1" x14ac:dyDescent="0.2">
      <c r="B4" s="22"/>
      <c r="D4" s="107" t="s">
        <v>97</v>
      </c>
      <c r="I4" s="103"/>
      <c r="L4" s="22"/>
      <c r="M4" s="108" t="s">
        <v>10</v>
      </c>
      <c r="AT4" s="19" t="s">
        <v>4</v>
      </c>
    </row>
    <row r="5" spans="1:46" s="1" customFormat="1" ht="6.95" customHeight="1" x14ac:dyDescent="0.2">
      <c r="B5" s="22"/>
      <c r="I5" s="103"/>
      <c r="L5" s="22"/>
    </row>
    <row r="6" spans="1:46" s="2" customFormat="1" ht="12" customHeight="1" x14ac:dyDescent="0.2">
      <c r="A6" s="37"/>
      <c r="B6" s="42"/>
      <c r="C6" s="37"/>
      <c r="D6" s="109" t="s">
        <v>16</v>
      </c>
      <c r="E6" s="37"/>
      <c r="F6" s="37"/>
      <c r="G6" s="37"/>
      <c r="H6" s="37"/>
      <c r="I6" s="110"/>
      <c r="J6" s="37"/>
      <c r="K6" s="37"/>
      <c r="L6" s="111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46" s="2" customFormat="1" ht="16.5" customHeight="1" x14ac:dyDescent="0.2">
      <c r="A7" s="37"/>
      <c r="B7" s="42"/>
      <c r="C7" s="37"/>
      <c r="D7" s="37"/>
      <c r="E7" s="389" t="s">
        <v>17</v>
      </c>
      <c r="F7" s="390"/>
      <c r="G7" s="390"/>
      <c r="H7" s="390"/>
      <c r="I7" s="110"/>
      <c r="J7" s="37"/>
      <c r="K7" s="37"/>
      <c r="L7" s="111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46" s="2" customFormat="1" ht="11.25" x14ac:dyDescent="0.2">
      <c r="A8" s="37"/>
      <c r="B8" s="42"/>
      <c r="C8" s="37"/>
      <c r="D8" s="37"/>
      <c r="E8" s="37"/>
      <c r="F8" s="37"/>
      <c r="G8" s="37"/>
      <c r="H8" s="37"/>
      <c r="I8" s="110"/>
      <c r="J8" s="37"/>
      <c r="K8" s="37"/>
      <c r="L8" s="111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2" customHeight="1" x14ac:dyDescent="0.2">
      <c r="A9" s="37"/>
      <c r="B9" s="42"/>
      <c r="C9" s="37"/>
      <c r="D9" s="109" t="s">
        <v>19</v>
      </c>
      <c r="E9" s="37"/>
      <c r="F9" s="112" t="s">
        <v>20</v>
      </c>
      <c r="G9" s="37"/>
      <c r="H9" s="37"/>
      <c r="I9" s="113" t="s">
        <v>21</v>
      </c>
      <c r="J9" s="112" t="s">
        <v>22</v>
      </c>
      <c r="K9" s="37"/>
      <c r="L9" s="111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2" customHeight="1" x14ac:dyDescent="0.2">
      <c r="A10" s="37"/>
      <c r="B10" s="42"/>
      <c r="C10" s="37"/>
      <c r="D10" s="109" t="s">
        <v>24</v>
      </c>
      <c r="E10" s="37"/>
      <c r="F10" s="112" t="s">
        <v>25</v>
      </c>
      <c r="G10" s="37"/>
      <c r="H10" s="37"/>
      <c r="I10" s="113" t="s">
        <v>26</v>
      </c>
      <c r="J10" s="114" t="str">
        <f>'Rekapitulace stavby'!AN8</f>
        <v>19. 2. 2020</v>
      </c>
      <c r="K10" s="37"/>
      <c r="L10" s="111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21.75" customHeight="1" x14ac:dyDescent="0.2">
      <c r="A11" s="37"/>
      <c r="B11" s="42"/>
      <c r="C11" s="37"/>
      <c r="D11" s="115" t="s">
        <v>28</v>
      </c>
      <c r="E11" s="37"/>
      <c r="F11" s="116" t="s">
        <v>29</v>
      </c>
      <c r="G11" s="37"/>
      <c r="H11" s="37"/>
      <c r="I11" s="117" t="s">
        <v>30</v>
      </c>
      <c r="J11" s="116" t="s">
        <v>31</v>
      </c>
      <c r="K11" s="37"/>
      <c r="L11" s="111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 x14ac:dyDescent="0.2">
      <c r="A12" s="37"/>
      <c r="B12" s="42"/>
      <c r="C12" s="37"/>
      <c r="D12" s="109" t="s">
        <v>32</v>
      </c>
      <c r="E12" s="37"/>
      <c r="F12" s="37"/>
      <c r="G12" s="37"/>
      <c r="H12" s="37"/>
      <c r="I12" s="113" t="s">
        <v>33</v>
      </c>
      <c r="J12" s="112" t="s">
        <v>34</v>
      </c>
      <c r="K12" s="37"/>
      <c r="L12" s="111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8" customHeight="1" x14ac:dyDescent="0.2">
      <c r="A13" s="37"/>
      <c r="B13" s="42"/>
      <c r="C13" s="37"/>
      <c r="D13" s="37"/>
      <c r="E13" s="112" t="s">
        <v>35</v>
      </c>
      <c r="F13" s="37"/>
      <c r="G13" s="37"/>
      <c r="H13" s="37"/>
      <c r="I13" s="113" t="s">
        <v>36</v>
      </c>
      <c r="J13" s="112" t="s">
        <v>34</v>
      </c>
      <c r="K13" s="37"/>
      <c r="L13" s="111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6.95" customHeight="1" x14ac:dyDescent="0.2">
      <c r="A14" s="37"/>
      <c r="B14" s="42"/>
      <c r="C14" s="37"/>
      <c r="D14" s="37"/>
      <c r="E14" s="37"/>
      <c r="F14" s="37"/>
      <c r="G14" s="37"/>
      <c r="H14" s="37"/>
      <c r="I14" s="110"/>
      <c r="J14" s="37"/>
      <c r="K14" s="37"/>
      <c r="L14" s="111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2" customHeight="1" x14ac:dyDescent="0.2">
      <c r="A15" s="37"/>
      <c r="B15" s="42"/>
      <c r="C15" s="37"/>
      <c r="D15" s="109" t="s">
        <v>37</v>
      </c>
      <c r="E15" s="37"/>
      <c r="F15" s="37"/>
      <c r="G15" s="37"/>
      <c r="H15" s="37"/>
      <c r="I15" s="113" t="s">
        <v>33</v>
      </c>
      <c r="J15" s="32" t="str">
        <f>'Rekapitulace stavby'!AN13</f>
        <v>Vyplň údaj</v>
      </c>
      <c r="K15" s="37"/>
      <c r="L15" s="111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18" customHeight="1" x14ac:dyDescent="0.2">
      <c r="A16" s="37"/>
      <c r="B16" s="42"/>
      <c r="C16" s="37"/>
      <c r="D16" s="37"/>
      <c r="E16" s="391" t="str">
        <f>'Rekapitulace stavby'!E14</f>
        <v>Vyplň údaj</v>
      </c>
      <c r="F16" s="392"/>
      <c r="G16" s="392"/>
      <c r="H16" s="392"/>
      <c r="I16" s="113" t="s">
        <v>36</v>
      </c>
      <c r="J16" s="32" t="str">
        <f>'Rekapitulace stavby'!AN14</f>
        <v>Vyplň údaj</v>
      </c>
      <c r="K16" s="37"/>
      <c r="L16" s="111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 x14ac:dyDescent="0.2">
      <c r="A17" s="37"/>
      <c r="B17" s="42"/>
      <c r="C17" s="37"/>
      <c r="D17" s="37"/>
      <c r="E17" s="37"/>
      <c r="F17" s="37"/>
      <c r="G17" s="37"/>
      <c r="H17" s="37"/>
      <c r="I17" s="110"/>
      <c r="J17" s="37"/>
      <c r="K17" s="37"/>
      <c r="L17" s="111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 x14ac:dyDescent="0.2">
      <c r="A18" s="37"/>
      <c r="B18" s="42"/>
      <c r="C18" s="37"/>
      <c r="D18" s="109" t="s">
        <v>39</v>
      </c>
      <c r="E18" s="37"/>
      <c r="F18" s="37"/>
      <c r="G18" s="37"/>
      <c r="H18" s="37"/>
      <c r="I18" s="113" t="s">
        <v>33</v>
      </c>
      <c r="J18" s="112" t="s">
        <v>34</v>
      </c>
      <c r="K18" s="37"/>
      <c r="L18" s="111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 x14ac:dyDescent="0.2">
      <c r="A19" s="37"/>
      <c r="B19" s="42"/>
      <c r="C19" s="37"/>
      <c r="D19" s="37"/>
      <c r="E19" s="112" t="s">
        <v>40</v>
      </c>
      <c r="F19" s="37"/>
      <c r="G19" s="37"/>
      <c r="H19" s="37"/>
      <c r="I19" s="113" t="s">
        <v>36</v>
      </c>
      <c r="J19" s="112" t="s">
        <v>34</v>
      </c>
      <c r="K19" s="37"/>
      <c r="L19" s="111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 x14ac:dyDescent="0.2">
      <c r="A20" s="37"/>
      <c r="B20" s="42"/>
      <c r="C20" s="37"/>
      <c r="D20" s="37"/>
      <c r="E20" s="37"/>
      <c r="F20" s="37"/>
      <c r="G20" s="37"/>
      <c r="H20" s="37"/>
      <c r="I20" s="110"/>
      <c r="J20" s="37"/>
      <c r="K20" s="37"/>
      <c r="L20" s="111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 x14ac:dyDescent="0.2">
      <c r="A21" s="37"/>
      <c r="B21" s="42"/>
      <c r="C21" s="37"/>
      <c r="D21" s="109" t="s">
        <v>42</v>
      </c>
      <c r="E21" s="37"/>
      <c r="F21" s="37"/>
      <c r="G21" s="37"/>
      <c r="H21" s="37"/>
      <c r="I21" s="113" t="s">
        <v>33</v>
      </c>
      <c r="J21" s="112" t="s">
        <v>34</v>
      </c>
      <c r="K21" s="37"/>
      <c r="L21" s="111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 x14ac:dyDescent="0.2">
      <c r="A22" s="37"/>
      <c r="B22" s="42"/>
      <c r="C22" s="37"/>
      <c r="D22" s="37"/>
      <c r="E22" s="112" t="s">
        <v>43</v>
      </c>
      <c r="F22" s="37"/>
      <c r="G22" s="37"/>
      <c r="H22" s="37"/>
      <c r="I22" s="113" t="s">
        <v>36</v>
      </c>
      <c r="J22" s="112" t="s">
        <v>34</v>
      </c>
      <c r="K22" s="37"/>
      <c r="L22" s="111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 x14ac:dyDescent="0.2">
      <c r="A23" s="37"/>
      <c r="B23" s="42"/>
      <c r="C23" s="37"/>
      <c r="D23" s="37"/>
      <c r="E23" s="37"/>
      <c r="F23" s="37"/>
      <c r="G23" s="37"/>
      <c r="H23" s="37"/>
      <c r="I23" s="110"/>
      <c r="J23" s="37"/>
      <c r="K23" s="37"/>
      <c r="L23" s="111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 x14ac:dyDescent="0.2">
      <c r="A24" s="37"/>
      <c r="B24" s="42"/>
      <c r="C24" s="37"/>
      <c r="D24" s="109" t="s">
        <v>44</v>
      </c>
      <c r="E24" s="37"/>
      <c r="F24" s="37"/>
      <c r="G24" s="37"/>
      <c r="H24" s="37"/>
      <c r="I24" s="110"/>
      <c r="J24" s="37"/>
      <c r="K24" s="37"/>
      <c r="L24" s="111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47.25" customHeight="1" x14ac:dyDescent="0.2">
      <c r="A25" s="118"/>
      <c r="B25" s="119"/>
      <c r="C25" s="118"/>
      <c r="D25" s="118"/>
      <c r="E25" s="393" t="s">
        <v>45</v>
      </c>
      <c r="F25" s="393"/>
      <c r="G25" s="393"/>
      <c r="H25" s="393"/>
      <c r="I25" s="120"/>
      <c r="J25" s="118"/>
      <c r="K25" s="118"/>
      <c r="L25" s="121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</row>
    <row r="26" spans="1:31" s="2" customFormat="1" ht="6.95" customHeight="1" x14ac:dyDescent="0.2">
      <c r="A26" s="37"/>
      <c r="B26" s="42"/>
      <c r="C26" s="37"/>
      <c r="D26" s="37"/>
      <c r="E26" s="37"/>
      <c r="F26" s="37"/>
      <c r="G26" s="37"/>
      <c r="H26" s="37"/>
      <c r="I26" s="110"/>
      <c r="J26" s="37"/>
      <c r="K26" s="37"/>
      <c r="L26" s="111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 x14ac:dyDescent="0.2">
      <c r="A27" s="37"/>
      <c r="B27" s="42"/>
      <c r="C27" s="37"/>
      <c r="D27" s="122"/>
      <c r="E27" s="122"/>
      <c r="F27" s="122"/>
      <c r="G27" s="122"/>
      <c r="H27" s="122"/>
      <c r="I27" s="123"/>
      <c r="J27" s="122"/>
      <c r="K27" s="122"/>
      <c r="L27" s="111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35" customHeight="1" x14ac:dyDescent="0.2">
      <c r="A28" s="37"/>
      <c r="B28" s="42"/>
      <c r="C28" s="37"/>
      <c r="D28" s="124" t="s">
        <v>46</v>
      </c>
      <c r="E28" s="37"/>
      <c r="F28" s="37"/>
      <c r="G28" s="37"/>
      <c r="H28" s="37"/>
      <c r="I28" s="110"/>
      <c r="J28" s="125">
        <f>ROUND(J91, 2)</f>
        <v>0</v>
      </c>
      <c r="K28" s="37"/>
      <c r="L28" s="111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x14ac:dyDescent="0.2">
      <c r="A29" s="37"/>
      <c r="B29" s="42"/>
      <c r="C29" s="37"/>
      <c r="D29" s="122"/>
      <c r="E29" s="122"/>
      <c r="F29" s="122"/>
      <c r="G29" s="122"/>
      <c r="H29" s="122"/>
      <c r="I29" s="123"/>
      <c r="J29" s="122"/>
      <c r="K29" s="122"/>
      <c r="L29" s="111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5" customHeight="1" x14ac:dyDescent="0.2">
      <c r="A30" s="37"/>
      <c r="B30" s="42"/>
      <c r="C30" s="37"/>
      <c r="D30" s="37"/>
      <c r="E30" s="37"/>
      <c r="F30" s="126" t="s">
        <v>48</v>
      </c>
      <c r="G30" s="37"/>
      <c r="H30" s="37"/>
      <c r="I30" s="127" t="s">
        <v>47</v>
      </c>
      <c r="J30" s="126" t="s">
        <v>49</v>
      </c>
      <c r="K30" s="37"/>
      <c r="L30" s="111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5" customHeight="1" x14ac:dyDescent="0.2">
      <c r="A31" s="37"/>
      <c r="B31" s="42"/>
      <c r="C31" s="37"/>
      <c r="D31" s="128" t="s">
        <v>50</v>
      </c>
      <c r="E31" s="109" t="s">
        <v>51</v>
      </c>
      <c r="F31" s="129">
        <f>ROUND((SUM(BE91:BE1352)),  2)</f>
        <v>0</v>
      </c>
      <c r="G31" s="37"/>
      <c r="H31" s="37"/>
      <c r="I31" s="130">
        <v>0.21</v>
      </c>
      <c r="J31" s="129">
        <f>ROUND(((SUM(BE91:BE1352))*I31),  2)</f>
        <v>0</v>
      </c>
      <c r="K31" s="37"/>
      <c r="L31" s="111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 x14ac:dyDescent="0.2">
      <c r="A32" s="37"/>
      <c r="B32" s="42"/>
      <c r="C32" s="37"/>
      <c r="D32" s="37"/>
      <c r="E32" s="109" t="s">
        <v>52</v>
      </c>
      <c r="F32" s="129">
        <f>ROUND((SUM(BF91:BF1352)),  2)</f>
        <v>0</v>
      </c>
      <c r="G32" s="37"/>
      <c r="H32" s="37"/>
      <c r="I32" s="130">
        <v>0.15</v>
      </c>
      <c r="J32" s="129">
        <f>ROUND(((SUM(BF91:BF1352))*I32),  2)</f>
        <v>0</v>
      </c>
      <c r="K32" s="37"/>
      <c r="L32" s="111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hidden="1" customHeight="1" x14ac:dyDescent="0.2">
      <c r="A33" s="37"/>
      <c r="B33" s="42"/>
      <c r="C33" s="37"/>
      <c r="D33" s="37"/>
      <c r="E33" s="109" t="s">
        <v>53</v>
      </c>
      <c r="F33" s="129">
        <f>ROUND((SUM(BG91:BG1352)),  2)</f>
        <v>0</v>
      </c>
      <c r="G33" s="37"/>
      <c r="H33" s="37"/>
      <c r="I33" s="130">
        <v>0.21</v>
      </c>
      <c r="J33" s="129">
        <f>0</f>
        <v>0</v>
      </c>
      <c r="K33" s="37"/>
      <c r="L33" s="111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hidden="1" customHeight="1" x14ac:dyDescent="0.2">
      <c r="A34" s="37"/>
      <c r="B34" s="42"/>
      <c r="C34" s="37"/>
      <c r="D34" s="37"/>
      <c r="E34" s="109" t="s">
        <v>54</v>
      </c>
      <c r="F34" s="129">
        <f>ROUND((SUM(BH91:BH1352)),  2)</f>
        <v>0</v>
      </c>
      <c r="G34" s="37"/>
      <c r="H34" s="37"/>
      <c r="I34" s="130">
        <v>0.15</v>
      </c>
      <c r="J34" s="129">
        <f>0</f>
        <v>0</v>
      </c>
      <c r="K34" s="37"/>
      <c r="L34" s="111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hidden="1" customHeight="1" x14ac:dyDescent="0.2">
      <c r="A35" s="37"/>
      <c r="B35" s="42"/>
      <c r="C35" s="37"/>
      <c r="D35" s="37"/>
      <c r="E35" s="109" t="s">
        <v>55</v>
      </c>
      <c r="F35" s="129">
        <f>ROUND((SUM(BI91:BI1352)),  2)</f>
        <v>0</v>
      </c>
      <c r="G35" s="37"/>
      <c r="H35" s="37"/>
      <c r="I35" s="130">
        <v>0</v>
      </c>
      <c r="J35" s="129">
        <f>0</f>
        <v>0</v>
      </c>
      <c r="K35" s="37"/>
      <c r="L35" s="111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 x14ac:dyDescent="0.2">
      <c r="A36" s="37"/>
      <c r="B36" s="42"/>
      <c r="C36" s="37"/>
      <c r="D36" s="37"/>
      <c r="E36" s="37"/>
      <c r="F36" s="37"/>
      <c r="G36" s="37"/>
      <c r="H36" s="37"/>
      <c r="I36" s="110"/>
      <c r="J36" s="37"/>
      <c r="K36" s="37"/>
      <c r="L36" s="111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35" customHeight="1" x14ac:dyDescent="0.2">
      <c r="A37" s="37"/>
      <c r="B37" s="42"/>
      <c r="C37" s="131"/>
      <c r="D37" s="132" t="s">
        <v>56</v>
      </c>
      <c r="E37" s="133"/>
      <c r="F37" s="133"/>
      <c r="G37" s="134" t="s">
        <v>57</v>
      </c>
      <c r="H37" s="135" t="s">
        <v>58</v>
      </c>
      <c r="I37" s="136"/>
      <c r="J37" s="137">
        <f>SUM(J28:J35)</f>
        <v>0</v>
      </c>
      <c r="K37" s="138"/>
      <c r="L37" s="111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x14ac:dyDescent="0.2">
      <c r="A38" s="37"/>
      <c r="B38" s="139"/>
      <c r="C38" s="140"/>
      <c r="D38" s="140"/>
      <c r="E38" s="140"/>
      <c r="F38" s="140"/>
      <c r="G38" s="140"/>
      <c r="H38" s="140"/>
      <c r="I38" s="141"/>
      <c r="J38" s="140"/>
      <c r="K38" s="140"/>
      <c r="L38" s="111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 x14ac:dyDescent="0.2">
      <c r="A42" s="37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1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 x14ac:dyDescent="0.2">
      <c r="A43" s="37"/>
      <c r="B43" s="38"/>
      <c r="C43" s="25" t="s">
        <v>98</v>
      </c>
      <c r="D43" s="39"/>
      <c r="E43" s="39"/>
      <c r="F43" s="39"/>
      <c r="G43" s="39"/>
      <c r="H43" s="39"/>
      <c r="I43" s="110"/>
      <c r="J43" s="39"/>
      <c r="K43" s="39"/>
      <c r="L43" s="111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 x14ac:dyDescent="0.2">
      <c r="A44" s="37"/>
      <c r="B44" s="38"/>
      <c r="C44" s="39"/>
      <c r="D44" s="39"/>
      <c r="E44" s="39"/>
      <c r="F44" s="39"/>
      <c r="G44" s="39"/>
      <c r="H44" s="39"/>
      <c r="I44" s="110"/>
      <c r="J44" s="39"/>
      <c r="K44" s="39"/>
      <c r="L44" s="111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 x14ac:dyDescent="0.2">
      <c r="A45" s="37"/>
      <c r="B45" s="38"/>
      <c r="C45" s="31" t="s">
        <v>16</v>
      </c>
      <c r="D45" s="39"/>
      <c r="E45" s="39"/>
      <c r="F45" s="39"/>
      <c r="G45" s="39"/>
      <c r="H45" s="39"/>
      <c r="I45" s="110"/>
      <c r="J45" s="39"/>
      <c r="K45" s="39"/>
      <c r="L45" s="111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6.5" customHeight="1" x14ac:dyDescent="0.2">
      <c r="A46" s="37"/>
      <c r="B46" s="38"/>
      <c r="C46" s="39"/>
      <c r="D46" s="39"/>
      <c r="E46" s="349" t="str">
        <f>E7</f>
        <v>Obnova střechy a krovu I.ETAPA</v>
      </c>
      <c r="F46" s="394"/>
      <c r="G46" s="394"/>
      <c r="H46" s="394"/>
      <c r="I46" s="110"/>
      <c r="J46" s="39"/>
      <c r="K46" s="39"/>
      <c r="L46" s="111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 x14ac:dyDescent="0.2">
      <c r="A47" s="37"/>
      <c r="B47" s="38"/>
      <c r="C47" s="39"/>
      <c r="D47" s="39"/>
      <c r="E47" s="39"/>
      <c r="F47" s="39"/>
      <c r="G47" s="39"/>
      <c r="H47" s="39"/>
      <c r="I47" s="110"/>
      <c r="J47" s="39"/>
      <c r="K47" s="39"/>
      <c r="L47" s="111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 x14ac:dyDescent="0.2">
      <c r="A48" s="37"/>
      <c r="B48" s="38"/>
      <c r="C48" s="31" t="s">
        <v>24</v>
      </c>
      <c r="D48" s="39"/>
      <c r="E48" s="39"/>
      <c r="F48" s="29" t="str">
        <f>F10</f>
        <v>Choceň, zámek č.p.1</v>
      </c>
      <c r="G48" s="39"/>
      <c r="H48" s="39"/>
      <c r="I48" s="113" t="s">
        <v>26</v>
      </c>
      <c r="J48" s="62" t="str">
        <f>IF(J10="","",J10)</f>
        <v>19. 2. 2020</v>
      </c>
      <c r="K48" s="39"/>
      <c r="L48" s="111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6.95" customHeight="1" x14ac:dyDescent="0.2">
      <c r="A49" s="37"/>
      <c r="B49" s="38"/>
      <c r="C49" s="39"/>
      <c r="D49" s="39"/>
      <c r="E49" s="39"/>
      <c r="F49" s="39"/>
      <c r="G49" s="39"/>
      <c r="H49" s="39"/>
      <c r="I49" s="110"/>
      <c r="J49" s="39"/>
      <c r="K49" s="39"/>
      <c r="L49" s="111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40.15" customHeight="1" x14ac:dyDescent="0.2">
      <c r="A50" s="37"/>
      <c r="B50" s="38"/>
      <c r="C50" s="31" t="s">
        <v>32</v>
      </c>
      <c r="D50" s="39"/>
      <c r="E50" s="39"/>
      <c r="F50" s="29" t="str">
        <f>E13</f>
        <v>Město Choceň MÚ</v>
      </c>
      <c r="G50" s="39"/>
      <c r="H50" s="39"/>
      <c r="I50" s="113" t="s">
        <v>39</v>
      </c>
      <c r="J50" s="35" t="str">
        <f>E19</f>
        <v>Projektový atelier pro arch.a poz.stavby</v>
      </c>
      <c r="K50" s="39"/>
      <c r="L50" s="111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15.2" customHeight="1" x14ac:dyDescent="0.2">
      <c r="A51" s="37"/>
      <c r="B51" s="38"/>
      <c r="C51" s="31" t="s">
        <v>37</v>
      </c>
      <c r="D51" s="39"/>
      <c r="E51" s="39"/>
      <c r="F51" s="29" t="str">
        <f>IF(E16="","",E16)</f>
        <v>Vyplň údaj</v>
      </c>
      <c r="G51" s="39"/>
      <c r="H51" s="39"/>
      <c r="I51" s="113" t="s">
        <v>42</v>
      </c>
      <c r="J51" s="35" t="str">
        <f>E22</f>
        <v xml:space="preserve"> </v>
      </c>
      <c r="K51" s="39"/>
      <c r="L51" s="111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0.35" customHeight="1" x14ac:dyDescent="0.2">
      <c r="A52" s="37"/>
      <c r="B52" s="38"/>
      <c r="C52" s="39"/>
      <c r="D52" s="39"/>
      <c r="E52" s="39"/>
      <c r="F52" s="39"/>
      <c r="G52" s="39"/>
      <c r="H52" s="39"/>
      <c r="I52" s="110"/>
      <c r="J52" s="39"/>
      <c r="K52" s="39"/>
      <c r="L52" s="111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29.25" customHeight="1" x14ac:dyDescent="0.2">
      <c r="A53" s="37"/>
      <c r="B53" s="38"/>
      <c r="C53" s="145" t="s">
        <v>99</v>
      </c>
      <c r="D53" s="146"/>
      <c r="E53" s="146"/>
      <c r="F53" s="146"/>
      <c r="G53" s="146"/>
      <c r="H53" s="146"/>
      <c r="I53" s="147"/>
      <c r="J53" s="148" t="s">
        <v>100</v>
      </c>
      <c r="K53" s="146"/>
      <c r="L53" s="111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10.35" customHeight="1" x14ac:dyDescent="0.2">
      <c r="A54" s="37"/>
      <c r="B54" s="38"/>
      <c r="C54" s="39"/>
      <c r="D54" s="39"/>
      <c r="E54" s="39"/>
      <c r="F54" s="39"/>
      <c r="G54" s="39"/>
      <c r="H54" s="39"/>
      <c r="I54" s="110"/>
      <c r="J54" s="39"/>
      <c r="K54" s="39"/>
      <c r="L54" s="111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9" customHeight="1" x14ac:dyDescent="0.2">
      <c r="A55" s="37"/>
      <c r="B55" s="38"/>
      <c r="C55" s="149" t="s">
        <v>78</v>
      </c>
      <c r="D55" s="39"/>
      <c r="E55" s="39"/>
      <c r="F55" s="39"/>
      <c r="G55" s="39"/>
      <c r="H55" s="39"/>
      <c r="I55" s="110"/>
      <c r="J55" s="80">
        <f>J91</f>
        <v>0</v>
      </c>
      <c r="K55" s="39"/>
      <c r="L55" s="111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9" t="s">
        <v>93</v>
      </c>
    </row>
    <row r="56" spans="1:47" s="9" customFormat="1" ht="24.95" customHeight="1" x14ac:dyDescent="0.2">
      <c r="B56" s="150"/>
      <c r="C56" s="151"/>
      <c r="D56" s="152" t="s">
        <v>101</v>
      </c>
      <c r="E56" s="153"/>
      <c r="F56" s="153"/>
      <c r="G56" s="153"/>
      <c r="H56" s="153"/>
      <c r="I56" s="154"/>
      <c r="J56" s="155">
        <f>J92</f>
        <v>0</v>
      </c>
      <c r="K56" s="151"/>
      <c r="L56" s="156"/>
    </row>
    <row r="57" spans="1:47" s="10" customFormat="1" ht="19.899999999999999" customHeight="1" x14ac:dyDescent="0.2">
      <c r="B57" s="157"/>
      <c r="C57" s="158"/>
      <c r="D57" s="159" t="s">
        <v>102</v>
      </c>
      <c r="E57" s="160"/>
      <c r="F57" s="160"/>
      <c r="G57" s="160"/>
      <c r="H57" s="160"/>
      <c r="I57" s="161"/>
      <c r="J57" s="162">
        <f>J93</f>
        <v>0</v>
      </c>
      <c r="K57" s="158"/>
      <c r="L57" s="163"/>
    </row>
    <row r="58" spans="1:47" s="10" customFormat="1" ht="19.899999999999999" customHeight="1" x14ac:dyDescent="0.2">
      <c r="B58" s="157"/>
      <c r="C58" s="158"/>
      <c r="D58" s="159" t="s">
        <v>103</v>
      </c>
      <c r="E58" s="160"/>
      <c r="F58" s="160"/>
      <c r="G58" s="160"/>
      <c r="H58" s="160"/>
      <c r="I58" s="161"/>
      <c r="J58" s="162">
        <f>J142</f>
        <v>0</v>
      </c>
      <c r="K58" s="158"/>
      <c r="L58" s="163"/>
    </row>
    <row r="59" spans="1:47" s="10" customFormat="1" ht="19.899999999999999" customHeight="1" x14ac:dyDescent="0.2">
      <c r="B59" s="157"/>
      <c r="C59" s="158"/>
      <c r="D59" s="159" t="s">
        <v>104</v>
      </c>
      <c r="E59" s="160"/>
      <c r="F59" s="160"/>
      <c r="G59" s="160"/>
      <c r="H59" s="160"/>
      <c r="I59" s="161"/>
      <c r="J59" s="162">
        <f>J161</f>
        <v>0</v>
      </c>
      <c r="K59" s="158"/>
      <c r="L59" s="163"/>
    </row>
    <row r="60" spans="1:47" s="10" customFormat="1" ht="19.899999999999999" customHeight="1" x14ac:dyDescent="0.2">
      <c r="B60" s="157"/>
      <c r="C60" s="158"/>
      <c r="D60" s="159" t="s">
        <v>105</v>
      </c>
      <c r="E60" s="160"/>
      <c r="F60" s="160"/>
      <c r="G60" s="160"/>
      <c r="H60" s="160"/>
      <c r="I60" s="161"/>
      <c r="J60" s="162">
        <f>J325</f>
        <v>0</v>
      </c>
      <c r="K60" s="158"/>
      <c r="L60" s="163"/>
    </row>
    <row r="61" spans="1:47" s="10" customFormat="1" ht="19.899999999999999" customHeight="1" x14ac:dyDescent="0.2">
      <c r="B61" s="157"/>
      <c r="C61" s="158"/>
      <c r="D61" s="159" t="s">
        <v>106</v>
      </c>
      <c r="E61" s="160"/>
      <c r="F61" s="160"/>
      <c r="G61" s="160"/>
      <c r="H61" s="160"/>
      <c r="I61" s="161"/>
      <c r="J61" s="162">
        <f>J353</f>
        <v>0</v>
      </c>
      <c r="K61" s="158"/>
      <c r="L61" s="163"/>
    </row>
    <row r="62" spans="1:47" s="9" customFormat="1" ht="24.95" customHeight="1" x14ac:dyDescent="0.2">
      <c r="B62" s="150"/>
      <c r="C62" s="151"/>
      <c r="D62" s="152" t="s">
        <v>107</v>
      </c>
      <c r="E62" s="153"/>
      <c r="F62" s="153"/>
      <c r="G62" s="153"/>
      <c r="H62" s="153"/>
      <c r="I62" s="154"/>
      <c r="J62" s="155">
        <f>J354</f>
        <v>0</v>
      </c>
      <c r="K62" s="151"/>
      <c r="L62" s="156"/>
    </row>
    <row r="63" spans="1:47" s="10" customFormat="1" ht="19.899999999999999" customHeight="1" x14ac:dyDescent="0.2">
      <c r="B63" s="157"/>
      <c r="C63" s="158"/>
      <c r="D63" s="159" t="s">
        <v>108</v>
      </c>
      <c r="E63" s="160"/>
      <c r="F63" s="160"/>
      <c r="G63" s="160"/>
      <c r="H63" s="160"/>
      <c r="I63" s="161"/>
      <c r="J63" s="162">
        <f>J355</f>
        <v>0</v>
      </c>
      <c r="K63" s="158"/>
      <c r="L63" s="163"/>
    </row>
    <row r="64" spans="1:47" s="10" customFormat="1" ht="19.899999999999999" customHeight="1" x14ac:dyDescent="0.2">
      <c r="B64" s="157"/>
      <c r="C64" s="158"/>
      <c r="D64" s="159" t="s">
        <v>109</v>
      </c>
      <c r="E64" s="160"/>
      <c r="F64" s="160"/>
      <c r="G64" s="160"/>
      <c r="H64" s="160"/>
      <c r="I64" s="161"/>
      <c r="J64" s="162">
        <f>J380</f>
        <v>0</v>
      </c>
      <c r="K64" s="158"/>
      <c r="L64" s="163"/>
    </row>
    <row r="65" spans="1:31" s="10" customFormat="1" ht="19.899999999999999" customHeight="1" x14ac:dyDescent="0.2">
      <c r="B65" s="157"/>
      <c r="C65" s="158"/>
      <c r="D65" s="159" t="s">
        <v>110</v>
      </c>
      <c r="E65" s="160"/>
      <c r="F65" s="160"/>
      <c r="G65" s="160"/>
      <c r="H65" s="160"/>
      <c r="I65" s="161"/>
      <c r="J65" s="162">
        <f>J1047</f>
        <v>0</v>
      </c>
      <c r="K65" s="158"/>
      <c r="L65" s="163"/>
    </row>
    <row r="66" spans="1:31" s="10" customFormat="1" ht="19.899999999999999" customHeight="1" x14ac:dyDescent="0.2">
      <c r="B66" s="157"/>
      <c r="C66" s="158"/>
      <c r="D66" s="159" t="s">
        <v>111</v>
      </c>
      <c r="E66" s="160"/>
      <c r="F66" s="160"/>
      <c r="G66" s="160"/>
      <c r="H66" s="160"/>
      <c r="I66" s="161"/>
      <c r="J66" s="162">
        <f>J1076</f>
        <v>0</v>
      </c>
      <c r="K66" s="158"/>
      <c r="L66" s="163"/>
    </row>
    <row r="67" spans="1:31" s="10" customFormat="1" ht="19.899999999999999" customHeight="1" x14ac:dyDescent="0.2">
      <c r="B67" s="157"/>
      <c r="C67" s="158"/>
      <c r="D67" s="159" t="s">
        <v>112</v>
      </c>
      <c r="E67" s="160"/>
      <c r="F67" s="160"/>
      <c r="G67" s="160"/>
      <c r="H67" s="160"/>
      <c r="I67" s="161"/>
      <c r="J67" s="162">
        <f>J1115</f>
        <v>0</v>
      </c>
      <c r="K67" s="158"/>
      <c r="L67" s="163"/>
    </row>
    <row r="68" spans="1:31" s="10" customFormat="1" ht="19.899999999999999" customHeight="1" x14ac:dyDescent="0.2">
      <c r="B68" s="157"/>
      <c r="C68" s="158"/>
      <c r="D68" s="159" t="s">
        <v>113</v>
      </c>
      <c r="E68" s="160"/>
      <c r="F68" s="160"/>
      <c r="G68" s="160"/>
      <c r="H68" s="160"/>
      <c r="I68" s="161"/>
      <c r="J68" s="162">
        <f>J1159</f>
        <v>0</v>
      </c>
      <c r="K68" s="158"/>
      <c r="L68" s="163"/>
    </row>
    <row r="69" spans="1:31" s="10" customFormat="1" ht="19.899999999999999" customHeight="1" x14ac:dyDescent="0.2">
      <c r="B69" s="157"/>
      <c r="C69" s="158"/>
      <c r="D69" s="159" t="s">
        <v>114</v>
      </c>
      <c r="E69" s="160"/>
      <c r="F69" s="160"/>
      <c r="G69" s="160"/>
      <c r="H69" s="160"/>
      <c r="I69" s="161"/>
      <c r="J69" s="162">
        <f>J1176</f>
        <v>0</v>
      </c>
      <c r="K69" s="158"/>
      <c r="L69" s="163"/>
    </row>
    <row r="70" spans="1:31" s="10" customFormat="1" ht="19.899999999999999" customHeight="1" x14ac:dyDescent="0.2">
      <c r="B70" s="157"/>
      <c r="C70" s="158"/>
      <c r="D70" s="159" t="s">
        <v>115</v>
      </c>
      <c r="E70" s="160"/>
      <c r="F70" s="160"/>
      <c r="G70" s="160"/>
      <c r="H70" s="160"/>
      <c r="I70" s="161"/>
      <c r="J70" s="162">
        <f>J1211</f>
        <v>0</v>
      </c>
      <c r="K70" s="158"/>
      <c r="L70" s="163"/>
    </row>
    <row r="71" spans="1:31" s="10" customFormat="1" ht="19.899999999999999" customHeight="1" x14ac:dyDescent="0.2">
      <c r="B71" s="157"/>
      <c r="C71" s="158"/>
      <c r="D71" s="159" t="s">
        <v>116</v>
      </c>
      <c r="E71" s="160"/>
      <c r="F71" s="160"/>
      <c r="G71" s="160"/>
      <c r="H71" s="160"/>
      <c r="I71" s="161"/>
      <c r="J71" s="162">
        <f>J1290</f>
        <v>0</v>
      </c>
      <c r="K71" s="158"/>
      <c r="L71" s="163"/>
    </row>
    <row r="72" spans="1:31" s="10" customFormat="1" ht="19.899999999999999" customHeight="1" x14ac:dyDescent="0.2">
      <c r="B72" s="157"/>
      <c r="C72" s="158"/>
      <c r="D72" s="159" t="s">
        <v>117</v>
      </c>
      <c r="E72" s="160"/>
      <c r="F72" s="160"/>
      <c r="G72" s="160"/>
      <c r="H72" s="160"/>
      <c r="I72" s="161"/>
      <c r="J72" s="162">
        <f>J1330</f>
        <v>0</v>
      </c>
      <c r="K72" s="158"/>
      <c r="L72" s="163"/>
    </row>
    <row r="73" spans="1:31" s="9" customFormat="1" ht="24.95" customHeight="1" x14ac:dyDescent="0.2">
      <c r="B73" s="150"/>
      <c r="C73" s="151"/>
      <c r="D73" s="152" t="s">
        <v>118</v>
      </c>
      <c r="E73" s="153"/>
      <c r="F73" s="153"/>
      <c r="G73" s="153"/>
      <c r="H73" s="153"/>
      <c r="I73" s="154"/>
      <c r="J73" s="155">
        <f>J1334</f>
        <v>0</v>
      </c>
      <c r="K73" s="151"/>
      <c r="L73" s="156"/>
    </row>
    <row r="74" spans="1:31" s="2" customFormat="1" ht="21.75" customHeight="1" x14ac:dyDescent="0.2">
      <c r="A74" s="37"/>
      <c r="B74" s="38"/>
      <c r="C74" s="39"/>
      <c r="D74" s="39"/>
      <c r="E74" s="39"/>
      <c r="F74" s="39"/>
      <c r="G74" s="39"/>
      <c r="H74" s="39"/>
      <c r="I74" s="110"/>
      <c r="J74" s="39"/>
      <c r="K74" s="39"/>
      <c r="L74" s="111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 x14ac:dyDescent="0.2">
      <c r="A75" s="37"/>
      <c r="B75" s="50"/>
      <c r="C75" s="51"/>
      <c r="D75" s="51"/>
      <c r="E75" s="51"/>
      <c r="F75" s="51"/>
      <c r="G75" s="51"/>
      <c r="H75" s="51"/>
      <c r="I75" s="141"/>
      <c r="J75" s="51"/>
      <c r="K75" s="51"/>
      <c r="L75" s="111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9" spans="1:31" s="2" customFormat="1" ht="6.95" customHeight="1" x14ac:dyDescent="0.2">
      <c r="A79" s="37"/>
      <c r="B79" s="52"/>
      <c r="C79" s="53"/>
      <c r="D79" s="53"/>
      <c r="E79" s="53"/>
      <c r="F79" s="53"/>
      <c r="G79" s="53"/>
      <c r="H79" s="53"/>
      <c r="I79" s="144"/>
      <c r="J79" s="53"/>
      <c r="K79" s="53"/>
      <c r="L79" s="111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4.95" customHeight="1" x14ac:dyDescent="0.2">
      <c r="A80" s="37"/>
      <c r="B80" s="38"/>
      <c r="C80" s="25" t="s">
        <v>119</v>
      </c>
      <c r="D80" s="39"/>
      <c r="E80" s="39"/>
      <c r="F80" s="39"/>
      <c r="G80" s="39"/>
      <c r="H80" s="39"/>
      <c r="I80" s="110"/>
      <c r="J80" s="39"/>
      <c r="K80" s="39"/>
      <c r="L80" s="111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65" s="2" customFormat="1" ht="6.95" customHeight="1" x14ac:dyDescent="0.2">
      <c r="A81" s="37"/>
      <c r="B81" s="38"/>
      <c r="C81" s="39"/>
      <c r="D81" s="39"/>
      <c r="E81" s="39"/>
      <c r="F81" s="39"/>
      <c r="G81" s="39"/>
      <c r="H81" s="39"/>
      <c r="I81" s="110"/>
      <c r="J81" s="39"/>
      <c r="K81" s="39"/>
      <c r="L81" s="111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65" s="2" customFormat="1" ht="12" customHeight="1" x14ac:dyDescent="0.2">
      <c r="A82" s="37"/>
      <c r="B82" s="38"/>
      <c r="C82" s="31" t="s">
        <v>16</v>
      </c>
      <c r="D82" s="39"/>
      <c r="E82" s="39"/>
      <c r="F82" s="39"/>
      <c r="G82" s="39"/>
      <c r="H82" s="39"/>
      <c r="I82" s="110"/>
      <c r="J82" s="39"/>
      <c r="K82" s="39"/>
      <c r="L82" s="111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65" s="2" customFormat="1" ht="16.5" customHeight="1" x14ac:dyDescent="0.2">
      <c r="A83" s="37"/>
      <c r="B83" s="38"/>
      <c r="C83" s="39"/>
      <c r="D83" s="39"/>
      <c r="E83" s="349" t="str">
        <f>E7</f>
        <v>Obnova střechy a krovu I.ETAPA</v>
      </c>
      <c r="F83" s="394"/>
      <c r="G83" s="394"/>
      <c r="H83" s="394"/>
      <c r="I83" s="110"/>
      <c r="J83" s="39"/>
      <c r="K83" s="39"/>
      <c r="L83" s="111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65" s="2" customFormat="1" ht="6.95" customHeight="1" x14ac:dyDescent="0.2">
      <c r="A84" s="37"/>
      <c r="B84" s="38"/>
      <c r="C84" s="39"/>
      <c r="D84" s="39"/>
      <c r="E84" s="39"/>
      <c r="F84" s="39"/>
      <c r="G84" s="39"/>
      <c r="H84" s="39"/>
      <c r="I84" s="110"/>
      <c r="J84" s="39"/>
      <c r="K84" s="39"/>
      <c r="L84" s="111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65" s="2" customFormat="1" ht="12" customHeight="1" x14ac:dyDescent="0.2">
      <c r="A85" s="37"/>
      <c r="B85" s="38"/>
      <c r="C85" s="31" t="s">
        <v>24</v>
      </c>
      <c r="D85" s="39"/>
      <c r="E85" s="39"/>
      <c r="F85" s="29" t="str">
        <f>F10</f>
        <v>Choceň, zámek č.p.1</v>
      </c>
      <c r="G85" s="39"/>
      <c r="H85" s="39"/>
      <c r="I85" s="113" t="s">
        <v>26</v>
      </c>
      <c r="J85" s="62" t="str">
        <f>IF(J10="","",J10)</f>
        <v>19. 2. 2020</v>
      </c>
      <c r="K85" s="39"/>
      <c r="L85" s="111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65" s="2" customFormat="1" ht="6.95" customHeight="1" x14ac:dyDescent="0.2">
      <c r="A86" s="37"/>
      <c r="B86" s="38"/>
      <c r="C86" s="39"/>
      <c r="D86" s="39"/>
      <c r="E86" s="39"/>
      <c r="F86" s="39"/>
      <c r="G86" s="39"/>
      <c r="H86" s="39"/>
      <c r="I86" s="110"/>
      <c r="J86" s="39"/>
      <c r="K86" s="39"/>
      <c r="L86" s="111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65" s="2" customFormat="1" ht="40.15" customHeight="1" x14ac:dyDescent="0.2">
      <c r="A87" s="37"/>
      <c r="B87" s="38"/>
      <c r="C87" s="31" t="s">
        <v>32</v>
      </c>
      <c r="D87" s="39"/>
      <c r="E87" s="39"/>
      <c r="F87" s="29" t="str">
        <f>E13</f>
        <v>Město Choceň MÚ</v>
      </c>
      <c r="G87" s="39"/>
      <c r="H87" s="39"/>
      <c r="I87" s="113" t="s">
        <v>39</v>
      </c>
      <c r="J87" s="35" t="str">
        <f>E19</f>
        <v>Projektový atelier pro arch.a poz.stavby</v>
      </c>
      <c r="K87" s="39"/>
      <c r="L87" s="111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65" s="2" customFormat="1" ht="15.2" customHeight="1" x14ac:dyDescent="0.2">
      <c r="A88" s="37"/>
      <c r="B88" s="38"/>
      <c r="C88" s="31" t="s">
        <v>37</v>
      </c>
      <c r="D88" s="39"/>
      <c r="E88" s="39"/>
      <c r="F88" s="29" t="str">
        <f>IF(E16="","",E16)</f>
        <v>Vyplň údaj</v>
      </c>
      <c r="G88" s="39"/>
      <c r="H88" s="39"/>
      <c r="I88" s="113" t="s">
        <v>42</v>
      </c>
      <c r="J88" s="35" t="str">
        <f>E22</f>
        <v xml:space="preserve"> </v>
      </c>
      <c r="K88" s="39"/>
      <c r="L88" s="111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65" s="2" customFormat="1" ht="10.35" customHeight="1" x14ac:dyDescent="0.2">
      <c r="A89" s="37"/>
      <c r="B89" s="38"/>
      <c r="C89" s="39"/>
      <c r="D89" s="39"/>
      <c r="E89" s="39"/>
      <c r="F89" s="39"/>
      <c r="G89" s="39"/>
      <c r="H89" s="39"/>
      <c r="I89" s="110"/>
      <c r="J89" s="39"/>
      <c r="K89" s="39"/>
      <c r="L89" s="111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65" s="11" customFormat="1" ht="29.25" customHeight="1" x14ac:dyDescent="0.2">
      <c r="A90" s="164"/>
      <c r="B90" s="165"/>
      <c r="C90" s="166" t="s">
        <v>120</v>
      </c>
      <c r="D90" s="167" t="s">
        <v>65</v>
      </c>
      <c r="E90" s="167" t="s">
        <v>61</v>
      </c>
      <c r="F90" s="167" t="s">
        <v>62</v>
      </c>
      <c r="G90" s="167" t="s">
        <v>121</v>
      </c>
      <c r="H90" s="167" t="s">
        <v>122</v>
      </c>
      <c r="I90" s="168" t="s">
        <v>123</v>
      </c>
      <c r="J90" s="167" t="s">
        <v>100</v>
      </c>
      <c r="K90" s="169" t="s">
        <v>124</v>
      </c>
      <c r="L90" s="170"/>
      <c r="M90" s="71" t="s">
        <v>34</v>
      </c>
      <c r="N90" s="72" t="s">
        <v>50</v>
      </c>
      <c r="O90" s="72" t="s">
        <v>125</v>
      </c>
      <c r="P90" s="72" t="s">
        <v>126</v>
      </c>
      <c r="Q90" s="72" t="s">
        <v>127</v>
      </c>
      <c r="R90" s="72" t="s">
        <v>128</v>
      </c>
      <c r="S90" s="72" t="s">
        <v>129</v>
      </c>
      <c r="T90" s="73" t="s">
        <v>130</v>
      </c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</row>
    <row r="91" spans="1:65" s="2" customFormat="1" ht="22.9" customHeight="1" x14ac:dyDescent="0.25">
      <c r="A91" s="37"/>
      <c r="B91" s="38"/>
      <c r="C91" s="78" t="s">
        <v>131</v>
      </c>
      <c r="D91" s="39"/>
      <c r="E91" s="39"/>
      <c r="F91" s="39"/>
      <c r="G91" s="39"/>
      <c r="H91" s="39"/>
      <c r="I91" s="110"/>
      <c r="J91" s="171">
        <f>BK91</f>
        <v>0</v>
      </c>
      <c r="K91" s="39"/>
      <c r="L91" s="42"/>
      <c r="M91" s="74"/>
      <c r="N91" s="172"/>
      <c r="O91" s="75"/>
      <c r="P91" s="173">
        <f>P92+P354+P1334</f>
        <v>0</v>
      </c>
      <c r="Q91" s="75"/>
      <c r="R91" s="173">
        <f>R92+R354+R1334</f>
        <v>85.202958850000002</v>
      </c>
      <c r="S91" s="75"/>
      <c r="T91" s="174">
        <f>T92+T354+T1334</f>
        <v>51.735616059999998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9" t="s">
        <v>79</v>
      </c>
      <c r="AU91" s="19" t="s">
        <v>93</v>
      </c>
      <c r="BK91" s="175">
        <f>BK92+BK354+BK1334</f>
        <v>0</v>
      </c>
    </row>
    <row r="92" spans="1:65" s="12" customFormat="1" ht="25.9" customHeight="1" x14ac:dyDescent="0.2">
      <c r="B92" s="176"/>
      <c r="C92" s="177"/>
      <c r="D92" s="178" t="s">
        <v>79</v>
      </c>
      <c r="E92" s="179" t="s">
        <v>132</v>
      </c>
      <c r="F92" s="179" t="s">
        <v>133</v>
      </c>
      <c r="G92" s="177"/>
      <c r="H92" s="177"/>
      <c r="I92" s="180"/>
      <c r="J92" s="181">
        <f>BK92</f>
        <v>0</v>
      </c>
      <c r="K92" s="177"/>
      <c r="L92" s="182"/>
      <c r="M92" s="183"/>
      <c r="N92" s="184"/>
      <c r="O92" s="184"/>
      <c r="P92" s="185">
        <f>P93+P142+P161+P325+P353</f>
        <v>0</v>
      </c>
      <c r="Q92" s="184"/>
      <c r="R92" s="185">
        <f>R93+R142+R161+R325+R353</f>
        <v>3.3239851499999999</v>
      </c>
      <c r="S92" s="184"/>
      <c r="T92" s="186">
        <f>T93+T142+T161+T325+T353</f>
        <v>15.5586</v>
      </c>
      <c r="AR92" s="187" t="s">
        <v>23</v>
      </c>
      <c r="AT92" s="188" t="s">
        <v>79</v>
      </c>
      <c r="AU92" s="188" t="s">
        <v>80</v>
      </c>
      <c r="AY92" s="187" t="s">
        <v>134</v>
      </c>
      <c r="BK92" s="189">
        <f>BK93+BK142+BK161+BK325+BK353</f>
        <v>0</v>
      </c>
    </row>
    <row r="93" spans="1:65" s="12" customFormat="1" ht="22.9" customHeight="1" x14ac:dyDescent="0.2">
      <c r="B93" s="176"/>
      <c r="C93" s="177"/>
      <c r="D93" s="178" t="s">
        <v>79</v>
      </c>
      <c r="E93" s="190" t="s">
        <v>23</v>
      </c>
      <c r="F93" s="190" t="s">
        <v>135</v>
      </c>
      <c r="G93" s="177"/>
      <c r="H93" s="177"/>
      <c r="I93" s="180"/>
      <c r="J93" s="191">
        <f>BK93</f>
        <v>0</v>
      </c>
      <c r="K93" s="177"/>
      <c r="L93" s="182"/>
      <c r="M93" s="183"/>
      <c r="N93" s="184"/>
      <c r="O93" s="184"/>
      <c r="P93" s="185">
        <f>SUM(P94:P141)</f>
        <v>0</v>
      </c>
      <c r="Q93" s="184"/>
      <c r="R93" s="185">
        <f>SUM(R94:R141)</f>
        <v>1.224558</v>
      </c>
      <c r="S93" s="184"/>
      <c r="T93" s="186">
        <f>SUM(T94:T141)</f>
        <v>0</v>
      </c>
      <c r="AR93" s="187" t="s">
        <v>23</v>
      </c>
      <c r="AT93" s="188" t="s">
        <v>79</v>
      </c>
      <c r="AU93" s="188" t="s">
        <v>23</v>
      </c>
      <c r="AY93" s="187" t="s">
        <v>134</v>
      </c>
      <c r="BK93" s="189">
        <f>SUM(BK94:BK141)</f>
        <v>0</v>
      </c>
    </row>
    <row r="94" spans="1:65" s="2" customFormat="1" ht="16.5" customHeight="1" x14ac:dyDescent="0.2">
      <c r="A94" s="37"/>
      <c r="B94" s="38"/>
      <c r="C94" s="192" t="s">
        <v>23</v>
      </c>
      <c r="D94" s="192" t="s">
        <v>136</v>
      </c>
      <c r="E94" s="193" t="s">
        <v>137</v>
      </c>
      <c r="F94" s="194" t="s">
        <v>138</v>
      </c>
      <c r="G94" s="195" t="s">
        <v>139</v>
      </c>
      <c r="H94" s="196">
        <v>75.7</v>
      </c>
      <c r="I94" s="197"/>
      <c r="J94" s="198">
        <f>ROUND(I94*H94,2)</f>
        <v>0</v>
      </c>
      <c r="K94" s="194" t="s">
        <v>140</v>
      </c>
      <c r="L94" s="42"/>
      <c r="M94" s="199" t="s">
        <v>34</v>
      </c>
      <c r="N94" s="200" t="s">
        <v>51</v>
      </c>
      <c r="O94" s="67"/>
      <c r="P94" s="201">
        <f>O94*H94</f>
        <v>0</v>
      </c>
      <c r="Q94" s="201">
        <v>2.9999999999999997E-4</v>
      </c>
      <c r="R94" s="201">
        <f>Q94*H94</f>
        <v>2.2709999999999998E-2</v>
      </c>
      <c r="S94" s="201">
        <v>0</v>
      </c>
      <c r="T94" s="202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03" t="s">
        <v>141</v>
      </c>
      <c r="AT94" s="203" t="s">
        <v>136</v>
      </c>
      <c r="AU94" s="203" t="s">
        <v>89</v>
      </c>
      <c r="AY94" s="19" t="s">
        <v>134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19" t="s">
        <v>23</v>
      </c>
      <c r="BK94" s="204">
        <f>ROUND(I94*H94,2)</f>
        <v>0</v>
      </c>
      <c r="BL94" s="19" t="s">
        <v>141</v>
      </c>
      <c r="BM94" s="203" t="s">
        <v>142</v>
      </c>
    </row>
    <row r="95" spans="1:65" s="2" customFormat="1" ht="19.5" x14ac:dyDescent="0.2">
      <c r="A95" s="37"/>
      <c r="B95" s="38"/>
      <c r="C95" s="39"/>
      <c r="D95" s="205" t="s">
        <v>143</v>
      </c>
      <c r="E95" s="39"/>
      <c r="F95" s="206" t="s">
        <v>144</v>
      </c>
      <c r="G95" s="39"/>
      <c r="H95" s="39"/>
      <c r="I95" s="110"/>
      <c r="J95" s="39"/>
      <c r="K95" s="39"/>
      <c r="L95" s="42"/>
      <c r="M95" s="207"/>
      <c r="N95" s="208"/>
      <c r="O95" s="67"/>
      <c r="P95" s="67"/>
      <c r="Q95" s="67"/>
      <c r="R95" s="67"/>
      <c r="S95" s="67"/>
      <c r="T95" s="68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9" t="s">
        <v>143</v>
      </c>
      <c r="AU95" s="19" t="s">
        <v>89</v>
      </c>
    </row>
    <row r="96" spans="1:65" s="13" customFormat="1" ht="22.5" x14ac:dyDescent="0.2">
      <c r="B96" s="209"/>
      <c r="C96" s="210"/>
      <c r="D96" s="205" t="s">
        <v>145</v>
      </c>
      <c r="E96" s="211" t="s">
        <v>34</v>
      </c>
      <c r="F96" s="212" t="s">
        <v>146</v>
      </c>
      <c r="G96" s="210"/>
      <c r="H96" s="211" t="s">
        <v>34</v>
      </c>
      <c r="I96" s="213"/>
      <c r="J96" s="210"/>
      <c r="K96" s="210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145</v>
      </c>
      <c r="AU96" s="218" t="s">
        <v>89</v>
      </c>
      <c r="AV96" s="13" t="s">
        <v>23</v>
      </c>
      <c r="AW96" s="13" t="s">
        <v>41</v>
      </c>
      <c r="AX96" s="13" t="s">
        <v>80</v>
      </c>
      <c r="AY96" s="218" t="s">
        <v>134</v>
      </c>
    </row>
    <row r="97" spans="1:65" s="13" customFormat="1" ht="11.25" x14ac:dyDescent="0.2">
      <c r="B97" s="209"/>
      <c r="C97" s="210"/>
      <c r="D97" s="205" t="s">
        <v>145</v>
      </c>
      <c r="E97" s="211" t="s">
        <v>34</v>
      </c>
      <c r="F97" s="212" t="s">
        <v>147</v>
      </c>
      <c r="G97" s="210"/>
      <c r="H97" s="211" t="s">
        <v>34</v>
      </c>
      <c r="I97" s="213"/>
      <c r="J97" s="210"/>
      <c r="K97" s="210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145</v>
      </c>
      <c r="AU97" s="218" t="s">
        <v>89</v>
      </c>
      <c r="AV97" s="13" t="s">
        <v>23</v>
      </c>
      <c r="AW97" s="13" t="s">
        <v>41</v>
      </c>
      <c r="AX97" s="13" t="s">
        <v>80</v>
      </c>
      <c r="AY97" s="218" t="s">
        <v>134</v>
      </c>
    </row>
    <row r="98" spans="1:65" s="14" customFormat="1" ht="11.25" x14ac:dyDescent="0.2">
      <c r="B98" s="219"/>
      <c r="C98" s="220"/>
      <c r="D98" s="205" t="s">
        <v>145</v>
      </c>
      <c r="E98" s="221" t="s">
        <v>34</v>
      </c>
      <c r="F98" s="222" t="s">
        <v>148</v>
      </c>
      <c r="G98" s="220"/>
      <c r="H98" s="223">
        <v>75.7</v>
      </c>
      <c r="I98" s="224"/>
      <c r="J98" s="220"/>
      <c r="K98" s="220"/>
      <c r="L98" s="225"/>
      <c r="M98" s="226"/>
      <c r="N98" s="227"/>
      <c r="O98" s="227"/>
      <c r="P98" s="227"/>
      <c r="Q98" s="227"/>
      <c r="R98" s="227"/>
      <c r="S98" s="227"/>
      <c r="T98" s="228"/>
      <c r="AT98" s="229" t="s">
        <v>145</v>
      </c>
      <c r="AU98" s="229" t="s">
        <v>89</v>
      </c>
      <c r="AV98" s="14" t="s">
        <v>89</v>
      </c>
      <c r="AW98" s="14" t="s">
        <v>41</v>
      </c>
      <c r="AX98" s="14" t="s">
        <v>80</v>
      </c>
      <c r="AY98" s="229" t="s">
        <v>134</v>
      </c>
    </row>
    <row r="99" spans="1:65" s="15" customFormat="1" ht="11.25" x14ac:dyDescent="0.2">
      <c r="B99" s="230"/>
      <c r="C99" s="231"/>
      <c r="D99" s="205" t="s">
        <v>145</v>
      </c>
      <c r="E99" s="232" t="s">
        <v>34</v>
      </c>
      <c r="F99" s="233" t="s">
        <v>149</v>
      </c>
      <c r="G99" s="231"/>
      <c r="H99" s="234">
        <v>75.7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AT99" s="240" t="s">
        <v>145</v>
      </c>
      <c r="AU99" s="240" t="s">
        <v>89</v>
      </c>
      <c r="AV99" s="15" t="s">
        <v>141</v>
      </c>
      <c r="AW99" s="15" t="s">
        <v>41</v>
      </c>
      <c r="AX99" s="15" t="s">
        <v>23</v>
      </c>
      <c r="AY99" s="240" t="s">
        <v>134</v>
      </c>
    </row>
    <row r="100" spans="1:65" s="2" customFormat="1" ht="16.5" customHeight="1" x14ac:dyDescent="0.2">
      <c r="A100" s="37"/>
      <c r="B100" s="38"/>
      <c r="C100" s="192" t="s">
        <v>89</v>
      </c>
      <c r="D100" s="192" t="s">
        <v>136</v>
      </c>
      <c r="E100" s="193" t="s">
        <v>150</v>
      </c>
      <c r="F100" s="194" t="s">
        <v>151</v>
      </c>
      <c r="G100" s="195" t="s">
        <v>139</v>
      </c>
      <c r="H100" s="196">
        <v>75.7</v>
      </c>
      <c r="I100" s="197"/>
      <c r="J100" s="198">
        <f>ROUND(I100*H100,2)</f>
        <v>0</v>
      </c>
      <c r="K100" s="194" t="s">
        <v>140</v>
      </c>
      <c r="L100" s="42"/>
      <c r="M100" s="199" t="s">
        <v>34</v>
      </c>
      <c r="N100" s="200" t="s">
        <v>51</v>
      </c>
      <c r="O100" s="67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03" t="s">
        <v>141</v>
      </c>
      <c r="AT100" s="203" t="s">
        <v>136</v>
      </c>
      <c r="AU100" s="203" t="s">
        <v>89</v>
      </c>
      <c r="AY100" s="19" t="s">
        <v>134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19" t="s">
        <v>23</v>
      </c>
      <c r="BK100" s="204">
        <f>ROUND(I100*H100,2)</f>
        <v>0</v>
      </c>
      <c r="BL100" s="19" t="s">
        <v>141</v>
      </c>
      <c r="BM100" s="203" t="s">
        <v>152</v>
      </c>
    </row>
    <row r="101" spans="1:65" s="2" customFormat="1" ht="19.5" x14ac:dyDescent="0.2">
      <c r="A101" s="37"/>
      <c r="B101" s="38"/>
      <c r="C101" s="39"/>
      <c r="D101" s="205" t="s">
        <v>143</v>
      </c>
      <c r="E101" s="39"/>
      <c r="F101" s="206" t="s">
        <v>153</v>
      </c>
      <c r="G101" s="39"/>
      <c r="H101" s="39"/>
      <c r="I101" s="110"/>
      <c r="J101" s="39"/>
      <c r="K101" s="39"/>
      <c r="L101" s="42"/>
      <c r="M101" s="207"/>
      <c r="N101" s="208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9" t="s">
        <v>143</v>
      </c>
      <c r="AU101" s="19" t="s">
        <v>89</v>
      </c>
    </row>
    <row r="102" spans="1:65" s="13" customFormat="1" ht="22.5" x14ac:dyDescent="0.2">
      <c r="B102" s="209"/>
      <c r="C102" s="210"/>
      <c r="D102" s="205" t="s">
        <v>145</v>
      </c>
      <c r="E102" s="211" t="s">
        <v>34</v>
      </c>
      <c r="F102" s="212" t="s">
        <v>146</v>
      </c>
      <c r="G102" s="210"/>
      <c r="H102" s="211" t="s">
        <v>34</v>
      </c>
      <c r="I102" s="213"/>
      <c r="J102" s="210"/>
      <c r="K102" s="210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145</v>
      </c>
      <c r="AU102" s="218" t="s">
        <v>89</v>
      </c>
      <c r="AV102" s="13" t="s">
        <v>23</v>
      </c>
      <c r="AW102" s="13" t="s">
        <v>41</v>
      </c>
      <c r="AX102" s="13" t="s">
        <v>80</v>
      </c>
      <c r="AY102" s="218" t="s">
        <v>134</v>
      </c>
    </row>
    <row r="103" spans="1:65" s="13" customFormat="1" ht="11.25" x14ac:dyDescent="0.2">
      <c r="B103" s="209"/>
      <c r="C103" s="210"/>
      <c r="D103" s="205" t="s">
        <v>145</v>
      </c>
      <c r="E103" s="211" t="s">
        <v>34</v>
      </c>
      <c r="F103" s="212" t="s">
        <v>147</v>
      </c>
      <c r="G103" s="210"/>
      <c r="H103" s="211" t="s">
        <v>34</v>
      </c>
      <c r="I103" s="213"/>
      <c r="J103" s="210"/>
      <c r="K103" s="210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145</v>
      </c>
      <c r="AU103" s="218" t="s">
        <v>89</v>
      </c>
      <c r="AV103" s="13" t="s">
        <v>23</v>
      </c>
      <c r="AW103" s="13" t="s">
        <v>41</v>
      </c>
      <c r="AX103" s="13" t="s">
        <v>80</v>
      </c>
      <c r="AY103" s="218" t="s">
        <v>134</v>
      </c>
    </row>
    <row r="104" spans="1:65" s="14" customFormat="1" ht="11.25" x14ac:dyDescent="0.2">
      <c r="B104" s="219"/>
      <c r="C104" s="220"/>
      <c r="D104" s="205" t="s">
        <v>145</v>
      </c>
      <c r="E104" s="221" t="s">
        <v>34</v>
      </c>
      <c r="F104" s="222" t="s">
        <v>148</v>
      </c>
      <c r="G104" s="220"/>
      <c r="H104" s="223">
        <v>75.7</v>
      </c>
      <c r="I104" s="224"/>
      <c r="J104" s="220"/>
      <c r="K104" s="220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145</v>
      </c>
      <c r="AU104" s="229" t="s">
        <v>89</v>
      </c>
      <c r="AV104" s="14" t="s">
        <v>89</v>
      </c>
      <c r="AW104" s="14" t="s">
        <v>41</v>
      </c>
      <c r="AX104" s="14" t="s">
        <v>80</v>
      </c>
      <c r="AY104" s="229" t="s">
        <v>134</v>
      </c>
    </row>
    <row r="105" spans="1:65" s="15" customFormat="1" ht="11.25" x14ac:dyDescent="0.2">
      <c r="B105" s="230"/>
      <c r="C105" s="231"/>
      <c r="D105" s="205" t="s">
        <v>145</v>
      </c>
      <c r="E105" s="232" t="s">
        <v>34</v>
      </c>
      <c r="F105" s="233" t="s">
        <v>149</v>
      </c>
      <c r="G105" s="231"/>
      <c r="H105" s="234">
        <v>75.7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AT105" s="240" t="s">
        <v>145</v>
      </c>
      <c r="AU105" s="240" t="s">
        <v>89</v>
      </c>
      <c r="AV105" s="15" t="s">
        <v>141</v>
      </c>
      <c r="AW105" s="15" t="s">
        <v>41</v>
      </c>
      <c r="AX105" s="15" t="s">
        <v>23</v>
      </c>
      <c r="AY105" s="240" t="s">
        <v>134</v>
      </c>
    </row>
    <row r="106" spans="1:65" s="2" customFormat="1" ht="16.5" customHeight="1" x14ac:dyDescent="0.2">
      <c r="A106" s="37"/>
      <c r="B106" s="38"/>
      <c r="C106" s="192" t="s">
        <v>154</v>
      </c>
      <c r="D106" s="192" t="s">
        <v>136</v>
      </c>
      <c r="E106" s="193" t="s">
        <v>155</v>
      </c>
      <c r="F106" s="194" t="s">
        <v>156</v>
      </c>
      <c r="G106" s="195" t="s">
        <v>157</v>
      </c>
      <c r="H106" s="196">
        <v>57.192999999999998</v>
      </c>
      <c r="I106" s="197"/>
      <c r="J106" s="198">
        <f>ROUND(I106*H106,2)</f>
        <v>0</v>
      </c>
      <c r="K106" s="194" t="s">
        <v>158</v>
      </c>
      <c r="L106" s="42"/>
      <c r="M106" s="199" t="s">
        <v>34</v>
      </c>
      <c r="N106" s="200" t="s">
        <v>51</v>
      </c>
      <c r="O106" s="67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03" t="s">
        <v>141</v>
      </c>
      <c r="AT106" s="203" t="s">
        <v>136</v>
      </c>
      <c r="AU106" s="203" t="s">
        <v>89</v>
      </c>
      <c r="AY106" s="19" t="s">
        <v>134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19" t="s">
        <v>23</v>
      </c>
      <c r="BK106" s="204">
        <f>ROUND(I106*H106,2)</f>
        <v>0</v>
      </c>
      <c r="BL106" s="19" t="s">
        <v>141</v>
      </c>
      <c r="BM106" s="203" t="s">
        <v>159</v>
      </c>
    </row>
    <row r="107" spans="1:65" s="2" customFormat="1" ht="11.25" x14ac:dyDescent="0.2">
      <c r="A107" s="37"/>
      <c r="B107" s="38"/>
      <c r="C107" s="39"/>
      <c r="D107" s="205" t="s">
        <v>143</v>
      </c>
      <c r="E107" s="39"/>
      <c r="F107" s="206" t="s">
        <v>160</v>
      </c>
      <c r="G107" s="39"/>
      <c r="H107" s="39"/>
      <c r="I107" s="110"/>
      <c r="J107" s="39"/>
      <c r="K107" s="39"/>
      <c r="L107" s="42"/>
      <c r="M107" s="207"/>
      <c r="N107" s="208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9" t="s">
        <v>143</v>
      </c>
      <c r="AU107" s="19" t="s">
        <v>89</v>
      </c>
    </row>
    <row r="108" spans="1:65" s="13" customFormat="1" ht="11.25" x14ac:dyDescent="0.2">
      <c r="B108" s="209"/>
      <c r="C108" s="210"/>
      <c r="D108" s="205" t="s">
        <v>145</v>
      </c>
      <c r="E108" s="211" t="s">
        <v>34</v>
      </c>
      <c r="F108" s="212" t="s">
        <v>161</v>
      </c>
      <c r="G108" s="210"/>
      <c r="H108" s="211" t="s">
        <v>34</v>
      </c>
      <c r="I108" s="213"/>
      <c r="J108" s="210"/>
      <c r="K108" s="210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145</v>
      </c>
      <c r="AU108" s="218" t="s">
        <v>89</v>
      </c>
      <c r="AV108" s="13" t="s">
        <v>23</v>
      </c>
      <c r="AW108" s="13" t="s">
        <v>41</v>
      </c>
      <c r="AX108" s="13" t="s">
        <v>80</v>
      </c>
      <c r="AY108" s="218" t="s">
        <v>134</v>
      </c>
    </row>
    <row r="109" spans="1:65" s="13" customFormat="1" ht="11.25" x14ac:dyDescent="0.2">
      <c r="B109" s="209"/>
      <c r="C109" s="210"/>
      <c r="D109" s="205" t="s">
        <v>145</v>
      </c>
      <c r="E109" s="211" t="s">
        <v>34</v>
      </c>
      <c r="F109" s="212" t="s">
        <v>162</v>
      </c>
      <c r="G109" s="210"/>
      <c r="H109" s="211" t="s">
        <v>34</v>
      </c>
      <c r="I109" s="213"/>
      <c r="J109" s="210"/>
      <c r="K109" s="210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145</v>
      </c>
      <c r="AU109" s="218" t="s">
        <v>89</v>
      </c>
      <c r="AV109" s="13" t="s">
        <v>23</v>
      </c>
      <c r="AW109" s="13" t="s">
        <v>41</v>
      </c>
      <c r="AX109" s="13" t="s">
        <v>80</v>
      </c>
      <c r="AY109" s="218" t="s">
        <v>134</v>
      </c>
    </row>
    <row r="110" spans="1:65" s="14" customFormat="1" ht="11.25" x14ac:dyDescent="0.2">
      <c r="B110" s="219"/>
      <c r="C110" s="220"/>
      <c r="D110" s="205" t="s">
        <v>145</v>
      </c>
      <c r="E110" s="221" t="s">
        <v>34</v>
      </c>
      <c r="F110" s="222" t="s">
        <v>163</v>
      </c>
      <c r="G110" s="220"/>
      <c r="H110" s="223">
        <v>57.192999999999998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145</v>
      </c>
      <c r="AU110" s="229" t="s">
        <v>89</v>
      </c>
      <c r="AV110" s="14" t="s">
        <v>89</v>
      </c>
      <c r="AW110" s="14" t="s">
        <v>41</v>
      </c>
      <c r="AX110" s="14" t="s">
        <v>80</v>
      </c>
      <c r="AY110" s="229" t="s">
        <v>134</v>
      </c>
    </row>
    <row r="111" spans="1:65" s="15" customFormat="1" ht="11.25" x14ac:dyDescent="0.2">
      <c r="B111" s="230"/>
      <c r="C111" s="231"/>
      <c r="D111" s="205" t="s">
        <v>145</v>
      </c>
      <c r="E111" s="232" t="s">
        <v>34</v>
      </c>
      <c r="F111" s="233" t="s">
        <v>149</v>
      </c>
      <c r="G111" s="231"/>
      <c r="H111" s="234">
        <v>57.192999999999998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AT111" s="240" t="s">
        <v>145</v>
      </c>
      <c r="AU111" s="240" t="s">
        <v>89</v>
      </c>
      <c r="AV111" s="15" t="s">
        <v>141</v>
      </c>
      <c r="AW111" s="15" t="s">
        <v>41</v>
      </c>
      <c r="AX111" s="15" t="s">
        <v>23</v>
      </c>
      <c r="AY111" s="240" t="s">
        <v>134</v>
      </c>
    </row>
    <row r="112" spans="1:65" s="2" customFormat="1" ht="16.5" customHeight="1" x14ac:dyDescent="0.2">
      <c r="A112" s="37"/>
      <c r="B112" s="38"/>
      <c r="C112" s="241" t="s">
        <v>141</v>
      </c>
      <c r="D112" s="241" t="s">
        <v>164</v>
      </c>
      <c r="E112" s="242" t="s">
        <v>165</v>
      </c>
      <c r="F112" s="243" t="s">
        <v>166</v>
      </c>
      <c r="G112" s="244" t="s">
        <v>167</v>
      </c>
      <c r="H112" s="245">
        <v>0.85799999999999998</v>
      </c>
      <c r="I112" s="246"/>
      <c r="J112" s="247">
        <f>ROUND(I112*H112,2)</f>
        <v>0</v>
      </c>
      <c r="K112" s="243" t="s">
        <v>158</v>
      </c>
      <c r="L112" s="248"/>
      <c r="M112" s="249" t="s">
        <v>34</v>
      </c>
      <c r="N112" s="250" t="s">
        <v>51</v>
      </c>
      <c r="O112" s="67"/>
      <c r="P112" s="201">
        <f>O112*H112</f>
        <v>0</v>
      </c>
      <c r="Q112" s="201">
        <v>1E-3</v>
      </c>
      <c r="R112" s="201">
        <f>Q112*H112</f>
        <v>8.5800000000000004E-4</v>
      </c>
      <c r="S112" s="201">
        <v>0</v>
      </c>
      <c r="T112" s="202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03" t="s">
        <v>168</v>
      </c>
      <c r="AT112" s="203" t="s">
        <v>164</v>
      </c>
      <c r="AU112" s="203" t="s">
        <v>89</v>
      </c>
      <c r="AY112" s="19" t="s">
        <v>134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19" t="s">
        <v>23</v>
      </c>
      <c r="BK112" s="204">
        <f>ROUND(I112*H112,2)</f>
        <v>0</v>
      </c>
      <c r="BL112" s="19" t="s">
        <v>141</v>
      </c>
      <c r="BM112" s="203" t="s">
        <v>169</v>
      </c>
    </row>
    <row r="113" spans="1:65" s="2" customFormat="1" ht="11.25" x14ac:dyDescent="0.2">
      <c r="A113" s="37"/>
      <c r="B113" s="38"/>
      <c r="C113" s="39"/>
      <c r="D113" s="205" t="s">
        <v>143</v>
      </c>
      <c r="E113" s="39"/>
      <c r="F113" s="206" t="s">
        <v>170</v>
      </c>
      <c r="G113" s="39"/>
      <c r="H113" s="39"/>
      <c r="I113" s="110"/>
      <c r="J113" s="39"/>
      <c r="K113" s="39"/>
      <c r="L113" s="42"/>
      <c r="M113" s="207"/>
      <c r="N113" s="208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9" t="s">
        <v>143</v>
      </c>
      <c r="AU113" s="19" t="s">
        <v>89</v>
      </c>
    </row>
    <row r="114" spans="1:65" s="13" customFormat="1" ht="11.25" x14ac:dyDescent="0.2">
      <c r="B114" s="209"/>
      <c r="C114" s="210"/>
      <c r="D114" s="205" t="s">
        <v>145</v>
      </c>
      <c r="E114" s="211" t="s">
        <v>34</v>
      </c>
      <c r="F114" s="212" t="s">
        <v>161</v>
      </c>
      <c r="G114" s="210"/>
      <c r="H114" s="211" t="s">
        <v>34</v>
      </c>
      <c r="I114" s="213"/>
      <c r="J114" s="210"/>
      <c r="K114" s="210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145</v>
      </c>
      <c r="AU114" s="218" t="s">
        <v>89</v>
      </c>
      <c r="AV114" s="13" t="s">
        <v>23</v>
      </c>
      <c r="AW114" s="13" t="s">
        <v>41</v>
      </c>
      <c r="AX114" s="13" t="s">
        <v>80</v>
      </c>
      <c r="AY114" s="218" t="s">
        <v>134</v>
      </c>
    </row>
    <row r="115" spans="1:65" s="13" customFormat="1" ht="11.25" x14ac:dyDescent="0.2">
      <c r="B115" s="209"/>
      <c r="C115" s="210"/>
      <c r="D115" s="205" t="s">
        <v>145</v>
      </c>
      <c r="E115" s="211" t="s">
        <v>34</v>
      </c>
      <c r="F115" s="212" t="s">
        <v>162</v>
      </c>
      <c r="G115" s="210"/>
      <c r="H115" s="211" t="s">
        <v>34</v>
      </c>
      <c r="I115" s="213"/>
      <c r="J115" s="210"/>
      <c r="K115" s="210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145</v>
      </c>
      <c r="AU115" s="218" t="s">
        <v>89</v>
      </c>
      <c r="AV115" s="13" t="s">
        <v>23</v>
      </c>
      <c r="AW115" s="13" t="s">
        <v>41</v>
      </c>
      <c r="AX115" s="13" t="s">
        <v>80</v>
      </c>
      <c r="AY115" s="218" t="s">
        <v>134</v>
      </c>
    </row>
    <row r="116" spans="1:65" s="14" customFormat="1" ht="11.25" x14ac:dyDescent="0.2">
      <c r="B116" s="219"/>
      <c r="C116" s="220"/>
      <c r="D116" s="205" t="s">
        <v>145</v>
      </c>
      <c r="E116" s="221" t="s">
        <v>34</v>
      </c>
      <c r="F116" s="222" t="s">
        <v>163</v>
      </c>
      <c r="G116" s="220"/>
      <c r="H116" s="223">
        <v>57.192999999999998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145</v>
      </c>
      <c r="AU116" s="229" t="s">
        <v>89</v>
      </c>
      <c r="AV116" s="14" t="s">
        <v>89</v>
      </c>
      <c r="AW116" s="14" t="s">
        <v>41</v>
      </c>
      <c r="AX116" s="14" t="s">
        <v>80</v>
      </c>
      <c r="AY116" s="229" t="s">
        <v>134</v>
      </c>
    </row>
    <row r="117" spans="1:65" s="15" customFormat="1" ht="11.25" x14ac:dyDescent="0.2">
      <c r="B117" s="230"/>
      <c r="C117" s="231"/>
      <c r="D117" s="205" t="s">
        <v>145</v>
      </c>
      <c r="E117" s="232" t="s">
        <v>34</v>
      </c>
      <c r="F117" s="233" t="s">
        <v>149</v>
      </c>
      <c r="G117" s="231"/>
      <c r="H117" s="234">
        <v>57.192999999999998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145</v>
      </c>
      <c r="AU117" s="240" t="s">
        <v>89</v>
      </c>
      <c r="AV117" s="15" t="s">
        <v>141</v>
      </c>
      <c r="AW117" s="15" t="s">
        <v>41</v>
      </c>
      <c r="AX117" s="15" t="s">
        <v>80</v>
      </c>
      <c r="AY117" s="240" t="s">
        <v>134</v>
      </c>
    </row>
    <row r="118" spans="1:65" s="14" customFormat="1" ht="11.25" x14ac:dyDescent="0.2">
      <c r="B118" s="219"/>
      <c r="C118" s="220"/>
      <c r="D118" s="205" t="s">
        <v>145</v>
      </c>
      <c r="E118" s="221" t="s">
        <v>34</v>
      </c>
      <c r="F118" s="222" t="s">
        <v>171</v>
      </c>
      <c r="G118" s="220"/>
      <c r="H118" s="223">
        <v>0.85799999999999998</v>
      </c>
      <c r="I118" s="224"/>
      <c r="J118" s="220"/>
      <c r="K118" s="220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145</v>
      </c>
      <c r="AU118" s="229" t="s">
        <v>89</v>
      </c>
      <c r="AV118" s="14" t="s">
        <v>89</v>
      </c>
      <c r="AW118" s="14" t="s">
        <v>41</v>
      </c>
      <c r="AX118" s="14" t="s">
        <v>80</v>
      </c>
      <c r="AY118" s="229" t="s">
        <v>134</v>
      </c>
    </row>
    <row r="119" spans="1:65" s="15" customFormat="1" ht="11.25" x14ac:dyDescent="0.2">
      <c r="B119" s="230"/>
      <c r="C119" s="231"/>
      <c r="D119" s="205" t="s">
        <v>145</v>
      </c>
      <c r="E119" s="232" t="s">
        <v>34</v>
      </c>
      <c r="F119" s="233" t="s">
        <v>149</v>
      </c>
      <c r="G119" s="231"/>
      <c r="H119" s="234">
        <v>0.85799999999999998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145</v>
      </c>
      <c r="AU119" s="240" t="s">
        <v>89</v>
      </c>
      <c r="AV119" s="15" t="s">
        <v>141</v>
      </c>
      <c r="AW119" s="15" t="s">
        <v>41</v>
      </c>
      <c r="AX119" s="15" t="s">
        <v>23</v>
      </c>
      <c r="AY119" s="240" t="s">
        <v>134</v>
      </c>
    </row>
    <row r="120" spans="1:65" s="2" customFormat="1" ht="16.5" customHeight="1" x14ac:dyDescent="0.2">
      <c r="A120" s="37"/>
      <c r="B120" s="38"/>
      <c r="C120" s="192" t="s">
        <v>172</v>
      </c>
      <c r="D120" s="192" t="s">
        <v>136</v>
      </c>
      <c r="E120" s="193" t="s">
        <v>173</v>
      </c>
      <c r="F120" s="194" t="s">
        <v>174</v>
      </c>
      <c r="G120" s="195" t="s">
        <v>157</v>
      </c>
      <c r="H120" s="196">
        <v>57.192999999999998</v>
      </c>
      <c r="I120" s="197"/>
      <c r="J120" s="198">
        <f>ROUND(I120*H120,2)</f>
        <v>0</v>
      </c>
      <c r="K120" s="194" t="s">
        <v>158</v>
      </c>
      <c r="L120" s="42"/>
      <c r="M120" s="199" t="s">
        <v>34</v>
      </c>
      <c r="N120" s="200" t="s">
        <v>51</v>
      </c>
      <c r="O120" s="67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03" t="s">
        <v>141</v>
      </c>
      <c r="AT120" s="203" t="s">
        <v>136</v>
      </c>
      <c r="AU120" s="203" t="s">
        <v>89</v>
      </c>
      <c r="AY120" s="19" t="s">
        <v>134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19" t="s">
        <v>23</v>
      </c>
      <c r="BK120" s="204">
        <f>ROUND(I120*H120,2)</f>
        <v>0</v>
      </c>
      <c r="BL120" s="19" t="s">
        <v>141</v>
      </c>
      <c r="BM120" s="203" t="s">
        <v>175</v>
      </c>
    </row>
    <row r="121" spans="1:65" s="2" customFormat="1" ht="11.25" x14ac:dyDescent="0.2">
      <c r="A121" s="37"/>
      <c r="B121" s="38"/>
      <c r="C121" s="39"/>
      <c r="D121" s="205" t="s">
        <v>143</v>
      </c>
      <c r="E121" s="39"/>
      <c r="F121" s="206" t="s">
        <v>176</v>
      </c>
      <c r="G121" s="39"/>
      <c r="H121" s="39"/>
      <c r="I121" s="110"/>
      <c r="J121" s="39"/>
      <c r="K121" s="39"/>
      <c r="L121" s="42"/>
      <c r="M121" s="207"/>
      <c r="N121" s="208"/>
      <c r="O121" s="67"/>
      <c r="P121" s="67"/>
      <c r="Q121" s="67"/>
      <c r="R121" s="67"/>
      <c r="S121" s="67"/>
      <c r="T121" s="6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9" t="s">
        <v>143</v>
      </c>
      <c r="AU121" s="19" t="s">
        <v>89</v>
      </c>
    </row>
    <row r="122" spans="1:65" s="13" customFormat="1" ht="11.25" x14ac:dyDescent="0.2">
      <c r="B122" s="209"/>
      <c r="C122" s="210"/>
      <c r="D122" s="205" t="s">
        <v>145</v>
      </c>
      <c r="E122" s="211" t="s">
        <v>34</v>
      </c>
      <c r="F122" s="212" t="s">
        <v>161</v>
      </c>
      <c r="G122" s="210"/>
      <c r="H122" s="211" t="s">
        <v>34</v>
      </c>
      <c r="I122" s="213"/>
      <c r="J122" s="210"/>
      <c r="K122" s="210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145</v>
      </c>
      <c r="AU122" s="218" t="s">
        <v>89</v>
      </c>
      <c r="AV122" s="13" t="s">
        <v>23</v>
      </c>
      <c r="AW122" s="13" t="s">
        <v>41</v>
      </c>
      <c r="AX122" s="13" t="s">
        <v>80</v>
      </c>
      <c r="AY122" s="218" t="s">
        <v>134</v>
      </c>
    </row>
    <row r="123" spans="1:65" s="13" customFormat="1" ht="11.25" x14ac:dyDescent="0.2">
      <c r="B123" s="209"/>
      <c r="C123" s="210"/>
      <c r="D123" s="205" t="s">
        <v>145</v>
      </c>
      <c r="E123" s="211" t="s">
        <v>34</v>
      </c>
      <c r="F123" s="212" t="s">
        <v>162</v>
      </c>
      <c r="G123" s="210"/>
      <c r="H123" s="211" t="s">
        <v>34</v>
      </c>
      <c r="I123" s="213"/>
      <c r="J123" s="210"/>
      <c r="K123" s="210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145</v>
      </c>
      <c r="AU123" s="218" t="s">
        <v>89</v>
      </c>
      <c r="AV123" s="13" t="s">
        <v>23</v>
      </c>
      <c r="AW123" s="13" t="s">
        <v>41</v>
      </c>
      <c r="AX123" s="13" t="s">
        <v>80</v>
      </c>
      <c r="AY123" s="218" t="s">
        <v>134</v>
      </c>
    </row>
    <row r="124" spans="1:65" s="14" customFormat="1" ht="11.25" x14ac:dyDescent="0.2">
      <c r="B124" s="219"/>
      <c r="C124" s="220"/>
      <c r="D124" s="205" t="s">
        <v>145</v>
      </c>
      <c r="E124" s="221" t="s">
        <v>34</v>
      </c>
      <c r="F124" s="222" t="s">
        <v>163</v>
      </c>
      <c r="G124" s="220"/>
      <c r="H124" s="223">
        <v>57.192999999999998</v>
      </c>
      <c r="I124" s="224"/>
      <c r="J124" s="220"/>
      <c r="K124" s="220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145</v>
      </c>
      <c r="AU124" s="229" t="s">
        <v>89</v>
      </c>
      <c r="AV124" s="14" t="s">
        <v>89</v>
      </c>
      <c r="AW124" s="14" t="s">
        <v>41</v>
      </c>
      <c r="AX124" s="14" t="s">
        <v>80</v>
      </c>
      <c r="AY124" s="229" t="s">
        <v>134</v>
      </c>
    </row>
    <row r="125" spans="1:65" s="15" customFormat="1" ht="11.25" x14ac:dyDescent="0.2">
      <c r="B125" s="230"/>
      <c r="C125" s="231"/>
      <c r="D125" s="205" t="s">
        <v>145</v>
      </c>
      <c r="E125" s="232" t="s">
        <v>34</v>
      </c>
      <c r="F125" s="233" t="s">
        <v>149</v>
      </c>
      <c r="G125" s="231"/>
      <c r="H125" s="234">
        <v>57.192999999999998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145</v>
      </c>
      <c r="AU125" s="240" t="s">
        <v>89</v>
      </c>
      <c r="AV125" s="15" t="s">
        <v>141</v>
      </c>
      <c r="AW125" s="15" t="s">
        <v>41</v>
      </c>
      <c r="AX125" s="15" t="s">
        <v>23</v>
      </c>
      <c r="AY125" s="240" t="s">
        <v>134</v>
      </c>
    </row>
    <row r="126" spans="1:65" s="2" customFormat="1" ht="16.5" customHeight="1" x14ac:dyDescent="0.2">
      <c r="A126" s="37"/>
      <c r="B126" s="38"/>
      <c r="C126" s="241" t="s">
        <v>177</v>
      </c>
      <c r="D126" s="241" t="s">
        <v>164</v>
      </c>
      <c r="E126" s="242" t="s">
        <v>178</v>
      </c>
      <c r="F126" s="243" t="s">
        <v>179</v>
      </c>
      <c r="G126" s="244" t="s">
        <v>180</v>
      </c>
      <c r="H126" s="245">
        <v>5.7190000000000003</v>
      </c>
      <c r="I126" s="246"/>
      <c r="J126" s="247">
        <f>ROUND(I126*H126,2)</f>
        <v>0</v>
      </c>
      <c r="K126" s="243" t="s">
        <v>158</v>
      </c>
      <c r="L126" s="248"/>
      <c r="M126" s="249" t="s">
        <v>34</v>
      </c>
      <c r="N126" s="250" t="s">
        <v>51</v>
      </c>
      <c r="O126" s="67"/>
      <c r="P126" s="201">
        <f>O126*H126</f>
        <v>0</v>
      </c>
      <c r="Q126" s="201">
        <v>0.21</v>
      </c>
      <c r="R126" s="201">
        <f>Q126*H126</f>
        <v>1.20099</v>
      </c>
      <c r="S126" s="201">
        <v>0</v>
      </c>
      <c r="T126" s="202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03" t="s">
        <v>168</v>
      </c>
      <c r="AT126" s="203" t="s">
        <v>164</v>
      </c>
      <c r="AU126" s="203" t="s">
        <v>89</v>
      </c>
      <c r="AY126" s="19" t="s">
        <v>134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9" t="s">
        <v>23</v>
      </c>
      <c r="BK126" s="204">
        <f>ROUND(I126*H126,2)</f>
        <v>0</v>
      </c>
      <c r="BL126" s="19" t="s">
        <v>141</v>
      </c>
      <c r="BM126" s="203" t="s">
        <v>181</v>
      </c>
    </row>
    <row r="127" spans="1:65" s="2" customFormat="1" ht="11.25" x14ac:dyDescent="0.2">
      <c r="A127" s="37"/>
      <c r="B127" s="38"/>
      <c r="C127" s="39"/>
      <c r="D127" s="205" t="s">
        <v>143</v>
      </c>
      <c r="E127" s="39"/>
      <c r="F127" s="206" t="s">
        <v>182</v>
      </c>
      <c r="G127" s="39"/>
      <c r="H127" s="39"/>
      <c r="I127" s="110"/>
      <c r="J127" s="39"/>
      <c r="K127" s="39"/>
      <c r="L127" s="42"/>
      <c r="M127" s="207"/>
      <c r="N127" s="208"/>
      <c r="O127" s="67"/>
      <c r="P127" s="67"/>
      <c r="Q127" s="67"/>
      <c r="R127" s="67"/>
      <c r="S127" s="67"/>
      <c r="T127" s="68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9" t="s">
        <v>143</v>
      </c>
      <c r="AU127" s="19" t="s">
        <v>89</v>
      </c>
    </row>
    <row r="128" spans="1:65" s="13" customFormat="1" ht="11.25" x14ac:dyDescent="0.2">
      <c r="B128" s="209"/>
      <c r="C128" s="210"/>
      <c r="D128" s="205" t="s">
        <v>145</v>
      </c>
      <c r="E128" s="211" t="s">
        <v>34</v>
      </c>
      <c r="F128" s="212" t="s">
        <v>161</v>
      </c>
      <c r="G128" s="210"/>
      <c r="H128" s="211" t="s">
        <v>34</v>
      </c>
      <c r="I128" s="213"/>
      <c r="J128" s="210"/>
      <c r="K128" s="210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145</v>
      </c>
      <c r="AU128" s="218" t="s">
        <v>89</v>
      </c>
      <c r="AV128" s="13" t="s">
        <v>23</v>
      </c>
      <c r="AW128" s="13" t="s">
        <v>41</v>
      </c>
      <c r="AX128" s="13" t="s">
        <v>80</v>
      </c>
      <c r="AY128" s="218" t="s">
        <v>134</v>
      </c>
    </row>
    <row r="129" spans="1:65" s="13" customFormat="1" ht="11.25" x14ac:dyDescent="0.2">
      <c r="B129" s="209"/>
      <c r="C129" s="210"/>
      <c r="D129" s="205" t="s">
        <v>145</v>
      </c>
      <c r="E129" s="211" t="s">
        <v>34</v>
      </c>
      <c r="F129" s="212" t="s">
        <v>162</v>
      </c>
      <c r="G129" s="210"/>
      <c r="H129" s="211" t="s">
        <v>34</v>
      </c>
      <c r="I129" s="213"/>
      <c r="J129" s="210"/>
      <c r="K129" s="210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145</v>
      </c>
      <c r="AU129" s="218" t="s">
        <v>89</v>
      </c>
      <c r="AV129" s="13" t="s">
        <v>23</v>
      </c>
      <c r="AW129" s="13" t="s">
        <v>41</v>
      </c>
      <c r="AX129" s="13" t="s">
        <v>80</v>
      </c>
      <c r="AY129" s="218" t="s">
        <v>134</v>
      </c>
    </row>
    <row r="130" spans="1:65" s="14" customFormat="1" ht="11.25" x14ac:dyDescent="0.2">
      <c r="B130" s="219"/>
      <c r="C130" s="220"/>
      <c r="D130" s="205" t="s">
        <v>145</v>
      </c>
      <c r="E130" s="221" t="s">
        <v>34</v>
      </c>
      <c r="F130" s="222" t="s">
        <v>163</v>
      </c>
      <c r="G130" s="220"/>
      <c r="H130" s="223">
        <v>57.192999999999998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145</v>
      </c>
      <c r="AU130" s="229" t="s">
        <v>89</v>
      </c>
      <c r="AV130" s="14" t="s">
        <v>89</v>
      </c>
      <c r="AW130" s="14" t="s">
        <v>41</v>
      </c>
      <c r="AX130" s="14" t="s">
        <v>80</v>
      </c>
      <c r="AY130" s="229" t="s">
        <v>134</v>
      </c>
    </row>
    <row r="131" spans="1:65" s="15" customFormat="1" ht="11.25" x14ac:dyDescent="0.2">
      <c r="B131" s="230"/>
      <c r="C131" s="231"/>
      <c r="D131" s="205" t="s">
        <v>145</v>
      </c>
      <c r="E131" s="232" t="s">
        <v>34</v>
      </c>
      <c r="F131" s="233" t="s">
        <v>149</v>
      </c>
      <c r="G131" s="231"/>
      <c r="H131" s="234">
        <v>57.192999999999998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145</v>
      </c>
      <c r="AU131" s="240" t="s">
        <v>89</v>
      </c>
      <c r="AV131" s="15" t="s">
        <v>141</v>
      </c>
      <c r="AW131" s="15" t="s">
        <v>41</v>
      </c>
      <c r="AX131" s="15" t="s">
        <v>80</v>
      </c>
      <c r="AY131" s="240" t="s">
        <v>134</v>
      </c>
    </row>
    <row r="132" spans="1:65" s="14" customFormat="1" ht="11.25" x14ac:dyDescent="0.2">
      <c r="B132" s="219"/>
      <c r="C132" s="220"/>
      <c r="D132" s="205" t="s">
        <v>145</v>
      </c>
      <c r="E132" s="221" t="s">
        <v>34</v>
      </c>
      <c r="F132" s="222" t="s">
        <v>183</v>
      </c>
      <c r="G132" s="220"/>
      <c r="H132" s="223">
        <v>5.7190000000000003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145</v>
      </c>
      <c r="AU132" s="229" t="s">
        <v>89</v>
      </c>
      <c r="AV132" s="14" t="s">
        <v>89</v>
      </c>
      <c r="AW132" s="14" t="s">
        <v>41</v>
      </c>
      <c r="AX132" s="14" t="s">
        <v>80</v>
      </c>
      <c r="AY132" s="229" t="s">
        <v>134</v>
      </c>
    </row>
    <row r="133" spans="1:65" s="15" customFormat="1" ht="11.25" x14ac:dyDescent="0.2">
      <c r="B133" s="230"/>
      <c r="C133" s="231"/>
      <c r="D133" s="205" t="s">
        <v>145</v>
      </c>
      <c r="E133" s="232" t="s">
        <v>34</v>
      </c>
      <c r="F133" s="233" t="s">
        <v>149</v>
      </c>
      <c r="G133" s="231"/>
      <c r="H133" s="234">
        <v>5.7190000000000003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145</v>
      </c>
      <c r="AU133" s="240" t="s">
        <v>89</v>
      </c>
      <c r="AV133" s="15" t="s">
        <v>141</v>
      </c>
      <c r="AW133" s="15" t="s">
        <v>41</v>
      </c>
      <c r="AX133" s="15" t="s">
        <v>23</v>
      </c>
      <c r="AY133" s="240" t="s">
        <v>134</v>
      </c>
    </row>
    <row r="134" spans="1:65" s="2" customFormat="1" ht="16.5" customHeight="1" x14ac:dyDescent="0.2">
      <c r="A134" s="37"/>
      <c r="B134" s="38"/>
      <c r="C134" s="192" t="s">
        <v>184</v>
      </c>
      <c r="D134" s="192" t="s">
        <v>136</v>
      </c>
      <c r="E134" s="193" t="s">
        <v>185</v>
      </c>
      <c r="F134" s="194" t="s">
        <v>186</v>
      </c>
      <c r="G134" s="195" t="s">
        <v>180</v>
      </c>
      <c r="H134" s="196">
        <v>0.17199999999999999</v>
      </c>
      <c r="I134" s="197"/>
      <c r="J134" s="198">
        <f>ROUND(I134*H134,2)</f>
        <v>0</v>
      </c>
      <c r="K134" s="194" t="s">
        <v>158</v>
      </c>
      <c r="L134" s="42"/>
      <c r="M134" s="199" t="s">
        <v>34</v>
      </c>
      <c r="N134" s="200" t="s">
        <v>51</v>
      </c>
      <c r="O134" s="67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03" t="s">
        <v>141</v>
      </c>
      <c r="AT134" s="203" t="s">
        <v>136</v>
      </c>
      <c r="AU134" s="203" t="s">
        <v>89</v>
      </c>
      <c r="AY134" s="19" t="s">
        <v>134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9" t="s">
        <v>23</v>
      </c>
      <c r="BK134" s="204">
        <f>ROUND(I134*H134,2)</f>
        <v>0</v>
      </c>
      <c r="BL134" s="19" t="s">
        <v>141</v>
      </c>
      <c r="BM134" s="203" t="s">
        <v>187</v>
      </c>
    </row>
    <row r="135" spans="1:65" s="2" customFormat="1" ht="11.25" x14ac:dyDescent="0.2">
      <c r="A135" s="37"/>
      <c r="B135" s="38"/>
      <c r="C135" s="39"/>
      <c r="D135" s="205" t="s">
        <v>143</v>
      </c>
      <c r="E135" s="39"/>
      <c r="F135" s="206" t="s">
        <v>188</v>
      </c>
      <c r="G135" s="39"/>
      <c r="H135" s="39"/>
      <c r="I135" s="110"/>
      <c r="J135" s="39"/>
      <c r="K135" s="39"/>
      <c r="L135" s="42"/>
      <c r="M135" s="207"/>
      <c r="N135" s="208"/>
      <c r="O135" s="67"/>
      <c r="P135" s="67"/>
      <c r="Q135" s="67"/>
      <c r="R135" s="67"/>
      <c r="S135" s="67"/>
      <c r="T135" s="68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9" t="s">
        <v>143</v>
      </c>
      <c r="AU135" s="19" t="s">
        <v>89</v>
      </c>
    </row>
    <row r="136" spans="1:65" s="13" customFormat="1" ht="11.25" x14ac:dyDescent="0.2">
      <c r="B136" s="209"/>
      <c r="C136" s="210"/>
      <c r="D136" s="205" t="s">
        <v>145</v>
      </c>
      <c r="E136" s="211" t="s">
        <v>34</v>
      </c>
      <c r="F136" s="212" t="s">
        <v>189</v>
      </c>
      <c r="G136" s="210"/>
      <c r="H136" s="211" t="s">
        <v>34</v>
      </c>
      <c r="I136" s="213"/>
      <c r="J136" s="210"/>
      <c r="K136" s="210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145</v>
      </c>
      <c r="AU136" s="218" t="s">
        <v>89</v>
      </c>
      <c r="AV136" s="13" t="s">
        <v>23</v>
      </c>
      <c r="AW136" s="13" t="s">
        <v>41</v>
      </c>
      <c r="AX136" s="13" t="s">
        <v>80</v>
      </c>
      <c r="AY136" s="218" t="s">
        <v>134</v>
      </c>
    </row>
    <row r="137" spans="1:65" s="13" customFormat="1" ht="11.25" x14ac:dyDescent="0.2">
      <c r="B137" s="209"/>
      <c r="C137" s="210"/>
      <c r="D137" s="205" t="s">
        <v>145</v>
      </c>
      <c r="E137" s="211" t="s">
        <v>34</v>
      </c>
      <c r="F137" s="212" t="s">
        <v>162</v>
      </c>
      <c r="G137" s="210"/>
      <c r="H137" s="211" t="s">
        <v>34</v>
      </c>
      <c r="I137" s="213"/>
      <c r="J137" s="210"/>
      <c r="K137" s="210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145</v>
      </c>
      <c r="AU137" s="218" t="s">
        <v>89</v>
      </c>
      <c r="AV137" s="13" t="s">
        <v>23</v>
      </c>
      <c r="AW137" s="13" t="s">
        <v>41</v>
      </c>
      <c r="AX137" s="13" t="s">
        <v>80</v>
      </c>
      <c r="AY137" s="218" t="s">
        <v>134</v>
      </c>
    </row>
    <row r="138" spans="1:65" s="14" customFormat="1" ht="11.25" x14ac:dyDescent="0.2">
      <c r="B138" s="219"/>
      <c r="C138" s="220"/>
      <c r="D138" s="205" t="s">
        <v>145</v>
      </c>
      <c r="E138" s="221" t="s">
        <v>34</v>
      </c>
      <c r="F138" s="222" t="s">
        <v>163</v>
      </c>
      <c r="G138" s="220"/>
      <c r="H138" s="223">
        <v>57.192999999999998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145</v>
      </c>
      <c r="AU138" s="229" t="s">
        <v>89</v>
      </c>
      <c r="AV138" s="14" t="s">
        <v>89</v>
      </c>
      <c r="AW138" s="14" t="s">
        <v>41</v>
      </c>
      <c r="AX138" s="14" t="s">
        <v>80</v>
      </c>
      <c r="AY138" s="229" t="s">
        <v>134</v>
      </c>
    </row>
    <row r="139" spans="1:65" s="15" customFormat="1" ht="11.25" x14ac:dyDescent="0.2">
      <c r="B139" s="230"/>
      <c r="C139" s="231"/>
      <c r="D139" s="205" t="s">
        <v>145</v>
      </c>
      <c r="E139" s="232" t="s">
        <v>34</v>
      </c>
      <c r="F139" s="233" t="s">
        <v>149</v>
      </c>
      <c r="G139" s="231"/>
      <c r="H139" s="234">
        <v>57.192999999999998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145</v>
      </c>
      <c r="AU139" s="240" t="s">
        <v>89</v>
      </c>
      <c r="AV139" s="15" t="s">
        <v>141</v>
      </c>
      <c r="AW139" s="15" t="s">
        <v>41</v>
      </c>
      <c r="AX139" s="15" t="s">
        <v>80</v>
      </c>
      <c r="AY139" s="240" t="s">
        <v>134</v>
      </c>
    </row>
    <row r="140" spans="1:65" s="14" customFormat="1" ht="11.25" x14ac:dyDescent="0.2">
      <c r="B140" s="219"/>
      <c r="C140" s="220"/>
      <c r="D140" s="205" t="s">
        <v>145</v>
      </c>
      <c r="E140" s="221" t="s">
        <v>34</v>
      </c>
      <c r="F140" s="222" t="s">
        <v>190</v>
      </c>
      <c r="G140" s="220"/>
      <c r="H140" s="223">
        <v>0.17199999999999999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145</v>
      </c>
      <c r="AU140" s="229" t="s">
        <v>89</v>
      </c>
      <c r="AV140" s="14" t="s">
        <v>89</v>
      </c>
      <c r="AW140" s="14" t="s">
        <v>41</v>
      </c>
      <c r="AX140" s="14" t="s">
        <v>80</v>
      </c>
      <c r="AY140" s="229" t="s">
        <v>134</v>
      </c>
    </row>
    <row r="141" spans="1:65" s="15" customFormat="1" ht="11.25" x14ac:dyDescent="0.2">
      <c r="B141" s="230"/>
      <c r="C141" s="231"/>
      <c r="D141" s="205" t="s">
        <v>145</v>
      </c>
      <c r="E141" s="232" t="s">
        <v>34</v>
      </c>
      <c r="F141" s="233" t="s">
        <v>149</v>
      </c>
      <c r="G141" s="231"/>
      <c r="H141" s="234">
        <v>0.17199999999999999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AT141" s="240" t="s">
        <v>145</v>
      </c>
      <c r="AU141" s="240" t="s">
        <v>89</v>
      </c>
      <c r="AV141" s="15" t="s">
        <v>141</v>
      </c>
      <c r="AW141" s="15" t="s">
        <v>41</v>
      </c>
      <c r="AX141" s="15" t="s">
        <v>23</v>
      </c>
      <c r="AY141" s="240" t="s">
        <v>134</v>
      </c>
    </row>
    <row r="142" spans="1:65" s="12" customFormat="1" ht="22.9" customHeight="1" x14ac:dyDescent="0.2">
      <c r="B142" s="176"/>
      <c r="C142" s="177"/>
      <c r="D142" s="178" t="s">
        <v>79</v>
      </c>
      <c r="E142" s="190" t="s">
        <v>177</v>
      </c>
      <c r="F142" s="190" t="s">
        <v>191</v>
      </c>
      <c r="G142" s="177"/>
      <c r="H142" s="177"/>
      <c r="I142" s="180"/>
      <c r="J142" s="191">
        <f>BK142</f>
        <v>0</v>
      </c>
      <c r="K142" s="177"/>
      <c r="L142" s="182"/>
      <c r="M142" s="183"/>
      <c r="N142" s="184"/>
      <c r="O142" s="184"/>
      <c r="P142" s="185">
        <f>SUM(P143:P160)</f>
        <v>0</v>
      </c>
      <c r="Q142" s="184"/>
      <c r="R142" s="185">
        <f>SUM(R143:R160)</f>
        <v>0.81850999999999996</v>
      </c>
      <c r="S142" s="184"/>
      <c r="T142" s="186">
        <f>SUM(T143:T160)</f>
        <v>0</v>
      </c>
      <c r="AR142" s="187" t="s">
        <v>23</v>
      </c>
      <c r="AT142" s="188" t="s">
        <v>79</v>
      </c>
      <c r="AU142" s="188" t="s">
        <v>23</v>
      </c>
      <c r="AY142" s="187" t="s">
        <v>134</v>
      </c>
      <c r="BK142" s="189">
        <f>SUM(BK143:BK160)</f>
        <v>0</v>
      </c>
    </row>
    <row r="143" spans="1:65" s="2" customFormat="1" ht="16.5" customHeight="1" x14ac:dyDescent="0.2">
      <c r="A143" s="37"/>
      <c r="B143" s="38"/>
      <c r="C143" s="192" t="s">
        <v>168</v>
      </c>
      <c r="D143" s="192" t="s">
        <v>136</v>
      </c>
      <c r="E143" s="193" t="s">
        <v>192</v>
      </c>
      <c r="F143" s="194" t="s">
        <v>193</v>
      </c>
      <c r="G143" s="195" t="s">
        <v>194</v>
      </c>
      <c r="H143" s="196">
        <v>5</v>
      </c>
      <c r="I143" s="197"/>
      <c r="J143" s="198">
        <f>ROUND(I143*H143,2)</f>
        <v>0</v>
      </c>
      <c r="K143" s="194" t="s">
        <v>158</v>
      </c>
      <c r="L143" s="42"/>
      <c r="M143" s="199" t="s">
        <v>34</v>
      </c>
      <c r="N143" s="200" t="s">
        <v>51</v>
      </c>
      <c r="O143" s="67"/>
      <c r="P143" s="201">
        <f>O143*H143</f>
        <v>0</v>
      </c>
      <c r="Q143" s="201">
        <v>0.1575</v>
      </c>
      <c r="R143" s="201">
        <f>Q143*H143</f>
        <v>0.78749999999999998</v>
      </c>
      <c r="S143" s="201">
        <v>0</v>
      </c>
      <c r="T143" s="20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03" t="s">
        <v>141</v>
      </c>
      <c r="AT143" s="203" t="s">
        <v>136</v>
      </c>
      <c r="AU143" s="203" t="s">
        <v>89</v>
      </c>
      <c r="AY143" s="19" t="s">
        <v>134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9" t="s">
        <v>23</v>
      </c>
      <c r="BK143" s="204">
        <f>ROUND(I143*H143,2)</f>
        <v>0</v>
      </c>
      <c r="BL143" s="19" t="s">
        <v>141</v>
      </c>
      <c r="BM143" s="203" t="s">
        <v>195</v>
      </c>
    </row>
    <row r="144" spans="1:65" s="2" customFormat="1" ht="11.25" x14ac:dyDescent="0.2">
      <c r="A144" s="37"/>
      <c r="B144" s="38"/>
      <c r="C144" s="39"/>
      <c r="D144" s="205" t="s">
        <v>143</v>
      </c>
      <c r="E144" s="39"/>
      <c r="F144" s="206" t="s">
        <v>196</v>
      </c>
      <c r="G144" s="39"/>
      <c r="H144" s="39"/>
      <c r="I144" s="110"/>
      <c r="J144" s="39"/>
      <c r="K144" s="39"/>
      <c r="L144" s="42"/>
      <c r="M144" s="207"/>
      <c r="N144" s="208"/>
      <c r="O144" s="67"/>
      <c r="P144" s="67"/>
      <c r="Q144" s="67"/>
      <c r="R144" s="67"/>
      <c r="S144" s="67"/>
      <c r="T144" s="68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9" t="s">
        <v>143</v>
      </c>
      <c r="AU144" s="19" t="s">
        <v>89</v>
      </c>
    </row>
    <row r="145" spans="1:65" s="13" customFormat="1" ht="11.25" x14ac:dyDescent="0.2">
      <c r="B145" s="209"/>
      <c r="C145" s="210"/>
      <c r="D145" s="205" t="s">
        <v>145</v>
      </c>
      <c r="E145" s="211" t="s">
        <v>34</v>
      </c>
      <c r="F145" s="212" t="s">
        <v>197</v>
      </c>
      <c r="G145" s="210"/>
      <c r="H145" s="211" t="s">
        <v>34</v>
      </c>
      <c r="I145" s="213"/>
      <c r="J145" s="210"/>
      <c r="K145" s="210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145</v>
      </c>
      <c r="AU145" s="218" t="s">
        <v>89</v>
      </c>
      <c r="AV145" s="13" t="s">
        <v>23</v>
      </c>
      <c r="AW145" s="13" t="s">
        <v>41</v>
      </c>
      <c r="AX145" s="13" t="s">
        <v>80</v>
      </c>
      <c r="AY145" s="218" t="s">
        <v>134</v>
      </c>
    </row>
    <row r="146" spans="1:65" s="14" customFormat="1" ht="11.25" x14ac:dyDescent="0.2">
      <c r="B146" s="219"/>
      <c r="C146" s="220"/>
      <c r="D146" s="205" t="s">
        <v>145</v>
      </c>
      <c r="E146" s="221" t="s">
        <v>34</v>
      </c>
      <c r="F146" s="222" t="s">
        <v>172</v>
      </c>
      <c r="G146" s="220"/>
      <c r="H146" s="223">
        <v>5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145</v>
      </c>
      <c r="AU146" s="229" t="s">
        <v>89</v>
      </c>
      <c r="AV146" s="14" t="s">
        <v>89</v>
      </c>
      <c r="AW146" s="14" t="s">
        <v>41</v>
      </c>
      <c r="AX146" s="14" t="s">
        <v>80</v>
      </c>
      <c r="AY146" s="229" t="s">
        <v>134</v>
      </c>
    </row>
    <row r="147" spans="1:65" s="15" customFormat="1" ht="11.25" x14ac:dyDescent="0.2">
      <c r="B147" s="230"/>
      <c r="C147" s="231"/>
      <c r="D147" s="205" t="s">
        <v>145</v>
      </c>
      <c r="E147" s="232" t="s">
        <v>34</v>
      </c>
      <c r="F147" s="233" t="s">
        <v>149</v>
      </c>
      <c r="G147" s="231"/>
      <c r="H147" s="234">
        <v>5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145</v>
      </c>
      <c r="AU147" s="240" t="s">
        <v>89</v>
      </c>
      <c r="AV147" s="15" t="s">
        <v>141</v>
      </c>
      <c r="AW147" s="15" t="s">
        <v>41</v>
      </c>
      <c r="AX147" s="15" t="s">
        <v>23</v>
      </c>
      <c r="AY147" s="240" t="s">
        <v>134</v>
      </c>
    </row>
    <row r="148" spans="1:65" s="2" customFormat="1" ht="16.5" customHeight="1" x14ac:dyDescent="0.2">
      <c r="A148" s="37"/>
      <c r="B148" s="38"/>
      <c r="C148" s="192" t="s">
        <v>198</v>
      </c>
      <c r="D148" s="192" t="s">
        <v>136</v>
      </c>
      <c r="E148" s="193" t="s">
        <v>199</v>
      </c>
      <c r="F148" s="194" t="s">
        <v>200</v>
      </c>
      <c r="G148" s="195" t="s">
        <v>194</v>
      </c>
      <c r="H148" s="196">
        <v>10</v>
      </c>
      <c r="I148" s="197"/>
      <c r="J148" s="198">
        <f>ROUND(I148*H148,2)</f>
        <v>0</v>
      </c>
      <c r="K148" s="194" t="s">
        <v>34</v>
      </c>
      <c r="L148" s="42"/>
      <c r="M148" s="199" t="s">
        <v>34</v>
      </c>
      <c r="N148" s="200" t="s">
        <v>51</v>
      </c>
      <c r="O148" s="67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03" t="s">
        <v>141</v>
      </c>
      <c r="AT148" s="203" t="s">
        <v>136</v>
      </c>
      <c r="AU148" s="203" t="s">
        <v>89</v>
      </c>
      <c r="AY148" s="19" t="s">
        <v>134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9" t="s">
        <v>23</v>
      </c>
      <c r="BK148" s="204">
        <f>ROUND(I148*H148,2)</f>
        <v>0</v>
      </c>
      <c r="BL148" s="19" t="s">
        <v>141</v>
      </c>
      <c r="BM148" s="203" t="s">
        <v>201</v>
      </c>
    </row>
    <row r="149" spans="1:65" s="2" customFormat="1" ht="11.25" x14ac:dyDescent="0.2">
      <c r="A149" s="37"/>
      <c r="B149" s="38"/>
      <c r="C149" s="39"/>
      <c r="D149" s="205" t="s">
        <v>143</v>
      </c>
      <c r="E149" s="39"/>
      <c r="F149" s="206" t="s">
        <v>200</v>
      </c>
      <c r="G149" s="39"/>
      <c r="H149" s="39"/>
      <c r="I149" s="110"/>
      <c r="J149" s="39"/>
      <c r="K149" s="39"/>
      <c r="L149" s="42"/>
      <c r="M149" s="207"/>
      <c r="N149" s="208"/>
      <c r="O149" s="67"/>
      <c r="P149" s="67"/>
      <c r="Q149" s="67"/>
      <c r="R149" s="67"/>
      <c r="S149" s="67"/>
      <c r="T149" s="68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9" t="s">
        <v>143</v>
      </c>
      <c r="AU149" s="19" t="s">
        <v>89</v>
      </c>
    </row>
    <row r="150" spans="1:65" s="14" customFormat="1" ht="11.25" x14ac:dyDescent="0.2">
      <c r="B150" s="219"/>
      <c r="C150" s="220"/>
      <c r="D150" s="205" t="s">
        <v>145</v>
      </c>
      <c r="E150" s="221" t="s">
        <v>34</v>
      </c>
      <c r="F150" s="222" t="s">
        <v>202</v>
      </c>
      <c r="G150" s="220"/>
      <c r="H150" s="223">
        <v>10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145</v>
      </c>
      <c r="AU150" s="229" t="s">
        <v>89</v>
      </c>
      <c r="AV150" s="14" t="s">
        <v>89</v>
      </c>
      <c r="AW150" s="14" t="s">
        <v>41</v>
      </c>
      <c r="AX150" s="14" t="s">
        <v>23</v>
      </c>
      <c r="AY150" s="229" t="s">
        <v>134</v>
      </c>
    </row>
    <row r="151" spans="1:65" s="2" customFormat="1" ht="16.5" customHeight="1" x14ac:dyDescent="0.2">
      <c r="A151" s="37"/>
      <c r="B151" s="38"/>
      <c r="C151" s="192" t="s">
        <v>202</v>
      </c>
      <c r="D151" s="192" t="s">
        <v>136</v>
      </c>
      <c r="E151" s="193" t="s">
        <v>203</v>
      </c>
      <c r="F151" s="194" t="s">
        <v>204</v>
      </c>
      <c r="G151" s="195" t="s">
        <v>194</v>
      </c>
      <c r="H151" s="196">
        <v>1</v>
      </c>
      <c r="I151" s="197"/>
      <c r="J151" s="198">
        <f>ROUND(I151*H151,2)</f>
        <v>0</v>
      </c>
      <c r="K151" s="194" t="s">
        <v>158</v>
      </c>
      <c r="L151" s="42"/>
      <c r="M151" s="199" t="s">
        <v>34</v>
      </c>
      <c r="N151" s="200" t="s">
        <v>51</v>
      </c>
      <c r="O151" s="67"/>
      <c r="P151" s="201">
        <f>O151*H151</f>
        <v>0</v>
      </c>
      <c r="Q151" s="201">
        <v>9.6000000000000002E-4</v>
      </c>
      <c r="R151" s="201">
        <f>Q151*H151</f>
        <v>9.6000000000000002E-4</v>
      </c>
      <c r="S151" s="201">
        <v>0</v>
      </c>
      <c r="T151" s="20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03" t="s">
        <v>141</v>
      </c>
      <c r="AT151" s="203" t="s">
        <v>136</v>
      </c>
      <c r="AU151" s="203" t="s">
        <v>89</v>
      </c>
      <c r="AY151" s="19" t="s">
        <v>134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9" t="s">
        <v>23</v>
      </c>
      <c r="BK151" s="204">
        <f>ROUND(I151*H151,2)</f>
        <v>0</v>
      </c>
      <c r="BL151" s="19" t="s">
        <v>141</v>
      </c>
      <c r="BM151" s="203" t="s">
        <v>205</v>
      </c>
    </row>
    <row r="152" spans="1:65" s="2" customFormat="1" ht="19.5" x14ac:dyDescent="0.2">
      <c r="A152" s="37"/>
      <c r="B152" s="38"/>
      <c r="C152" s="39"/>
      <c r="D152" s="205" t="s">
        <v>143</v>
      </c>
      <c r="E152" s="39"/>
      <c r="F152" s="206" t="s">
        <v>206</v>
      </c>
      <c r="G152" s="39"/>
      <c r="H152" s="39"/>
      <c r="I152" s="110"/>
      <c r="J152" s="39"/>
      <c r="K152" s="39"/>
      <c r="L152" s="42"/>
      <c r="M152" s="207"/>
      <c r="N152" s="208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9" t="s">
        <v>143</v>
      </c>
      <c r="AU152" s="19" t="s">
        <v>89</v>
      </c>
    </row>
    <row r="153" spans="1:65" s="13" customFormat="1" ht="11.25" x14ac:dyDescent="0.2">
      <c r="B153" s="209"/>
      <c r="C153" s="210"/>
      <c r="D153" s="205" t="s">
        <v>145</v>
      </c>
      <c r="E153" s="211" t="s">
        <v>34</v>
      </c>
      <c r="F153" s="212" t="s">
        <v>207</v>
      </c>
      <c r="G153" s="210"/>
      <c r="H153" s="211" t="s">
        <v>34</v>
      </c>
      <c r="I153" s="213"/>
      <c r="J153" s="210"/>
      <c r="K153" s="210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145</v>
      </c>
      <c r="AU153" s="218" t="s">
        <v>89</v>
      </c>
      <c r="AV153" s="13" t="s">
        <v>23</v>
      </c>
      <c r="AW153" s="13" t="s">
        <v>41</v>
      </c>
      <c r="AX153" s="13" t="s">
        <v>80</v>
      </c>
      <c r="AY153" s="218" t="s">
        <v>134</v>
      </c>
    </row>
    <row r="154" spans="1:65" s="14" customFormat="1" ht="11.25" x14ac:dyDescent="0.2">
      <c r="B154" s="219"/>
      <c r="C154" s="220"/>
      <c r="D154" s="205" t="s">
        <v>145</v>
      </c>
      <c r="E154" s="221" t="s">
        <v>34</v>
      </c>
      <c r="F154" s="222" t="s">
        <v>23</v>
      </c>
      <c r="G154" s="220"/>
      <c r="H154" s="223">
        <v>1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145</v>
      </c>
      <c r="AU154" s="229" t="s">
        <v>89</v>
      </c>
      <c r="AV154" s="14" t="s">
        <v>89</v>
      </c>
      <c r="AW154" s="14" t="s">
        <v>41</v>
      </c>
      <c r="AX154" s="14" t="s">
        <v>80</v>
      </c>
      <c r="AY154" s="229" t="s">
        <v>134</v>
      </c>
    </row>
    <row r="155" spans="1:65" s="15" customFormat="1" ht="11.25" x14ac:dyDescent="0.2">
      <c r="B155" s="230"/>
      <c r="C155" s="231"/>
      <c r="D155" s="205" t="s">
        <v>145</v>
      </c>
      <c r="E155" s="232" t="s">
        <v>34</v>
      </c>
      <c r="F155" s="233" t="s">
        <v>149</v>
      </c>
      <c r="G155" s="231"/>
      <c r="H155" s="234">
        <v>1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145</v>
      </c>
      <c r="AU155" s="240" t="s">
        <v>89</v>
      </c>
      <c r="AV155" s="15" t="s">
        <v>141</v>
      </c>
      <c r="AW155" s="15" t="s">
        <v>41</v>
      </c>
      <c r="AX155" s="15" t="s">
        <v>23</v>
      </c>
      <c r="AY155" s="240" t="s">
        <v>134</v>
      </c>
    </row>
    <row r="156" spans="1:65" s="2" customFormat="1" ht="16.5" customHeight="1" x14ac:dyDescent="0.2">
      <c r="A156" s="37"/>
      <c r="B156" s="38"/>
      <c r="C156" s="241" t="s">
        <v>208</v>
      </c>
      <c r="D156" s="241" t="s">
        <v>164</v>
      </c>
      <c r="E156" s="242" t="s">
        <v>209</v>
      </c>
      <c r="F156" s="243" t="s">
        <v>210</v>
      </c>
      <c r="G156" s="244" t="s">
        <v>194</v>
      </c>
      <c r="H156" s="245">
        <v>1</v>
      </c>
      <c r="I156" s="246"/>
      <c r="J156" s="247">
        <f>ROUND(I156*H156,2)</f>
        <v>0</v>
      </c>
      <c r="K156" s="243" t="s">
        <v>158</v>
      </c>
      <c r="L156" s="248"/>
      <c r="M156" s="249" t="s">
        <v>34</v>
      </c>
      <c r="N156" s="250" t="s">
        <v>51</v>
      </c>
      <c r="O156" s="67"/>
      <c r="P156" s="201">
        <f>O156*H156</f>
        <v>0</v>
      </c>
      <c r="Q156" s="201">
        <v>3.005E-2</v>
      </c>
      <c r="R156" s="201">
        <f>Q156*H156</f>
        <v>3.005E-2</v>
      </c>
      <c r="S156" s="201">
        <v>0</v>
      </c>
      <c r="T156" s="202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03" t="s">
        <v>168</v>
      </c>
      <c r="AT156" s="203" t="s">
        <v>164</v>
      </c>
      <c r="AU156" s="203" t="s">
        <v>89</v>
      </c>
      <c r="AY156" s="19" t="s">
        <v>134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9" t="s">
        <v>23</v>
      </c>
      <c r="BK156" s="204">
        <f>ROUND(I156*H156,2)</f>
        <v>0</v>
      </c>
      <c r="BL156" s="19" t="s">
        <v>141</v>
      </c>
      <c r="BM156" s="203" t="s">
        <v>211</v>
      </c>
    </row>
    <row r="157" spans="1:65" s="2" customFormat="1" ht="11.25" x14ac:dyDescent="0.2">
      <c r="A157" s="37"/>
      <c r="B157" s="38"/>
      <c r="C157" s="39"/>
      <c r="D157" s="205" t="s">
        <v>143</v>
      </c>
      <c r="E157" s="39"/>
      <c r="F157" s="206" t="s">
        <v>212</v>
      </c>
      <c r="G157" s="39"/>
      <c r="H157" s="39"/>
      <c r="I157" s="110"/>
      <c r="J157" s="39"/>
      <c r="K157" s="39"/>
      <c r="L157" s="42"/>
      <c r="M157" s="207"/>
      <c r="N157" s="208"/>
      <c r="O157" s="67"/>
      <c r="P157" s="67"/>
      <c r="Q157" s="67"/>
      <c r="R157" s="67"/>
      <c r="S157" s="67"/>
      <c r="T157" s="68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9" t="s">
        <v>143</v>
      </c>
      <c r="AU157" s="19" t="s">
        <v>89</v>
      </c>
    </row>
    <row r="158" spans="1:65" s="13" customFormat="1" ht="11.25" x14ac:dyDescent="0.2">
      <c r="B158" s="209"/>
      <c r="C158" s="210"/>
      <c r="D158" s="205" t="s">
        <v>145</v>
      </c>
      <c r="E158" s="211" t="s">
        <v>34</v>
      </c>
      <c r="F158" s="212" t="s">
        <v>207</v>
      </c>
      <c r="G158" s="210"/>
      <c r="H158" s="211" t="s">
        <v>34</v>
      </c>
      <c r="I158" s="213"/>
      <c r="J158" s="210"/>
      <c r="K158" s="210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145</v>
      </c>
      <c r="AU158" s="218" t="s">
        <v>89</v>
      </c>
      <c r="AV158" s="13" t="s">
        <v>23</v>
      </c>
      <c r="AW158" s="13" t="s">
        <v>41</v>
      </c>
      <c r="AX158" s="13" t="s">
        <v>80</v>
      </c>
      <c r="AY158" s="218" t="s">
        <v>134</v>
      </c>
    </row>
    <row r="159" spans="1:65" s="14" customFormat="1" ht="11.25" x14ac:dyDescent="0.2">
      <c r="B159" s="219"/>
      <c r="C159" s="220"/>
      <c r="D159" s="205" t="s">
        <v>145</v>
      </c>
      <c r="E159" s="221" t="s">
        <v>34</v>
      </c>
      <c r="F159" s="222" t="s">
        <v>23</v>
      </c>
      <c r="G159" s="220"/>
      <c r="H159" s="223">
        <v>1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145</v>
      </c>
      <c r="AU159" s="229" t="s">
        <v>89</v>
      </c>
      <c r="AV159" s="14" t="s">
        <v>89</v>
      </c>
      <c r="AW159" s="14" t="s">
        <v>41</v>
      </c>
      <c r="AX159" s="14" t="s">
        <v>80</v>
      </c>
      <c r="AY159" s="229" t="s">
        <v>134</v>
      </c>
    </row>
    <row r="160" spans="1:65" s="15" customFormat="1" ht="11.25" x14ac:dyDescent="0.2">
      <c r="B160" s="230"/>
      <c r="C160" s="231"/>
      <c r="D160" s="205" t="s">
        <v>145</v>
      </c>
      <c r="E160" s="232" t="s">
        <v>34</v>
      </c>
      <c r="F160" s="233" t="s">
        <v>149</v>
      </c>
      <c r="G160" s="231"/>
      <c r="H160" s="234">
        <v>1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145</v>
      </c>
      <c r="AU160" s="240" t="s">
        <v>89</v>
      </c>
      <c r="AV160" s="15" t="s">
        <v>141</v>
      </c>
      <c r="AW160" s="15" t="s">
        <v>41</v>
      </c>
      <c r="AX160" s="15" t="s">
        <v>23</v>
      </c>
      <c r="AY160" s="240" t="s">
        <v>134</v>
      </c>
    </row>
    <row r="161" spans="1:65" s="12" customFormat="1" ht="22.9" customHeight="1" x14ac:dyDescent="0.2">
      <c r="B161" s="176"/>
      <c r="C161" s="177"/>
      <c r="D161" s="178" t="s">
        <v>79</v>
      </c>
      <c r="E161" s="190" t="s">
        <v>198</v>
      </c>
      <c r="F161" s="190" t="s">
        <v>213</v>
      </c>
      <c r="G161" s="177"/>
      <c r="H161" s="177"/>
      <c r="I161" s="180"/>
      <c r="J161" s="191">
        <f>BK161</f>
        <v>0</v>
      </c>
      <c r="K161" s="177"/>
      <c r="L161" s="182"/>
      <c r="M161" s="183"/>
      <c r="N161" s="184"/>
      <c r="O161" s="184"/>
      <c r="P161" s="185">
        <f>SUM(P162:P324)</f>
        <v>0</v>
      </c>
      <c r="Q161" s="184"/>
      <c r="R161" s="185">
        <f>SUM(R162:R324)</f>
        <v>1.2809171500000001</v>
      </c>
      <c r="S161" s="184"/>
      <c r="T161" s="186">
        <f>SUM(T162:T324)</f>
        <v>1.3221000000000001</v>
      </c>
      <c r="AR161" s="187" t="s">
        <v>23</v>
      </c>
      <c r="AT161" s="188" t="s">
        <v>79</v>
      </c>
      <c r="AU161" s="188" t="s">
        <v>23</v>
      </c>
      <c r="AY161" s="187" t="s">
        <v>134</v>
      </c>
      <c r="BK161" s="189">
        <f>SUM(BK162:BK324)</f>
        <v>0</v>
      </c>
    </row>
    <row r="162" spans="1:65" s="2" customFormat="1" ht="16.5" customHeight="1" x14ac:dyDescent="0.2">
      <c r="A162" s="37"/>
      <c r="B162" s="38"/>
      <c r="C162" s="192" t="s">
        <v>214</v>
      </c>
      <c r="D162" s="192" t="s">
        <v>136</v>
      </c>
      <c r="E162" s="193" t="s">
        <v>215</v>
      </c>
      <c r="F162" s="194" t="s">
        <v>216</v>
      </c>
      <c r="G162" s="195" t="s">
        <v>157</v>
      </c>
      <c r="H162" s="196">
        <v>351.18</v>
      </c>
      <c r="I162" s="197"/>
      <c r="J162" s="198">
        <f>ROUND(I162*H162,2)</f>
        <v>0</v>
      </c>
      <c r="K162" s="194" t="s">
        <v>158</v>
      </c>
      <c r="L162" s="42"/>
      <c r="M162" s="199" t="s">
        <v>34</v>
      </c>
      <c r="N162" s="200" t="s">
        <v>51</v>
      </c>
      <c r="O162" s="67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03" t="s">
        <v>141</v>
      </c>
      <c r="AT162" s="203" t="s">
        <v>136</v>
      </c>
      <c r="AU162" s="203" t="s">
        <v>89</v>
      </c>
      <c r="AY162" s="19" t="s">
        <v>134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9" t="s">
        <v>23</v>
      </c>
      <c r="BK162" s="204">
        <f>ROUND(I162*H162,2)</f>
        <v>0</v>
      </c>
      <c r="BL162" s="19" t="s">
        <v>141</v>
      </c>
      <c r="BM162" s="203" t="s">
        <v>217</v>
      </c>
    </row>
    <row r="163" spans="1:65" s="2" customFormat="1" ht="19.5" x14ac:dyDescent="0.2">
      <c r="A163" s="37"/>
      <c r="B163" s="38"/>
      <c r="C163" s="39"/>
      <c r="D163" s="205" t="s">
        <v>143</v>
      </c>
      <c r="E163" s="39"/>
      <c r="F163" s="206" t="s">
        <v>218</v>
      </c>
      <c r="G163" s="39"/>
      <c r="H163" s="39"/>
      <c r="I163" s="110"/>
      <c r="J163" s="39"/>
      <c r="K163" s="39"/>
      <c r="L163" s="42"/>
      <c r="M163" s="207"/>
      <c r="N163" s="208"/>
      <c r="O163" s="67"/>
      <c r="P163" s="67"/>
      <c r="Q163" s="67"/>
      <c r="R163" s="67"/>
      <c r="S163" s="67"/>
      <c r="T163" s="68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9" t="s">
        <v>143</v>
      </c>
      <c r="AU163" s="19" t="s">
        <v>89</v>
      </c>
    </row>
    <row r="164" spans="1:65" s="13" customFormat="1" ht="11.25" x14ac:dyDescent="0.2">
      <c r="B164" s="209"/>
      <c r="C164" s="210"/>
      <c r="D164" s="205" t="s">
        <v>145</v>
      </c>
      <c r="E164" s="211" t="s">
        <v>34</v>
      </c>
      <c r="F164" s="212" t="s">
        <v>219</v>
      </c>
      <c r="G164" s="210"/>
      <c r="H164" s="211" t="s">
        <v>34</v>
      </c>
      <c r="I164" s="213"/>
      <c r="J164" s="210"/>
      <c r="K164" s="210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145</v>
      </c>
      <c r="AU164" s="218" t="s">
        <v>89</v>
      </c>
      <c r="AV164" s="13" t="s">
        <v>23</v>
      </c>
      <c r="AW164" s="13" t="s">
        <v>41</v>
      </c>
      <c r="AX164" s="13" t="s">
        <v>80</v>
      </c>
      <c r="AY164" s="218" t="s">
        <v>134</v>
      </c>
    </row>
    <row r="165" spans="1:65" s="13" customFormat="1" ht="11.25" x14ac:dyDescent="0.2">
      <c r="B165" s="209"/>
      <c r="C165" s="210"/>
      <c r="D165" s="205" t="s">
        <v>145</v>
      </c>
      <c r="E165" s="211" t="s">
        <v>34</v>
      </c>
      <c r="F165" s="212" t="s">
        <v>220</v>
      </c>
      <c r="G165" s="210"/>
      <c r="H165" s="211" t="s">
        <v>34</v>
      </c>
      <c r="I165" s="213"/>
      <c r="J165" s="210"/>
      <c r="K165" s="210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145</v>
      </c>
      <c r="AU165" s="218" t="s">
        <v>89</v>
      </c>
      <c r="AV165" s="13" t="s">
        <v>23</v>
      </c>
      <c r="AW165" s="13" t="s">
        <v>41</v>
      </c>
      <c r="AX165" s="13" t="s">
        <v>80</v>
      </c>
      <c r="AY165" s="218" t="s">
        <v>134</v>
      </c>
    </row>
    <row r="166" spans="1:65" s="14" customFormat="1" ht="11.25" x14ac:dyDescent="0.2">
      <c r="B166" s="219"/>
      <c r="C166" s="220"/>
      <c r="D166" s="205" t="s">
        <v>145</v>
      </c>
      <c r="E166" s="221" t="s">
        <v>34</v>
      </c>
      <c r="F166" s="222" t="s">
        <v>221</v>
      </c>
      <c r="G166" s="220"/>
      <c r="H166" s="223">
        <v>72.8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145</v>
      </c>
      <c r="AU166" s="229" t="s">
        <v>89</v>
      </c>
      <c r="AV166" s="14" t="s">
        <v>89</v>
      </c>
      <c r="AW166" s="14" t="s">
        <v>41</v>
      </c>
      <c r="AX166" s="14" t="s">
        <v>80</v>
      </c>
      <c r="AY166" s="229" t="s">
        <v>134</v>
      </c>
    </row>
    <row r="167" spans="1:65" s="14" customFormat="1" ht="11.25" x14ac:dyDescent="0.2">
      <c r="B167" s="219"/>
      <c r="C167" s="220"/>
      <c r="D167" s="205" t="s">
        <v>145</v>
      </c>
      <c r="E167" s="221" t="s">
        <v>34</v>
      </c>
      <c r="F167" s="222" t="s">
        <v>222</v>
      </c>
      <c r="G167" s="220"/>
      <c r="H167" s="223">
        <v>32.76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145</v>
      </c>
      <c r="AU167" s="229" t="s">
        <v>89</v>
      </c>
      <c r="AV167" s="14" t="s">
        <v>89</v>
      </c>
      <c r="AW167" s="14" t="s">
        <v>41</v>
      </c>
      <c r="AX167" s="14" t="s">
        <v>80</v>
      </c>
      <c r="AY167" s="229" t="s">
        <v>134</v>
      </c>
    </row>
    <row r="168" spans="1:65" s="14" customFormat="1" ht="11.25" x14ac:dyDescent="0.2">
      <c r="B168" s="219"/>
      <c r="C168" s="220"/>
      <c r="D168" s="205" t="s">
        <v>145</v>
      </c>
      <c r="E168" s="221" t="s">
        <v>34</v>
      </c>
      <c r="F168" s="222" t="s">
        <v>223</v>
      </c>
      <c r="G168" s="220"/>
      <c r="H168" s="223">
        <v>36.4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145</v>
      </c>
      <c r="AU168" s="229" t="s">
        <v>89</v>
      </c>
      <c r="AV168" s="14" t="s">
        <v>89</v>
      </c>
      <c r="AW168" s="14" t="s">
        <v>41</v>
      </c>
      <c r="AX168" s="14" t="s">
        <v>80</v>
      </c>
      <c r="AY168" s="229" t="s">
        <v>134</v>
      </c>
    </row>
    <row r="169" spans="1:65" s="14" customFormat="1" ht="11.25" x14ac:dyDescent="0.2">
      <c r="B169" s="219"/>
      <c r="C169" s="220"/>
      <c r="D169" s="205" t="s">
        <v>145</v>
      </c>
      <c r="E169" s="221" t="s">
        <v>34</v>
      </c>
      <c r="F169" s="222" t="s">
        <v>221</v>
      </c>
      <c r="G169" s="220"/>
      <c r="H169" s="223">
        <v>72.8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145</v>
      </c>
      <c r="AU169" s="229" t="s">
        <v>89</v>
      </c>
      <c r="AV169" s="14" t="s">
        <v>89</v>
      </c>
      <c r="AW169" s="14" t="s">
        <v>41</v>
      </c>
      <c r="AX169" s="14" t="s">
        <v>80</v>
      </c>
      <c r="AY169" s="229" t="s">
        <v>134</v>
      </c>
    </row>
    <row r="170" spans="1:65" s="14" customFormat="1" ht="11.25" x14ac:dyDescent="0.2">
      <c r="B170" s="219"/>
      <c r="C170" s="220"/>
      <c r="D170" s="205" t="s">
        <v>145</v>
      </c>
      <c r="E170" s="221" t="s">
        <v>34</v>
      </c>
      <c r="F170" s="222" t="s">
        <v>224</v>
      </c>
      <c r="G170" s="220"/>
      <c r="H170" s="223">
        <v>49.58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145</v>
      </c>
      <c r="AU170" s="229" t="s">
        <v>89</v>
      </c>
      <c r="AV170" s="14" t="s">
        <v>89</v>
      </c>
      <c r="AW170" s="14" t="s">
        <v>41</v>
      </c>
      <c r="AX170" s="14" t="s">
        <v>80</v>
      </c>
      <c r="AY170" s="229" t="s">
        <v>134</v>
      </c>
    </row>
    <row r="171" spans="1:65" s="14" customFormat="1" ht="11.25" x14ac:dyDescent="0.2">
      <c r="B171" s="219"/>
      <c r="C171" s="220"/>
      <c r="D171" s="205" t="s">
        <v>145</v>
      </c>
      <c r="E171" s="221" t="s">
        <v>34</v>
      </c>
      <c r="F171" s="222" t="s">
        <v>225</v>
      </c>
      <c r="G171" s="220"/>
      <c r="H171" s="223">
        <v>34.840000000000003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145</v>
      </c>
      <c r="AU171" s="229" t="s">
        <v>89</v>
      </c>
      <c r="AV171" s="14" t="s">
        <v>89</v>
      </c>
      <c r="AW171" s="14" t="s">
        <v>41</v>
      </c>
      <c r="AX171" s="14" t="s">
        <v>80</v>
      </c>
      <c r="AY171" s="229" t="s">
        <v>134</v>
      </c>
    </row>
    <row r="172" spans="1:65" s="14" customFormat="1" ht="11.25" x14ac:dyDescent="0.2">
      <c r="B172" s="219"/>
      <c r="C172" s="220"/>
      <c r="D172" s="205" t="s">
        <v>145</v>
      </c>
      <c r="E172" s="221" t="s">
        <v>34</v>
      </c>
      <c r="F172" s="222" t="s">
        <v>226</v>
      </c>
      <c r="G172" s="220"/>
      <c r="H172" s="223">
        <v>52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145</v>
      </c>
      <c r="AU172" s="229" t="s">
        <v>89</v>
      </c>
      <c r="AV172" s="14" t="s">
        <v>89</v>
      </c>
      <c r="AW172" s="14" t="s">
        <v>41</v>
      </c>
      <c r="AX172" s="14" t="s">
        <v>80</v>
      </c>
      <c r="AY172" s="229" t="s">
        <v>134</v>
      </c>
    </row>
    <row r="173" spans="1:65" s="15" customFormat="1" ht="11.25" x14ac:dyDescent="0.2">
      <c r="B173" s="230"/>
      <c r="C173" s="231"/>
      <c r="D173" s="205" t="s">
        <v>145</v>
      </c>
      <c r="E173" s="232" t="s">
        <v>34</v>
      </c>
      <c r="F173" s="233" t="s">
        <v>149</v>
      </c>
      <c r="G173" s="231"/>
      <c r="H173" s="234">
        <v>351.18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145</v>
      </c>
      <c r="AU173" s="240" t="s">
        <v>89</v>
      </c>
      <c r="AV173" s="15" t="s">
        <v>141</v>
      </c>
      <c r="AW173" s="15" t="s">
        <v>41</v>
      </c>
      <c r="AX173" s="15" t="s">
        <v>23</v>
      </c>
      <c r="AY173" s="240" t="s">
        <v>134</v>
      </c>
    </row>
    <row r="174" spans="1:65" s="2" customFormat="1" ht="16.5" customHeight="1" x14ac:dyDescent="0.2">
      <c r="A174" s="37"/>
      <c r="B174" s="38"/>
      <c r="C174" s="192" t="s">
        <v>227</v>
      </c>
      <c r="D174" s="192" t="s">
        <v>136</v>
      </c>
      <c r="E174" s="193" t="s">
        <v>228</v>
      </c>
      <c r="F174" s="194" t="s">
        <v>229</v>
      </c>
      <c r="G174" s="195" t="s">
        <v>157</v>
      </c>
      <c r="H174" s="196">
        <v>971.83600000000001</v>
      </c>
      <c r="I174" s="197"/>
      <c r="J174" s="198">
        <f>ROUND(I174*H174,2)</f>
        <v>0</v>
      </c>
      <c r="K174" s="194" t="s">
        <v>158</v>
      </c>
      <c r="L174" s="42"/>
      <c r="M174" s="199" t="s">
        <v>34</v>
      </c>
      <c r="N174" s="200" t="s">
        <v>51</v>
      </c>
      <c r="O174" s="67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03" t="s">
        <v>141</v>
      </c>
      <c r="AT174" s="203" t="s">
        <v>136</v>
      </c>
      <c r="AU174" s="203" t="s">
        <v>89</v>
      </c>
      <c r="AY174" s="19" t="s">
        <v>134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9" t="s">
        <v>23</v>
      </c>
      <c r="BK174" s="204">
        <f>ROUND(I174*H174,2)</f>
        <v>0</v>
      </c>
      <c r="BL174" s="19" t="s">
        <v>141</v>
      </c>
      <c r="BM174" s="203" t="s">
        <v>230</v>
      </c>
    </row>
    <row r="175" spans="1:65" s="2" customFormat="1" ht="19.5" x14ac:dyDescent="0.2">
      <c r="A175" s="37"/>
      <c r="B175" s="38"/>
      <c r="C175" s="39"/>
      <c r="D175" s="205" t="s">
        <v>143</v>
      </c>
      <c r="E175" s="39"/>
      <c r="F175" s="206" t="s">
        <v>231</v>
      </c>
      <c r="G175" s="39"/>
      <c r="H175" s="39"/>
      <c r="I175" s="110"/>
      <c r="J175" s="39"/>
      <c r="K175" s="39"/>
      <c r="L175" s="42"/>
      <c r="M175" s="207"/>
      <c r="N175" s="208"/>
      <c r="O175" s="67"/>
      <c r="P175" s="67"/>
      <c r="Q175" s="67"/>
      <c r="R175" s="67"/>
      <c r="S175" s="67"/>
      <c r="T175" s="68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9" t="s">
        <v>143</v>
      </c>
      <c r="AU175" s="19" t="s">
        <v>89</v>
      </c>
    </row>
    <row r="176" spans="1:65" s="13" customFormat="1" ht="11.25" x14ac:dyDescent="0.2">
      <c r="B176" s="209"/>
      <c r="C176" s="210"/>
      <c r="D176" s="205" t="s">
        <v>145</v>
      </c>
      <c r="E176" s="211" t="s">
        <v>34</v>
      </c>
      <c r="F176" s="212" t="s">
        <v>219</v>
      </c>
      <c r="G176" s="210"/>
      <c r="H176" s="211" t="s">
        <v>34</v>
      </c>
      <c r="I176" s="213"/>
      <c r="J176" s="210"/>
      <c r="K176" s="210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145</v>
      </c>
      <c r="AU176" s="218" t="s">
        <v>89</v>
      </c>
      <c r="AV176" s="13" t="s">
        <v>23</v>
      </c>
      <c r="AW176" s="13" t="s">
        <v>41</v>
      </c>
      <c r="AX176" s="13" t="s">
        <v>80</v>
      </c>
      <c r="AY176" s="218" t="s">
        <v>134</v>
      </c>
    </row>
    <row r="177" spans="1:65" s="13" customFormat="1" ht="11.25" x14ac:dyDescent="0.2">
      <c r="B177" s="209"/>
      <c r="C177" s="210"/>
      <c r="D177" s="205" t="s">
        <v>145</v>
      </c>
      <c r="E177" s="211" t="s">
        <v>34</v>
      </c>
      <c r="F177" s="212" t="s">
        <v>162</v>
      </c>
      <c r="G177" s="210"/>
      <c r="H177" s="211" t="s">
        <v>34</v>
      </c>
      <c r="I177" s="213"/>
      <c r="J177" s="210"/>
      <c r="K177" s="210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145</v>
      </c>
      <c r="AU177" s="218" t="s">
        <v>89</v>
      </c>
      <c r="AV177" s="13" t="s">
        <v>23</v>
      </c>
      <c r="AW177" s="13" t="s">
        <v>41</v>
      </c>
      <c r="AX177" s="13" t="s">
        <v>80</v>
      </c>
      <c r="AY177" s="218" t="s">
        <v>134</v>
      </c>
    </row>
    <row r="178" spans="1:65" s="14" customFormat="1" ht="11.25" x14ac:dyDescent="0.2">
      <c r="B178" s="219"/>
      <c r="C178" s="220"/>
      <c r="D178" s="205" t="s">
        <v>145</v>
      </c>
      <c r="E178" s="221" t="s">
        <v>34</v>
      </c>
      <c r="F178" s="222" t="s">
        <v>232</v>
      </c>
      <c r="G178" s="220"/>
      <c r="H178" s="223">
        <v>971.83600000000001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145</v>
      </c>
      <c r="AU178" s="229" t="s">
        <v>89</v>
      </c>
      <c r="AV178" s="14" t="s">
        <v>89</v>
      </c>
      <c r="AW178" s="14" t="s">
        <v>41</v>
      </c>
      <c r="AX178" s="14" t="s">
        <v>80</v>
      </c>
      <c r="AY178" s="229" t="s">
        <v>134</v>
      </c>
    </row>
    <row r="179" spans="1:65" s="15" customFormat="1" ht="11.25" x14ac:dyDescent="0.2">
      <c r="B179" s="230"/>
      <c r="C179" s="231"/>
      <c r="D179" s="205" t="s">
        <v>145</v>
      </c>
      <c r="E179" s="232" t="s">
        <v>34</v>
      </c>
      <c r="F179" s="233" t="s">
        <v>149</v>
      </c>
      <c r="G179" s="231"/>
      <c r="H179" s="234">
        <v>971.83600000000001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145</v>
      </c>
      <c r="AU179" s="240" t="s">
        <v>89</v>
      </c>
      <c r="AV179" s="15" t="s">
        <v>141</v>
      </c>
      <c r="AW179" s="15" t="s">
        <v>41</v>
      </c>
      <c r="AX179" s="15" t="s">
        <v>23</v>
      </c>
      <c r="AY179" s="240" t="s">
        <v>134</v>
      </c>
    </row>
    <row r="180" spans="1:65" s="2" customFormat="1" ht="16.5" customHeight="1" x14ac:dyDescent="0.2">
      <c r="A180" s="37"/>
      <c r="B180" s="38"/>
      <c r="C180" s="192" t="s">
        <v>233</v>
      </c>
      <c r="D180" s="192" t="s">
        <v>136</v>
      </c>
      <c r="E180" s="193" t="s">
        <v>234</v>
      </c>
      <c r="F180" s="194" t="s">
        <v>235</v>
      </c>
      <c r="G180" s="195" t="s">
        <v>157</v>
      </c>
      <c r="H180" s="196">
        <v>73747.8</v>
      </c>
      <c r="I180" s="197"/>
      <c r="J180" s="198">
        <f>ROUND(I180*H180,2)</f>
        <v>0</v>
      </c>
      <c r="K180" s="194" t="s">
        <v>158</v>
      </c>
      <c r="L180" s="42"/>
      <c r="M180" s="199" t="s">
        <v>34</v>
      </c>
      <c r="N180" s="200" t="s">
        <v>51</v>
      </c>
      <c r="O180" s="67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03" t="s">
        <v>141</v>
      </c>
      <c r="AT180" s="203" t="s">
        <v>136</v>
      </c>
      <c r="AU180" s="203" t="s">
        <v>89</v>
      </c>
      <c r="AY180" s="19" t="s">
        <v>134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9" t="s">
        <v>23</v>
      </c>
      <c r="BK180" s="204">
        <f>ROUND(I180*H180,2)</f>
        <v>0</v>
      </c>
      <c r="BL180" s="19" t="s">
        <v>141</v>
      </c>
      <c r="BM180" s="203" t="s">
        <v>236</v>
      </c>
    </row>
    <row r="181" spans="1:65" s="2" customFormat="1" ht="19.5" x14ac:dyDescent="0.2">
      <c r="A181" s="37"/>
      <c r="B181" s="38"/>
      <c r="C181" s="39"/>
      <c r="D181" s="205" t="s">
        <v>143</v>
      </c>
      <c r="E181" s="39"/>
      <c r="F181" s="206" t="s">
        <v>237</v>
      </c>
      <c r="G181" s="39"/>
      <c r="H181" s="39"/>
      <c r="I181" s="110"/>
      <c r="J181" s="39"/>
      <c r="K181" s="39"/>
      <c r="L181" s="42"/>
      <c r="M181" s="207"/>
      <c r="N181" s="208"/>
      <c r="O181" s="67"/>
      <c r="P181" s="67"/>
      <c r="Q181" s="67"/>
      <c r="R181" s="67"/>
      <c r="S181" s="67"/>
      <c r="T181" s="68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9" t="s">
        <v>143</v>
      </c>
      <c r="AU181" s="19" t="s">
        <v>89</v>
      </c>
    </row>
    <row r="182" spans="1:65" s="13" customFormat="1" ht="11.25" x14ac:dyDescent="0.2">
      <c r="B182" s="209"/>
      <c r="C182" s="210"/>
      <c r="D182" s="205" t="s">
        <v>145</v>
      </c>
      <c r="E182" s="211" t="s">
        <v>34</v>
      </c>
      <c r="F182" s="212" t="s">
        <v>220</v>
      </c>
      <c r="G182" s="210"/>
      <c r="H182" s="211" t="s">
        <v>34</v>
      </c>
      <c r="I182" s="213"/>
      <c r="J182" s="210"/>
      <c r="K182" s="210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145</v>
      </c>
      <c r="AU182" s="218" t="s">
        <v>89</v>
      </c>
      <c r="AV182" s="13" t="s">
        <v>23</v>
      </c>
      <c r="AW182" s="13" t="s">
        <v>41</v>
      </c>
      <c r="AX182" s="13" t="s">
        <v>80</v>
      </c>
      <c r="AY182" s="218" t="s">
        <v>134</v>
      </c>
    </row>
    <row r="183" spans="1:65" s="14" customFormat="1" ht="11.25" x14ac:dyDescent="0.2">
      <c r="B183" s="219"/>
      <c r="C183" s="220"/>
      <c r="D183" s="205" t="s">
        <v>145</v>
      </c>
      <c r="E183" s="221" t="s">
        <v>34</v>
      </c>
      <c r="F183" s="222" t="s">
        <v>221</v>
      </c>
      <c r="G183" s="220"/>
      <c r="H183" s="223">
        <v>72.8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145</v>
      </c>
      <c r="AU183" s="229" t="s">
        <v>89</v>
      </c>
      <c r="AV183" s="14" t="s">
        <v>89</v>
      </c>
      <c r="AW183" s="14" t="s">
        <v>41</v>
      </c>
      <c r="AX183" s="14" t="s">
        <v>80</v>
      </c>
      <c r="AY183" s="229" t="s">
        <v>134</v>
      </c>
    </row>
    <row r="184" spans="1:65" s="14" customFormat="1" ht="11.25" x14ac:dyDescent="0.2">
      <c r="B184" s="219"/>
      <c r="C184" s="220"/>
      <c r="D184" s="205" t="s">
        <v>145</v>
      </c>
      <c r="E184" s="221" t="s">
        <v>34</v>
      </c>
      <c r="F184" s="222" t="s">
        <v>222</v>
      </c>
      <c r="G184" s="220"/>
      <c r="H184" s="223">
        <v>32.76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145</v>
      </c>
      <c r="AU184" s="229" t="s">
        <v>89</v>
      </c>
      <c r="AV184" s="14" t="s">
        <v>89</v>
      </c>
      <c r="AW184" s="14" t="s">
        <v>41</v>
      </c>
      <c r="AX184" s="14" t="s">
        <v>80</v>
      </c>
      <c r="AY184" s="229" t="s">
        <v>134</v>
      </c>
    </row>
    <row r="185" spans="1:65" s="14" customFormat="1" ht="11.25" x14ac:dyDescent="0.2">
      <c r="B185" s="219"/>
      <c r="C185" s="220"/>
      <c r="D185" s="205" t="s">
        <v>145</v>
      </c>
      <c r="E185" s="221" t="s">
        <v>34</v>
      </c>
      <c r="F185" s="222" t="s">
        <v>223</v>
      </c>
      <c r="G185" s="220"/>
      <c r="H185" s="223">
        <v>36.4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145</v>
      </c>
      <c r="AU185" s="229" t="s">
        <v>89</v>
      </c>
      <c r="AV185" s="14" t="s">
        <v>89</v>
      </c>
      <c r="AW185" s="14" t="s">
        <v>41</v>
      </c>
      <c r="AX185" s="14" t="s">
        <v>80</v>
      </c>
      <c r="AY185" s="229" t="s">
        <v>134</v>
      </c>
    </row>
    <row r="186" spans="1:65" s="14" customFormat="1" ht="11.25" x14ac:dyDescent="0.2">
      <c r="B186" s="219"/>
      <c r="C186" s="220"/>
      <c r="D186" s="205" t="s">
        <v>145</v>
      </c>
      <c r="E186" s="221" t="s">
        <v>34</v>
      </c>
      <c r="F186" s="222" t="s">
        <v>221</v>
      </c>
      <c r="G186" s="220"/>
      <c r="H186" s="223">
        <v>72.8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145</v>
      </c>
      <c r="AU186" s="229" t="s">
        <v>89</v>
      </c>
      <c r="AV186" s="14" t="s">
        <v>89</v>
      </c>
      <c r="AW186" s="14" t="s">
        <v>41</v>
      </c>
      <c r="AX186" s="14" t="s">
        <v>80</v>
      </c>
      <c r="AY186" s="229" t="s">
        <v>134</v>
      </c>
    </row>
    <row r="187" spans="1:65" s="14" customFormat="1" ht="11.25" x14ac:dyDescent="0.2">
      <c r="B187" s="219"/>
      <c r="C187" s="220"/>
      <c r="D187" s="205" t="s">
        <v>145</v>
      </c>
      <c r="E187" s="221" t="s">
        <v>34</v>
      </c>
      <c r="F187" s="222" t="s">
        <v>224</v>
      </c>
      <c r="G187" s="220"/>
      <c r="H187" s="223">
        <v>49.58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145</v>
      </c>
      <c r="AU187" s="229" t="s">
        <v>89</v>
      </c>
      <c r="AV187" s="14" t="s">
        <v>89</v>
      </c>
      <c r="AW187" s="14" t="s">
        <v>41</v>
      </c>
      <c r="AX187" s="14" t="s">
        <v>80</v>
      </c>
      <c r="AY187" s="229" t="s">
        <v>134</v>
      </c>
    </row>
    <row r="188" spans="1:65" s="14" customFormat="1" ht="11.25" x14ac:dyDescent="0.2">
      <c r="B188" s="219"/>
      <c r="C188" s="220"/>
      <c r="D188" s="205" t="s">
        <v>145</v>
      </c>
      <c r="E188" s="221" t="s">
        <v>34</v>
      </c>
      <c r="F188" s="222" t="s">
        <v>225</v>
      </c>
      <c r="G188" s="220"/>
      <c r="H188" s="223">
        <v>34.840000000000003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145</v>
      </c>
      <c r="AU188" s="229" t="s">
        <v>89</v>
      </c>
      <c r="AV188" s="14" t="s">
        <v>89</v>
      </c>
      <c r="AW188" s="14" t="s">
        <v>41</v>
      </c>
      <c r="AX188" s="14" t="s">
        <v>80</v>
      </c>
      <c r="AY188" s="229" t="s">
        <v>134</v>
      </c>
    </row>
    <row r="189" spans="1:65" s="14" customFormat="1" ht="11.25" x14ac:dyDescent="0.2">
      <c r="B189" s="219"/>
      <c r="C189" s="220"/>
      <c r="D189" s="205" t="s">
        <v>145</v>
      </c>
      <c r="E189" s="221" t="s">
        <v>34</v>
      </c>
      <c r="F189" s="222" t="s">
        <v>226</v>
      </c>
      <c r="G189" s="220"/>
      <c r="H189" s="223">
        <v>52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145</v>
      </c>
      <c r="AU189" s="229" t="s">
        <v>89</v>
      </c>
      <c r="AV189" s="14" t="s">
        <v>89</v>
      </c>
      <c r="AW189" s="14" t="s">
        <v>41</v>
      </c>
      <c r="AX189" s="14" t="s">
        <v>80</v>
      </c>
      <c r="AY189" s="229" t="s">
        <v>134</v>
      </c>
    </row>
    <row r="190" spans="1:65" s="15" customFormat="1" ht="11.25" x14ac:dyDescent="0.2">
      <c r="B190" s="230"/>
      <c r="C190" s="231"/>
      <c r="D190" s="205" t="s">
        <v>145</v>
      </c>
      <c r="E190" s="232" t="s">
        <v>34</v>
      </c>
      <c r="F190" s="233" t="s">
        <v>149</v>
      </c>
      <c r="G190" s="231"/>
      <c r="H190" s="234">
        <v>351.18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145</v>
      </c>
      <c r="AU190" s="240" t="s">
        <v>89</v>
      </c>
      <c r="AV190" s="15" t="s">
        <v>141</v>
      </c>
      <c r="AW190" s="15" t="s">
        <v>41</v>
      </c>
      <c r="AX190" s="15" t="s">
        <v>80</v>
      </c>
      <c r="AY190" s="240" t="s">
        <v>134</v>
      </c>
    </row>
    <row r="191" spans="1:65" s="14" customFormat="1" ht="11.25" x14ac:dyDescent="0.2">
      <c r="B191" s="219"/>
      <c r="C191" s="220"/>
      <c r="D191" s="205" t="s">
        <v>145</v>
      </c>
      <c r="E191" s="221" t="s">
        <v>34</v>
      </c>
      <c r="F191" s="222" t="s">
        <v>238</v>
      </c>
      <c r="G191" s="220"/>
      <c r="H191" s="223">
        <v>73747.8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145</v>
      </c>
      <c r="AU191" s="229" t="s">
        <v>89</v>
      </c>
      <c r="AV191" s="14" t="s">
        <v>89</v>
      </c>
      <c r="AW191" s="14" t="s">
        <v>41</v>
      </c>
      <c r="AX191" s="14" t="s">
        <v>80</v>
      </c>
      <c r="AY191" s="229" t="s">
        <v>134</v>
      </c>
    </row>
    <row r="192" spans="1:65" s="15" customFormat="1" ht="11.25" x14ac:dyDescent="0.2">
      <c r="B192" s="230"/>
      <c r="C192" s="231"/>
      <c r="D192" s="205" t="s">
        <v>145</v>
      </c>
      <c r="E192" s="232" t="s">
        <v>34</v>
      </c>
      <c r="F192" s="233" t="s">
        <v>149</v>
      </c>
      <c r="G192" s="231"/>
      <c r="H192" s="234">
        <v>73747.8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145</v>
      </c>
      <c r="AU192" s="240" t="s">
        <v>89</v>
      </c>
      <c r="AV192" s="15" t="s">
        <v>141</v>
      </c>
      <c r="AW192" s="15" t="s">
        <v>41</v>
      </c>
      <c r="AX192" s="15" t="s">
        <v>23</v>
      </c>
      <c r="AY192" s="240" t="s">
        <v>134</v>
      </c>
    </row>
    <row r="193" spans="1:65" s="2" customFormat="1" ht="16.5" customHeight="1" x14ac:dyDescent="0.2">
      <c r="A193" s="37"/>
      <c r="B193" s="38"/>
      <c r="C193" s="192" t="s">
        <v>8</v>
      </c>
      <c r="D193" s="192" t="s">
        <v>136</v>
      </c>
      <c r="E193" s="193" t="s">
        <v>239</v>
      </c>
      <c r="F193" s="194" t="s">
        <v>240</v>
      </c>
      <c r="G193" s="195" t="s">
        <v>157</v>
      </c>
      <c r="H193" s="196">
        <v>204085.56</v>
      </c>
      <c r="I193" s="197"/>
      <c r="J193" s="198">
        <f>ROUND(I193*H193,2)</f>
        <v>0</v>
      </c>
      <c r="K193" s="194" t="s">
        <v>158</v>
      </c>
      <c r="L193" s="42"/>
      <c r="M193" s="199" t="s">
        <v>34</v>
      </c>
      <c r="N193" s="200" t="s">
        <v>51</v>
      </c>
      <c r="O193" s="67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03" t="s">
        <v>141</v>
      </c>
      <c r="AT193" s="203" t="s">
        <v>136</v>
      </c>
      <c r="AU193" s="203" t="s">
        <v>89</v>
      </c>
      <c r="AY193" s="19" t="s">
        <v>134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9" t="s">
        <v>23</v>
      </c>
      <c r="BK193" s="204">
        <f>ROUND(I193*H193,2)</f>
        <v>0</v>
      </c>
      <c r="BL193" s="19" t="s">
        <v>141</v>
      </c>
      <c r="BM193" s="203" t="s">
        <v>241</v>
      </c>
    </row>
    <row r="194" spans="1:65" s="2" customFormat="1" ht="19.5" x14ac:dyDescent="0.2">
      <c r="A194" s="37"/>
      <c r="B194" s="38"/>
      <c r="C194" s="39"/>
      <c r="D194" s="205" t="s">
        <v>143</v>
      </c>
      <c r="E194" s="39"/>
      <c r="F194" s="206" t="s">
        <v>242</v>
      </c>
      <c r="G194" s="39"/>
      <c r="H194" s="39"/>
      <c r="I194" s="110"/>
      <c r="J194" s="39"/>
      <c r="K194" s="39"/>
      <c r="L194" s="42"/>
      <c r="M194" s="207"/>
      <c r="N194" s="208"/>
      <c r="O194" s="67"/>
      <c r="P194" s="67"/>
      <c r="Q194" s="67"/>
      <c r="R194" s="67"/>
      <c r="S194" s="67"/>
      <c r="T194" s="68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9" t="s">
        <v>143</v>
      </c>
      <c r="AU194" s="19" t="s">
        <v>89</v>
      </c>
    </row>
    <row r="195" spans="1:65" s="13" customFormat="1" ht="11.25" x14ac:dyDescent="0.2">
      <c r="B195" s="209"/>
      <c r="C195" s="210"/>
      <c r="D195" s="205" t="s">
        <v>145</v>
      </c>
      <c r="E195" s="211" t="s">
        <v>34</v>
      </c>
      <c r="F195" s="212" t="s">
        <v>162</v>
      </c>
      <c r="G195" s="210"/>
      <c r="H195" s="211" t="s">
        <v>34</v>
      </c>
      <c r="I195" s="213"/>
      <c r="J195" s="210"/>
      <c r="K195" s="210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145</v>
      </c>
      <c r="AU195" s="218" t="s">
        <v>89</v>
      </c>
      <c r="AV195" s="13" t="s">
        <v>23</v>
      </c>
      <c r="AW195" s="13" t="s">
        <v>41</v>
      </c>
      <c r="AX195" s="13" t="s">
        <v>80</v>
      </c>
      <c r="AY195" s="218" t="s">
        <v>134</v>
      </c>
    </row>
    <row r="196" spans="1:65" s="14" customFormat="1" ht="11.25" x14ac:dyDescent="0.2">
      <c r="B196" s="219"/>
      <c r="C196" s="220"/>
      <c r="D196" s="205" t="s">
        <v>145</v>
      </c>
      <c r="E196" s="221" t="s">
        <v>34</v>
      </c>
      <c r="F196" s="222" t="s">
        <v>232</v>
      </c>
      <c r="G196" s="220"/>
      <c r="H196" s="223">
        <v>971.83600000000001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145</v>
      </c>
      <c r="AU196" s="229" t="s">
        <v>89</v>
      </c>
      <c r="AV196" s="14" t="s">
        <v>89</v>
      </c>
      <c r="AW196" s="14" t="s">
        <v>41</v>
      </c>
      <c r="AX196" s="14" t="s">
        <v>80</v>
      </c>
      <c r="AY196" s="229" t="s">
        <v>134</v>
      </c>
    </row>
    <row r="197" spans="1:65" s="15" customFormat="1" ht="11.25" x14ac:dyDescent="0.2">
      <c r="B197" s="230"/>
      <c r="C197" s="231"/>
      <c r="D197" s="205" t="s">
        <v>145</v>
      </c>
      <c r="E197" s="232" t="s">
        <v>34</v>
      </c>
      <c r="F197" s="233" t="s">
        <v>149</v>
      </c>
      <c r="G197" s="231"/>
      <c r="H197" s="234">
        <v>971.83600000000001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145</v>
      </c>
      <c r="AU197" s="240" t="s">
        <v>89</v>
      </c>
      <c r="AV197" s="15" t="s">
        <v>141</v>
      </c>
      <c r="AW197" s="15" t="s">
        <v>41</v>
      </c>
      <c r="AX197" s="15" t="s">
        <v>80</v>
      </c>
      <c r="AY197" s="240" t="s">
        <v>134</v>
      </c>
    </row>
    <row r="198" spans="1:65" s="14" customFormat="1" ht="11.25" x14ac:dyDescent="0.2">
      <c r="B198" s="219"/>
      <c r="C198" s="220"/>
      <c r="D198" s="205" t="s">
        <v>145</v>
      </c>
      <c r="E198" s="221" t="s">
        <v>34</v>
      </c>
      <c r="F198" s="222" t="s">
        <v>243</v>
      </c>
      <c r="G198" s="220"/>
      <c r="H198" s="223">
        <v>204085.56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145</v>
      </c>
      <c r="AU198" s="229" t="s">
        <v>89</v>
      </c>
      <c r="AV198" s="14" t="s">
        <v>89</v>
      </c>
      <c r="AW198" s="14" t="s">
        <v>41</v>
      </c>
      <c r="AX198" s="14" t="s">
        <v>80</v>
      </c>
      <c r="AY198" s="229" t="s">
        <v>134</v>
      </c>
    </row>
    <row r="199" spans="1:65" s="15" customFormat="1" ht="11.25" x14ac:dyDescent="0.2">
      <c r="B199" s="230"/>
      <c r="C199" s="231"/>
      <c r="D199" s="205" t="s">
        <v>145</v>
      </c>
      <c r="E199" s="232" t="s">
        <v>34</v>
      </c>
      <c r="F199" s="233" t="s">
        <v>149</v>
      </c>
      <c r="G199" s="231"/>
      <c r="H199" s="234">
        <v>204085.56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AT199" s="240" t="s">
        <v>145</v>
      </c>
      <c r="AU199" s="240" t="s">
        <v>89</v>
      </c>
      <c r="AV199" s="15" t="s">
        <v>141</v>
      </c>
      <c r="AW199" s="15" t="s">
        <v>41</v>
      </c>
      <c r="AX199" s="15" t="s">
        <v>23</v>
      </c>
      <c r="AY199" s="240" t="s">
        <v>134</v>
      </c>
    </row>
    <row r="200" spans="1:65" s="2" customFormat="1" ht="16.5" customHeight="1" x14ac:dyDescent="0.2">
      <c r="A200" s="37"/>
      <c r="B200" s="38"/>
      <c r="C200" s="192" t="s">
        <v>244</v>
      </c>
      <c r="D200" s="192" t="s">
        <v>136</v>
      </c>
      <c r="E200" s="193" t="s">
        <v>245</v>
      </c>
      <c r="F200" s="194" t="s">
        <v>246</v>
      </c>
      <c r="G200" s="195" t="s">
        <v>157</v>
      </c>
      <c r="H200" s="196">
        <v>351.18</v>
      </c>
      <c r="I200" s="197"/>
      <c r="J200" s="198">
        <f>ROUND(I200*H200,2)</f>
        <v>0</v>
      </c>
      <c r="K200" s="194" t="s">
        <v>158</v>
      </c>
      <c r="L200" s="42"/>
      <c r="M200" s="199" t="s">
        <v>34</v>
      </c>
      <c r="N200" s="200" t="s">
        <v>51</v>
      </c>
      <c r="O200" s="67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03" t="s">
        <v>141</v>
      </c>
      <c r="AT200" s="203" t="s">
        <v>136</v>
      </c>
      <c r="AU200" s="203" t="s">
        <v>89</v>
      </c>
      <c r="AY200" s="19" t="s">
        <v>134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9" t="s">
        <v>23</v>
      </c>
      <c r="BK200" s="204">
        <f>ROUND(I200*H200,2)</f>
        <v>0</v>
      </c>
      <c r="BL200" s="19" t="s">
        <v>141</v>
      </c>
      <c r="BM200" s="203" t="s">
        <v>247</v>
      </c>
    </row>
    <row r="201" spans="1:65" s="2" customFormat="1" ht="19.5" x14ac:dyDescent="0.2">
      <c r="A201" s="37"/>
      <c r="B201" s="38"/>
      <c r="C201" s="39"/>
      <c r="D201" s="205" t="s">
        <v>143</v>
      </c>
      <c r="E201" s="39"/>
      <c r="F201" s="206" t="s">
        <v>248</v>
      </c>
      <c r="G201" s="39"/>
      <c r="H201" s="39"/>
      <c r="I201" s="110"/>
      <c r="J201" s="39"/>
      <c r="K201" s="39"/>
      <c r="L201" s="42"/>
      <c r="M201" s="207"/>
      <c r="N201" s="208"/>
      <c r="O201" s="67"/>
      <c r="P201" s="67"/>
      <c r="Q201" s="67"/>
      <c r="R201" s="67"/>
      <c r="S201" s="67"/>
      <c r="T201" s="68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9" t="s">
        <v>143</v>
      </c>
      <c r="AU201" s="19" t="s">
        <v>89</v>
      </c>
    </row>
    <row r="202" spans="1:65" s="13" customFormat="1" ht="11.25" x14ac:dyDescent="0.2">
      <c r="B202" s="209"/>
      <c r="C202" s="210"/>
      <c r="D202" s="205" t="s">
        <v>145</v>
      </c>
      <c r="E202" s="211" t="s">
        <v>34</v>
      </c>
      <c r="F202" s="212" t="s">
        <v>220</v>
      </c>
      <c r="G202" s="210"/>
      <c r="H202" s="211" t="s">
        <v>34</v>
      </c>
      <c r="I202" s="213"/>
      <c r="J202" s="210"/>
      <c r="K202" s="210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145</v>
      </c>
      <c r="AU202" s="218" t="s">
        <v>89</v>
      </c>
      <c r="AV202" s="13" t="s">
        <v>23</v>
      </c>
      <c r="AW202" s="13" t="s">
        <v>41</v>
      </c>
      <c r="AX202" s="13" t="s">
        <v>80</v>
      </c>
      <c r="AY202" s="218" t="s">
        <v>134</v>
      </c>
    </row>
    <row r="203" spans="1:65" s="14" customFormat="1" ht="11.25" x14ac:dyDescent="0.2">
      <c r="B203" s="219"/>
      <c r="C203" s="220"/>
      <c r="D203" s="205" t="s">
        <v>145</v>
      </c>
      <c r="E203" s="221" t="s">
        <v>34</v>
      </c>
      <c r="F203" s="222" t="s">
        <v>221</v>
      </c>
      <c r="G203" s="220"/>
      <c r="H203" s="223">
        <v>72.8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145</v>
      </c>
      <c r="AU203" s="229" t="s">
        <v>89</v>
      </c>
      <c r="AV203" s="14" t="s">
        <v>89</v>
      </c>
      <c r="AW203" s="14" t="s">
        <v>41</v>
      </c>
      <c r="AX203" s="14" t="s">
        <v>80</v>
      </c>
      <c r="AY203" s="229" t="s">
        <v>134</v>
      </c>
    </row>
    <row r="204" spans="1:65" s="14" customFormat="1" ht="11.25" x14ac:dyDescent="0.2">
      <c r="B204" s="219"/>
      <c r="C204" s="220"/>
      <c r="D204" s="205" t="s">
        <v>145</v>
      </c>
      <c r="E204" s="221" t="s">
        <v>34</v>
      </c>
      <c r="F204" s="222" t="s">
        <v>222</v>
      </c>
      <c r="G204" s="220"/>
      <c r="H204" s="223">
        <v>32.76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145</v>
      </c>
      <c r="AU204" s="229" t="s">
        <v>89</v>
      </c>
      <c r="AV204" s="14" t="s">
        <v>89</v>
      </c>
      <c r="AW204" s="14" t="s">
        <v>41</v>
      </c>
      <c r="AX204" s="14" t="s">
        <v>80</v>
      </c>
      <c r="AY204" s="229" t="s">
        <v>134</v>
      </c>
    </row>
    <row r="205" spans="1:65" s="14" customFormat="1" ht="11.25" x14ac:dyDescent="0.2">
      <c r="B205" s="219"/>
      <c r="C205" s="220"/>
      <c r="D205" s="205" t="s">
        <v>145</v>
      </c>
      <c r="E205" s="221" t="s">
        <v>34</v>
      </c>
      <c r="F205" s="222" t="s">
        <v>223</v>
      </c>
      <c r="G205" s="220"/>
      <c r="H205" s="223">
        <v>36.4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145</v>
      </c>
      <c r="AU205" s="229" t="s">
        <v>89</v>
      </c>
      <c r="AV205" s="14" t="s">
        <v>89</v>
      </c>
      <c r="AW205" s="14" t="s">
        <v>41</v>
      </c>
      <c r="AX205" s="14" t="s">
        <v>80</v>
      </c>
      <c r="AY205" s="229" t="s">
        <v>134</v>
      </c>
    </row>
    <row r="206" spans="1:65" s="14" customFormat="1" ht="11.25" x14ac:dyDescent="0.2">
      <c r="B206" s="219"/>
      <c r="C206" s="220"/>
      <c r="D206" s="205" t="s">
        <v>145</v>
      </c>
      <c r="E206" s="221" t="s">
        <v>34</v>
      </c>
      <c r="F206" s="222" t="s">
        <v>221</v>
      </c>
      <c r="G206" s="220"/>
      <c r="H206" s="223">
        <v>72.8</v>
      </c>
      <c r="I206" s="224"/>
      <c r="J206" s="220"/>
      <c r="K206" s="220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145</v>
      </c>
      <c r="AU206" s="229" t="s">
        <v>89</v>
      </c>
      <c r="AV206" s="14" t="s">
        <v>89</v>
      </c>
      <c r="AW206" s="14" t="s">
        <v>41</v>
      </c>
      <c r="AX206" s="14" t="s">
        <v>80</v>
      </c>
      <c r="AY206" s="229" t="s">
        <v>134</v>
      </c>
    </row>
    <row r="207" spans="1:65" s="14" customFormat="1" ht="11.25" x14ac:dyDescent="0.2">
      <c r="B207" s="219"/>
      <c r="C207" s="220"/>
      <c r="D207" s="205" t="s">
        <v>145</v>
      </c>
      <c r="E207" s="221" t="s">
        <v>34</v>
      </c>
      <c r="F207" s="222" t="s">
        <v>224</v>
      </c>
      <c r="G207" s="220"/>
      <c r="H207" s="223">
        <v>49.58</v>
      </c>
      <c r="I207" s="224"/>
      <c r="J207" s="220"/>
      <c r="K207" s="220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145</v>
      </c>
      <c r="AU207" s="229" t="s">
        <v>89</v>
      </c>
      <c r="AV207" s="14" t="s">
        <v>89</v>
      </c>
      <c r="AW207" s="14" t="s">
        <v>41</v>
      </c>
      <c r="AX207" s="14" t="s">
        <v>80</v>
      </c>
      <c r="AY207" s="229" t="s">
        <v>134</v>
      </c>
    </row>
    <row r="208" spans="1:65" s="14" customFormat="1" ht="11.25" x14ac:dyDescent="0.2">
      <c r="B208" s="219"/>
      <c r="C208" s="220"/>
      <c r="D208" s="205" t="s">
        <v>145</v>
      </c>
      <c r="E208" s="221" t="s">
        <v>34</v>
      </c>
      <c r="F208" s="222" t="s">
        <v>225</v>
      </c>
      <c r="G208" s="220"/>
      <c r="H208" s="223">
        <v>34.840000000000003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145</v>
      </c>
      <c r="AU208" s="229" t="s">
        <v>89</v>
      </c>
      <c r="AV208" s="14" t="s">
        <v>89</v>
      </c>
      <c r="AW208" s="14" t="s">
        <v>41</v>
      </c>
      <c r="AX208" s="14" t="s">
        <v>80</v>
      </c>
      <c r="AY208" s="229" t="s">
        <v>134</v>
      </c>
    </row>
    <row r="209" spans="1:65" s="14" customFormat="1" ht="11.25" x14ac:dyDescent="0.2">
      <c r="B209" s="219"/>
      <c r="C209" s="220"/>
      <c r="D209" s="205" t="s">
        <v>145</v>
      </c>
      <c r="E209" s="221" t="s">
        <v>34</v>
      </c>
      <c r="F209" s="222" t="s">
        <v>226</v>
      </c>
      <c r="G209" s="220"/>
      <c r="H209" s="223">
        <v>52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145</v>
      </c>
      <c r="AU209" s="229" t="s">
        <v>89</v>
      </c>
      <c r="AV209" s="14" t="s">
        <v>89</v>
      </c>
      <c r="AW209" s="14" t="s">
        <v>41</v>
      </c>
      <c r="AX209" s="14" t="s">
        <v>80</v>
      </c>
      <c r="AY209" s="229" t="s">
        <v>134</v>
      </c>
    </row>
    <row r="210" spans="1:65" s="15" customFormat="1" ht="11.25" x14ac:dyDescent="0.2">
      <c r="B210" s="230"/>
      <c r="C210" s="231"/>
      <c r="D210" s="205" t="s">
        <v>145</v>
      </c>
      <c r="E210" s="232" t="s">
        <v>34</v>
      </c>
      <c r="F210" s="233" t="s">
        <v>149</v>
      </c>
      <c r="G210" s="231"/>
      <c r="H210" s="234">
        <v>351.18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145</v>
      </c>
      <c r="AU210" s="240" t="s">
        <v>89</v>
      </c>
      <c r="AV210" s="15" t="s">
        <v>141</v>
      </c>
      <c r="AW210" s="15" t="s">
        <v>41</v>
      </c>
      <c r="AX210" s="15" t="s">
        <v>23</v>
      </c>
      <c r="AY210" s="240" t="s">
        <v>134</v>
      </c>
    </row>
    <row r="211" spans="1:65" s="2" customFormat="1" ht="16.5" customHeight="1" x14ac:dyDescent="0.2">
      <c r="A211" s="37"/>
      <c r="B211" s="38"/>
      <c r="C211" s="192" t="s">
        <v>249</v>
      </c>
      <c r="D211" s="192" t="s">
        <v>136</v>
      </c>
      <c r="E211" s="193" t="s">
        <v>250</v>
      </c>
      <c r="F211" s="194" t="s">
        <v>251</v>
      </c>
      <c r="G211" s="195" t="s">
        <v>157</v>
      </c>
      <c r="H211" s="196">
        <v>971.83600000000001</v>
      </c>
      <c r="I211" s="197"/>
      <c r="J211" s="198">
        <f>ROUND(I211*H211,2)</f>
        <v>0</v>
      </c>
      <c r="K211" s="194" t="s">
        <v>158</v>
      </c>
      <c r="L211" s="42"/>
      <c r="M211" s="199" t="s">
        <v>34</v>
      </c>
      <c r="N211" s="200" t="s">
        <v>51</v>
      </c>
      <c r="O211" s="67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03" t="s">
        <v>141</v>
      </c>
      <c r="AT211" s="203" t="s">
        <v>136</v>
      </c>
      <c r="AU211" s="203" t="s">
        <v>89</v>
      </c>
      <c r="AY211" s="19" t="s">
        <v>134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9" t="s">
        <v>23</v>
      </c>
      <c r="BK211" s="204">
        <f>ROUND(I211*H211,2)</f>
        <v>0</v>
      </c>
      <c r="BL211" s="19" t="s">
        <v>141</v>
      </c>
      <c r="BM211" s="203" t="s">
        <v>252</v>
      </c>
    </row>
    <row r="212" spans="1:65" s="2" customFormat="1" ht="19.5" x14ac:dyDescent="0.2">
      <c r="A212" s="37"/>
      <c r="B212" s="38"/>
      <c r="C212" s="39"/>
      <c r="D212" s="205" t="s">
        <v>143</v>
      </c>
      <c r="E212" s="39"/>
      <c r="F212" s="206" t="s">
        <v>253</v>
      </c>
      <c r="G212" s="39"/>
      <c r="H212" s="39"/>
      <c r="I212" s="110"/>
      <c r="J212" s="39"/>
      <c r="K212" s="39"/>
      <c r="L212" s="42"/>
      <c r="M212" s="207"/>
      <c r="N212" s="208"/>
      <c r="O212" s="67"/>
      <c r="P212" s="67"/>
      <c r="Q212" s="67"/>
      <c r="R212" s="67"/>
      <c r="S212" s="67"/>
      <c r="T212" s="68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9" t="s">
        <v>143</v>
      </c>
      <c r="AU212" s="19" t="s">
        <v>89</v>
      </c>
    </row>
    <row r="213" spans="1:65" s="13" customFormat="1" ht="11.25" x14ac:dyDescent="0.2">
      <c r="B213" s="209"/>
      <c r="C213" s="210"/>
      <c r="D213" s="205" t="s">
        <v>145</v>
      </c>
      <c r="E213" s="211" t="s">
        <v>34</v>
      </c>
      <c r="F213" s="212" t="s">
        <v>162</v>
      </c>
      <c r="G213" s="210"/>
      <c r="H213" s="211" t="s">
        <v>34</v>
      </c>
      <c r="I213" s="213"/>
      <c r="J213" s="210"/>
      <c r="K213" s="210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145</v>
      </c>
      <c r="AU213" s="218" t="s">
        <v>89</v>
      </c>
      <c r="AV213" s="13" t="s">
        <v>23</v>
      </c>
      <c r="AW213" s="13" t="s">
        <v>41</v>
      </c>
      <c r="AX213" s="13" t="s">
        <v>80</v>
      </c>
      <c r="AY213" s="218" t="s">
        <v>134</v>
      </c>
    </row>
    <row r="214" spans="1:65" s="14" customFormat="1" ht="11.25" x14ac:dyDescent="0.2">
      <c r="B214" s="219"/>
      <c r="C214" s="220"/>
      <c r="D214" s="205" t="s">
        <v>145</v>
      </c>
      <c r="E214" s="221" t="s">
        <v>34</v>
      </c>
      <c r="F214" s="222" t="s">
        <v>232</v>
      </c>
      <c r="G214" s="220"/>
      <c r="H214" s="223">
        <v>971.83600000000001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145</v>
      </c>
      <c r="AU214" s="229" t="s">
        <v>89</v>
      </c>
      <c r="AV214" s="14" t="s">
        <v>89</v>
      </c>
      <c r="AW214" s="14" t="s">
        <v>41</v>
      </c>
      <c r="AX214" s="14" t="s">
        <v>80</v>
      </c>
      <c r="AY214" s="229" t="s">
        <v>134</v>
      </c>
    </row>
    <row r="215" spans="1:65" s="15" customFormat="1" ht="11.25" x14ac:dyDescent="0.2">
      <c r="B215" s="230"/>
      <c r="C215" s="231"/>
      <c r="D215" s="205" t="s">
        <v>145</v>
      </c>
      <c r="E215" s="232" t="s">
        <v>34</v>
      </c>
      <c r="F215" s="233" t="s">
        <v>149</v>
      </c>
      <c r="G215" s="231"/>
      <c r="H215" s="234">
        <v>971.83600000000001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145</v>
      </c>
      <c r="AU215" s="240" t="s">
        <v>89</v>
      </c>
      <c r="AV215" s="15" t="s">
        <v>141</v>
      </c>
      <c r="AW215" s="15" t="s">
        <v>41</v>
      </c>
      <c r="AX215" s="15" t="s">
        <v>23</v>
      </c>
      <c r="AY215" s="240" t="s">
        <v>134</v>
      </c>
    </row>
    <row r="216" spans="1:65" s="2" customFormat="1" ht="16.5" customHeight="1" x14ac:dyDescent="0.2">
      <c r="A216" s="37"/>
      <c r="B216" s="38"/>
      <c r="C216" s="192" t="s">
        <v>254</v>
      </c>
      <c r="D216" s="192" t="s">
        <v>136</v>
      </c>
      <c r="E216" s="193" t="s">
        <v>255</v>
      </c>
      <c r="F216" s="194" t="s">
        <v>256</v>
      </c>
      <c r="G216" s="195" t="s">
        <v>157</v>
      </c>
      <c r="H216" s="196">
        <v>367.79700000000003</v>
      </c>
      <c r="I216" s="197"/>
      <c r="J216" s="198">
        <f>ROUND(I216*H216,2)</f>
        <v>0</v>
      </c>
      <c r="K216" s="194" t="s">
        <v>158</v>
      </c>
      <c r="L216" s="42"/>
      <c r="M216" s="199" t="s">
        <v>34</v>
      </c>
      <c r="N216" s="200" t="s">
        <v>51</v>
      </c>
      <c r="O216" s="67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03" t="s">
        <v>141</v>
      </c>
      <c r="AT216" s="203" t="s">
        <v>136</v>
      </c>
      <c r="AU216" s="203" t="s">
        <v>89</v>
      </c>
      <c r="AY216" s="19" t="s">
        <v>134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19" t="s">
        <v>23</v>
      </c>
      <c r="BK216" s="204">
        <f>ROUND(I216*H216,2)</f>
        <v>0</v>
      </c>
      <c r="BL216" s="19" t="s">
        <v>141</v>
      </c>
      <c r="BM216" s="203" t="s">
        <v>257</v>
      </c>
    </row>
    <row r="217" spans="1:65" s="2" customFormat="1" ht="11.25" x14ac:dyDescent="0.2">
      <c r="A217" s="37"/>
      <c r="B217" s="38"/>
      <c r="C217" s="39"/>
      <c r="D217" s="205" t="s">
        <v>143</v>
      </c>
      <c r="E217" s="39"/>
      <c r="F217" s="206" t="s">
        <v>258</v>
      </c>
      <c r="G217" s="39"/>
      <c r="H217" s="39"/>
      <c r="I217" s="110"/>
      <c r="J217" s="39"/>
      <c r="K217" s="39"/>
      <c r="L217" s="42"/>
      <c r="M217" s="207"/>
      <c r="N217" s="208"/>
      <c r="O217" s="67"/>
      <c r="P217" s="67"/>
      <c r="Q217" s="67"/>
      <c r="R217" s="67"/>
      <c r="S217" s="67"/>
      <c r="T217" s="68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9" t="s">
        <v>143</v>
      </c>
      <c r="AU217" s="19" t="s">
        <v>89</v>
      </c>
    </row>
    <row r="218" spans="1:65" s="13" customFormat="1" ht="11.25" x14ac:dyDescent="0.2">
      <c r="B218" s="209"/>
      <c r="C218" s="210"/>
      <c r="D218" s="205" t="s">
        <v>145</v>
      </c>
      <c r="E218" s="211" t="s">
        <v>34</v>
      </c>
      <c r="F218" s="212" t="s">
        <v>259</v>
      </c>
      <c r="G218" s="210"/>
      <c r="H218" s="211" t="s">
        <v>34</v>
      </c>
      <c r="I218" s="213"/>
      <c r="J218" s="210"/>
      <c r="K218" s="210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145</v>
      </c>
      <c r="AU218" s="218" t="s">
        <v>89</v>
      </c>
      <c r="AV218" s="13" t="s">
        <v>23</v>
      </c>
      <c r="AW218" s="13" t="s">
        <v>41</v>
      </c>
      <c r="AX218" s="13" t="s">
        <v>80</v>
      </c>
      <c r="AY218" s="218" t="s">
        <v>134</v>
      </c>
    </row>
    <row r="219" spans="1:65" s="13" customFormat="1" ht="11.25" x14ac:dyDescent="0.2">
      <c r="B219" s="209"/>
      <c r="C219" s="210"/>
      <c r="D219" s="205" t="s">
        <v>145</v>
      </c>
      <c r="E219" s="211" t="s">
        <v>34</v>
      </c>
      <c r="F219" s="212" t="s">
        <v>260</v>
      </c>
      <c r="G219" s="210"/>
      <c r="H219" s="211" t="s">
        <v>34</v>
      </c>
      <c r="I219" s="213"/>
      <c r="J219" s="210"/>
      <c r="K219" s="210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145</v>
      </c>
      <c r="AU219" s="218" t="s">
        <v>89</v>
      </c>
      <c r="AV219" s="13" t="s">
        <v>23</v>
      </c>
      <c r="AW219" s="13" t="s">
        <v>41</v>
      </c>
      <c r="AX219" s="13" t="s">
        <v>80</v>
      </c>
      <c r="AY219" s="218" t="s">
        <v>134</v>
      </c>
    </row>
    <row r="220" spans="1:65" s="14" customFormat="1" ht="11.25" x14ac:dyDescent="0.2">
      <c r="B220" s="219"/>
      <c r="C220" s="220"/>
      <c r="D220" s="205" t="s">
        <v>145</v>
      </c>
      <c r="E220" s="221" t="s">
        <v>34</v>
      </c>
      <c r="F220" s="222" t="s">
        <v>261</v>
      </c>
      <c r="G220" s="220"/>
      <c r="H220" s="223">
        <v>367.79700000000003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145</v>
      </c>
      <c r="AU220" s="229" t="s">
        <v>89</v>
      </c>
      <c r="AV220" s="14" t="s">
        <v>89</v>
      </c>
      <c r="AW220" s="14" t="s">
        <v>41</v>
      </c>
      <c r="AX220" s="14" t="s">
        <v>80</v>
      </c>
      <c r="AY220" s="229" t="s">
        <v>134</v>
      </c>
    </row>
    <row r="221" spans="1:65" s="15" customFormat="1" ht="11.25" x14ac:dyDescent="0.2">
      <c r="B221" s="230"/>
      <c r="C221" s="231"/>
      <c r="D221" s="205" t="s">
        <v>145</v>
      </c>
      <c r="E221" s="232" t="s">
        <v>34</v>
      </c>
      <c r="F221" s="233" t="s">
        <v>149</v>
      </c>
      <c r="G221" s="231"/>
      <c r="H221" s="234">
        <v>367.79700000000003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AT221" s="240" t="s">
        <v>145</v>
      </c>
      <c r="AU221" s="240" t="s">
        <v>89</v>
      </c>
      <c r="AV221" s="15" t="s">
        <v>141</v>
      </c>
      <c r="AW221" s="15" t="s">
        <v>41</v>
      </c>
      <c r="AX221" s="15" t="s">
        <v>23</v>
      </c>
      <c r="AY221" s="240" t="s">
        <v>134</v>
      </c>
    </row>
    <row r="222" spans="1:65" s="2" customFormat="1" ht="16.5" customHeight="1" x14ac:dyDescent="0.2">
      <c r="A222" s="37"/>
      <c r="B222" s="38"/>
      <c r="C222" s="192" t="s">
        <v>262</v>
      </c>
      <c r="D222" s="192" t="s">
        <v>136</v>
      </c>
      <c r="E222" s="193" t="s">
        <v>263</v>
      </c>
      <c r="F222" s="194" t="s">
        <v>264</v>
      </c>
      <c r="G222" s="195" t="s">
        <v>157</v>
      </c>
      <c r="H222" s="196">
        <v>77237.37</v>
      </c>
      <c r="I222" s="197"/>
      <c r="J222" s="198">
        <f>ROUND(I222*H222,2)</f>
        <v>0</v>
      </c>
      <c r="K222" s="194" t="s">
        <v>158</v>
      </c>
      <c r="L222" s="42"/>
      <c r="M222" s="199" t="s">
        <v>34</v>
      </c>
      <c r="N222" s="200" t="s">
        <v>51</v>
      </c>
      <c r="O222" s="67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03" t="s">
        <v>141</v>
      </c>
      <c r="AT222" s="203" t="s">
        <v>136</v>
      </c>
      <c r="AU222" s="203" t="s">
        <v>89</v>
      </c>
      <c r="AY222" s="19" t="s">
        <v>134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19" t="s">
        <v>23</v>
      </c>
      <c r="BK222" s="204">
        <f>ROUND(I222*H222,2)</f>
        <v>0</v>
      </c>
      <c r="BL222" s="19" t="s">
        <v>141</v>
      </c>
      <c r="BM222" s="203" t="s">
        <v>265</v>
      </c>
    </row>
    <row r="223" spans="1:65" s="2" customFormat="1" ht="11.25" x14ac:dyDescent="0.2">
      <c r="A223" s="37"/>
      <c r="B223" s="38"/>
      <c r="C223" s="39"/>
      <c r="D223" s="205" t="s">
        <v>143</v>
      </c>
      <c r="E223" s="39"/>
      <c r="F223" s="206" t="s">
        <v>266</v>
      </c>
      <c r="G223" s="39"/>
      <c r="H223" s="39"/>
      <c r="I223" s="110"/>
      <c r="J223" s="39"/>
      <c r="K223" s="39"/>
      <c r="L223" s="42"/>
      <c r="M223" s="207"/>
      <c r="N223" s="208"/>
      <c r="O223" s="67"/>
      <c r="P223" s="67"/>
      <c r="Q223" s="67"/>
      <c r="R223" s="67"/>
      <c r="S223" s="67"/>
      <c r="T223" s="68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9" t="s">
        <v>143</v>
      </c>
      <c r="AU223" s="19" t="s">
        <v>89</v>
      </c>
    </row>
    <row r="224" spans="1:65" s="13" customFormat="1" ht="11.25" x14ac:dyDescent="0.2">
      <c r="B224" s="209"/>
      <c r="C224" s="210"/>
      <c r="D224" s="205" t="s">
        <v>145</v>
      </c>
      <c r="E224" s="211" t="s">
        <v>34</v>
      </c>
      <c r="F224" s="212" t="s">
        <v>259</v>
      </c>
      <c r="G224" s="210"/>
      <c r="H224" s="211" t="s">
        <v>34</v>
      </c>
      <c r="I224" s="213"/>
      <c r="J224" s="210"/>
      <c r="K224" s="210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145</v>
      </c>
      <c r="AU224" s="218" t="s">
        <v>89</v>
      </c>
      <c r="AV224" s="13" t="s">
        <v>23</v>
      </c>
      <c r="AW224" s="13" t="s">
        <v>41</v>
      </c>
      <c r="AX224" s="13" t="s">
        <v>80</v>
      </c>
      <c r="AY224" s="218" t="s">
        <v>134</v>
      </c>
    </row>
    <row r="225" spans="1:65" s="13" customFormat="1" ht="11.25" x14ac:dyDescent="0.2">
      <c r="B225" s="209"/>
      <c r="C225" s="210"/>
      <c r="D225" s="205" t="s">
        <v>145</v>
      </c>
      <c r="E225" s="211" t="s">
        <v>34</v>
      </c>
      <c r="F225" s="212" t="s">
        <v>260</v>
      </c>
      <c r="G225" s="210"/>
      <c r="H225" s="211" t="s">
        <v>34</v>
      </c>
      <c r="I225" s="213"/>
      <c r="J225" s="210"/>
      <c r="K225" s="210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145</v>
      </c>
      <c r="AU225" s="218" t="s">
        <v>89</v>
      </c>
      <c r="AV225" s="13" t="s">
        <v>23</v>
      </c>
      <c r="AW225" s="13" t="s">
        <v>41</v>
      </c>
      <c r="AX225" s="13" t="s">
        <v>80</v>
      </c>
      <c r="AY225" s="218" t="s">
        <v>134</v>
      </c>
    </row>
    <row r="226" spans="1:65" s="14" customFormat="1" ht="11.25" x14ac:dyDescent="0.2">
      <c r="B226" s="219"/>
      <c r="C226" s="220"/>
      <c r="D226" s="205" t="s">
        <v>145</v>
      </c>
      <c r="E226" s="221" t="s">
        <v>34</v>
      </c>
      <c r="F226" s="222" t="s">
        <v>261</v>
      </c>
      <c r="G226" s="220"/>
      <c r="H226" s="223">
        <v>367.79700000000003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145</v>
      </c>
      <c r="AU226" s="229" t="s">
        <v>89</v>
      </c>
      <c r="AV226" s="14" t="s">
        <v>89</v>
      </c>
      <c r="AW226" s="14" t="s">
        <v>41</v>
      </c>
      <c r="AX226" s="14" t="s">
        <v>80</v>
      </c>
      <c r="AY226" s="229" t="s">
        <v>134</v>
      </c>
    </row>
    <row r="227" spans="1:65" s="15" customFormat="1" ht="11.25" x14ac:dyDescent="0.2">
      <c r="B227" s="230"/>
      <c r="C227" s="231"/>
      <c r="D227" s="205" t="s">
        <v>145</v>
      </c>
      <c r="E227" s="232" t="s">
        <v>34</v>
      </c>
      <c r="F227" s="233" t="s">
        <v>149</v>
      </c>
      <c r="G227" s="231"/>
      <c r="H227" s="234">
        <v>367.79700000000003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145</v>
      </c>
      <c r="AU227" s="240" t="s">
        <v>89</v>
      </c>
      <c r="AV227" s="15" t="s">
        <v>141</v>
      </c>
      <c r="AW227" s="15" t="s">
        <v>41</v>
      </c>
      <c r="AX227" s="15" t="s">
        <v>80</v>
      </c>
      <c r="AY227" s="240" t="s">
        <v>134</v>
      </c>
    </row>
    <row r="228" spans="1:65" s="14" customFormat="1" ht="11.25" x14ac:dyDescent="0.2">
      <c r="B228" s="219"/>
      <c r="C228" s="220"/>
      <c r="D228" s="205" t="s">
        <v>145</v>
      </c>
      <c r="E228" s="221" t="s">
        <v>34</v>
      </c>
      <c r="F228" s="222" t="s">
        <v>267</v>
      </c>
      <c r="G228" s="220"/>
      <c r="H228" s="223">
        <v>77237.37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145</v>
      </c>
      <c r="AU228" s="229" t="s">
        <v>89</v>
      </c>
      <c r="AV228" s="14" t="s">
        <v>89</v>
      </c>
      <c r="AW228" s="14" t="s">
        <v>41</v>
      </c>
      <c r="AX228" s="14" t="s">
        <v>80</v>
      </c>
      <c r="AY228" s="229" t="s">
        <v>134</v>
      </c>
    </row>
    <row r="229" spans="1:65" s="15" customFormat="1" ht="11.25" x14ac:dyDescent="0.2">
      <c r="B229" s="230"/>
      <c r="C229" s="231"/>
      <c r="D229" s="205" t="s">
        <v>145</v>
      </c>
      <c r="E229" s="232" t="s">
        <v>34</v>
      </c>
      <c r="F229" s="233" t="s">
        <v>149</v>
      </c>
      <c r="G229" s="231"/>
      <c r="H229" s="234">
        <v>77237.37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145</v>
      </c>
      <c r="AU229" s="240" t="s">
        <v>89</v>
      </c>
      <c r="AV229" s="15" t="s">
        <v>141</v>
      </c>
      <c r="AW229" s="15" t="s">
        <v>41</v>
      </c>
      <c r="AX229" s="15" t="s">
        <v>23</v>
      </c>
      <c r="AY229" s="240" t="s">
        <v>134</v>
      </c>
    </row>
    <row r="230" spans="1:65" s="2" customFormat="1" ht="16.5" customHeight="1" x14ac:dyDescent="0.2">
      <c r="A230" s="37"/>
      <c r="B230" s="38"/>
      <c r="C230" s="192" t="s">
        <v>268</v>
      </c>
      <c r="D230" s="192" t="s">
        <v>136</v>
      </c>
      <c r="E230" s="193" t="s">
        <v>269</v>
      </c>
      <c r="F230" s="194" t="s">
        <v>270</v>
      </c>
      <c r="G230" s="195" t="s">
        <v>157</v>
      </c>
      <c r="H230" s="196">
        <v>367.79700000000003</v>
      </c>
      <c r="I230" s="197"/>
      <c r="J230" s="198">
        <f>ROUND(I230*H230,2)</f>
        <v>0</v>
      </c>
      <c r="K230" s="194" t="s">
        <v>158</v>
      </c>
      <c r="L230" s="42"/>
      <c r="M230" s="199" t="s">
        <v>34</v>
      </c>
      <c r="N230" s="200" t="s">
        <v>51</v>
      </c>
      <c r="O230" s="67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03" t="s">
        <v>141</v>
      </c>
      <c r="AT230" s="203" t="s">
        <v>136</v>
      </c>
      <c r="AU230" s="203" t="s">
        <v>89</v>
      </c>
      <c r="AY230" s="19" t="s">
        <v>134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19" t="s">
        <v>23</v>
      </c>
      <c r="BK230" s="204">
        <f>ROUND(I230*H230,2)</f>
        <v>0</v>
      </c>
      <c r="BL230" s="19" t="s">
        <v>141</v>
      </c>
      <c r="BM230" s="203" t="s">
        <v>271</v>
      </c>
    </row>
    <row r="231" spans="1:65" s="2" customFormat="1" ht="11.25" x14ac:dyDescent="0.2">
      <c r="A231" s="37"/>
      <c r="B231" s="38"/>
      <c r="C231" s="39"/>
      <c r="D231" s="205" t="s">
        <v>143</v>
      </c>
      <c r="E231" s="39"/>
      <c r="F231" s="206" t="s">
        <v>272</v>
      </c>
      <c r="G231" s="39"/>
      <c r="H231" s="39"/>
      <c r="I231" s="110"/>
      <c r="J231" s="39"/>
      <c r="K231" s="39"/>
      <c r="L231" s="42"/>
      <c r="M231" s="207"/>
      <c r="N231" s="208"/>
      <c r="O231" s="67"/>
      <c r="P231" s="67"/>
      <c r="Q231" s="67"/>
      <c r="R231" s="67"/>
      <c r="S231" s="67"/>
      <c r="T231" s="68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9" t="s">
        <v>143</v>
      </c>
      <c r="AU231" s="19" t="s">
        <v>89</v>
      </c>
    </row>
    <row r="232" spans="1:65" s="13" customFormat="1" ht="11.25" x14ac:dyDescent="0.2">
      <c r="B232" s="209"/>
      <c r="C232" s="210"/>
      <c r="D232" s="205" t="s">
        <v>145</v>
      </c>
      <c r="E232" s="211" t="s">
        <v>34</v>
      </c>
      <c r="F232" s="212" t="s">
        <v>259</v>
      </c>
      <c r="G232" s="210"/>
      <c r="H232" s="211" t="s">
        <v>34</v>
      </c>
      <c r="I232" s="213"/>
      <c r="J232" s="210"/>
      <c r="K232" s="210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145</v>
      </c>
      <c r="AU232" s="218" t="s">
        <v>89</v>
      </c>
      <c r="AV232" s="13" t="s">
        <v>23</v>
      </c>
      <c r="AW232" s="13" t="s">
        <v>41</v>
      </c>
      <c r="AX232" s="13" t="s">
        <v>80</v>
      </c>
      <c r="AY232" s="218" t="s">
        <v>134</v>
      </c>
    </row>
    <row r="233" spans="1:65" s="13" customFormat="1" ht="11.25" x14ac:dyDescent="0.2">
      <c r="B233" s="209"/>
      <c r="C233" s="210"/>
      <c r="D233" s="205" t="s">
        <v>145</v>
      </c>
      <c r="E233" s="211" t="s">
        <v>34</v>
      </c>
      <c r="F233" s="212" t="s">
        <v>260</v>
      </c>
      <c r="G233" s="210"/>
      <c r="H233" s="211" t="s">
        <v>34</v>
      </c>
      <c r="I233" s="213"/>
      <c r="J233" s="210"/>
      <c r="K233" s="210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145</v>
      </c>
      <c r="AU233" s="218" t="s">
        <v>89</v>
      </c>
      <c r="AV233" s="13" t="s">
        <v>23</v>
      </c>
      <c r="AW233" s="13" t="s">
        <v>41</v>
      </c>
      <c r="AX233" s="13" t="s">
        <v>80</v>
      </c>
      <c r="AY233" s="218" t="s">
        <v>134</v>
      </c>
    </row>
    <row r="234" spans="1:65" s="14" customFormat="1" ht="11.25" x14ac:dyDescent="0.2">
      <c r="B234" s="219"/>
      <c r="C234" s="220"/>
      <c r="D234" s="205" t="s">
        <v>145</v>
      </c>
      <c r="E234" s="221" t="s">
        <v>34</v>
      </c>
      <c r="F234" s="222" t="s">
        <v>261</v>
      </c>
      <c r="G234" s="220"/>
      <c r="H234" s="223">
        <v>367.79700000000003</v>
      </c>
      <c r="I234" s="224"/>
      <c r="J234" s="220"/>
      <c r="K234" s="220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145</v>
      </c>
      <c r="AU234" s="229" t="s">
        <v>89</v>
      </c>
      <c r="AV234" s="14" t="s">
        <v>89</v>
      </c>
      <c r="AW234" s="14" t="s">
        <v>41</v>
      </c>
      <c r="AX234" s="14" t="s">
        <v>80</v>
      </c>
      <c r="AY234" s="229" t="s">
        <v>134</v>
      </c>
    </row>
    <row r="235" spans="1:65" s="15" customFormat="1" ht="11.25" x14ac:dyDescent="0.2">
      <c r="B235" s="230"/>
      <c r="C235" s="231"/>
      <c r="D235" s="205" t="s">
        <v>145</v>
      </c>
      <c r="E235" s="232" t="s">
        <v>34</v>
      </c>
      <c r="F235" s="233" t="s">
        <v>149</v>
      </c>
      <c r="G235" s="231"/>
      <c r="H235" s="234">
        <v>367.79700000000003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AT235" s="240" t="s">
        <v>145</v>
      </c>
      <c r="AU235" s="240" t="s">
        <v>89</v>
      </c>
      <c r="AV235" s="15" t="s">
        <v>141</v>
      </c>
      <c r="AW235" s="15" t="s">
        <v>41</v>
      </c>
      <c r="AX235" s="15" t="s">
        <v>23</v>
      </c>
      <c r="AY235" s="240" t="s">
        <v>134</v>
      </c>
    </row>
    <row r="236" spans="1:65" s="2" customFormat="1" ht="16.5" customHeight="1" x14ac:dyDescent="0.2">
      <c r="A236" s="37"/>
      <c r="B236" s="38"/>
      <c r="C236" s="192" t="s">
        <v>7</v>
      </c>
      <c r="D236" s="192" t="s">
        <v>136</v>
      </c>
      <c r="E236" s="193" t="s">
        <v>273</v>
      </c>
      <c r="F236" s="194" t="s">
        <v>274</v>
      </c>
      <c r="G236" s="195" t="s">
        <v>139</v>
      </c>
      <c r="H236" s="196">
        <v>18</v>
      </c>
      <c r="I236" s="197"/>
      <c r="J236" s="198">
        <f>ROUND(I236*H236,2)</f>
        <v>0</v>
      </c>
      <c r="K236" s="194" t="s">
        <v>140</v>
      </c>
      <c r="L236" s="42"/>
      <c r="M236" s="199" t="s">
        <v>34</v>
      </c>
      <c r="N236" s="200" t="s">
        <v>51</v>
      </c>
      <c r="O236" s="67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03" t="s">
        <v>141</v>
      </c>
      <c r="AT236" s="203" t="s">
        <v>136</v>
      </c>
      <c r="AU236" s="203" t="s">
        <v>89</v>
      </c>
      <c r="AY236" s="19" t="s">
        <v>134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19" t="s">
        <v>23</v>
      </c>
      <c r="BK236" s="204">
        <f>ROUND(I236*H236,2)</f>
        <v>0</v>
      </c>
      <c r="BL236" s="19" t="s">
        <v>141</v>
      </c>
      <c r="BM236" s="203" t="s">
        <v>275</v>
      </c>
    </row>
    <row r="237" spans="1:65" s="2" customFormat="1" ht="11.25" x14ac:dyDescent="0.2">
      <c r="A237" s="37"/>
      <c r="B237" s="38"/>
      <c r="C237" s="39"/>
      <c r="D237" s="205" t="s">
        <v>143</v>
      </c>
      <c r="E237" s="39"/>
      <c r="F237" s="206" t="s">
        <v>276</v>
      </c>
      <c r="G237" s="39"/>
      <c r="H237" s="39"/>
      <c r="I237" s="110"/>
      <c r="J237" s="39"/>
      <c r="K237" s="39"/>
      <c r="L237" s="42"/>
      <c r="M237" s="207"/>
      <c r="N237" s="208"/>
      <c r="O237" s="67"/>
      <c r="P237" s="67"/>
      <c r="Q237" s="67"/>
      <c r="R237" s="67"/>
      <c r="S237" s="67"/>
      <c r="T237" s="68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9" t="s">
        <v>143</v>
      </c>
      <c r="AU237" s="19" t="s">
        <v>89</v>
      </c>
    </row>
    <row r="238" spans="1:65" s="13" customFormat="1" ht="11.25" x14ac:dyDescent="0.2">
      <c r="B238" s="209"/>
      <c r="C238" s="210"/>
      <c r="D238" s="205" t="s">
        <v>145</v>
      </c>
      <c r="E238" s="211" t="s">
        <v>34</v>
      </c>
      <c r="F238" s="212" t="s">
        <v>277</v>
      </c>
      <c r="G238" s="210"/>
      <c r="H238" s="211" t="s">
        <v>34</v>
      </c>
      <c r="I238" s="213"/>
      <c r="J238" s="210"/>
      <c r="K238" s="210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145</v>
      </c>
      <c r="AU238" s="218" t="s">
        <v>89</v>
      </c>
      <c r="AV238" s="13" t="s">
        <v>23</v>
      </c>
      <c r="AW238" s="13" t="s">
        <v>41</v>
      </c>
      <c r="AX238" s="13" t="s">
        <v>80</v>
      </c>
      <c r="AY238" s="218" t="s">
        <v>134</v>
      </c>
    </row>
    <row r="239" spans="1:65" s="13" customFormat="1" ht="11.25" x14ac:dyDescent="0.2">
      <c r="B239" s="209"/>
      <c r="C239" s="210"/>
      <c r="D239" s="205" t="s">
        <v>145</v>
      </c>
      <c r="E239" s="211" t="s">
        <v>34</v>
      </c>
      <c r="F239" s="212" t="s">
        <v>278</v>
      </c>
      <c r="G239" s="210"/>
      <c r="H239" s="211" t="s">
        <v>34</v>
      </c>
      <c r="I239" s="213"/>
      <c r="J239" s="210"/>
      <c r="K239" s="210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145</v>
      </c>
      <c r="AU239" s="218" t="s">
        <v>89</v>
      </c>
      <c r="AV239" s="13" t="s">
        <v>23</v>
      </c>
      <c r="AW239" s="13" t="s">
        <v>41</v>
      </c>
      <c r="AX239" s="13" t="s">
        <v>80</v>
      </c>
      <c r="AY239" s="218" t="s">
        <v>134</v>
      </c>
    </row>
    <row r="240" spans="1:65" s="14" customFormat="1" ht="11.25" x14ac:dyDescent="0.2">
      <c r="B240" s="219"/>
      <c r="C240" s="220"/>
      <c r="D240" s="205" t="s">
        <v>145</v>
      </c>
      <c r="E240" s="221" t="s">
        <v>34</v>
      </c>
      <c r="F240" s="222" t="s">
        <v>279</v>
      </c>
      <c r="G240" s="220"/>
      <c r="H240" s="223">
        <v>18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145</v>
      </c>
      <c r="AU240" s="229" t="s">
        <v>89</v>
      </c>
      <c r="AV240" s="14" t="s">
        <v>89</v>
      </c>
      <c r="AW240" s="14" t="s">
        <v>41</v>
      </c>
      <c r="AX240" s="14" t="s">
        <v>80</v>
      </c>
      <c r="AY240" s="229" t="s">
        <v>134</v>
      </c>
    </row>
    <row r="241" spans="1:65" s="15" customFormat="1" ht="11.25" x14ac:dyDescent="0.2">
      <c r="B241" s="230"/>
      <c r="C241" s="231"/>
      <c r="D241" s="205" t="s">
        <v>145</v>
      </c>
      <c r="E241" s="232" t="s">
        <v>34</v>
      </c>
      <c r="F241" s="233" t="s">
        <v>149</v>
      </c>
      <c r="G241" s="231"/>
      <c r="H241" s="234">
        <v>18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145</v>
      </c>
      <c r="AU241" s="240" t="s">
        <v>89</v>
      </c>
      <c r="AV241" s="15" t="s">
        <v>141</v>
      </c>
      <c r="AW241" s="15" t="s">
        <v>41</v>
      </c>
      <c r="AX241" s="15" t="s">
        <v>23</v>
      </c>
      <c r="AY241" s="240" t="s">
        <v>134</v>
      </c>
    </row>
    <row r="242" spans="1:65" s="2" customFormat="1" ht="16.5" customHeight="1" x14ac:dyDescent="0.2">
      <c r="A242" s="37"/>
      <c r="B242" s="38"/>
      <c r="C242" s="192" t="s">
        <v>280</v>
      </c>
      <c r="D242" s="192" t="s">
        <v>136</v>
      </c>
      <c r="E242" s="193" t="s">
        <v>281</v>
      </c>
      <c r="F242" s="194" t="s">
        <v>282</v>
      </c>
      <c r="G242" s="195" t="s">
        <v>139</v>
      </c>
      <c r="H242" s="196">
        <v>3780</v>
      </c>
      <c r="I242" s="197"/>
      <c r="J242" s="198">
        <f>ROUND(I242*H242,2)</f>
        <v>0</v>
      </c>
      <c r="K242" s="194" t="s">
        <v>140</v>
      </c>
      <c r="L242" s="42"/>
      <c r="M242" s="199" t="s">
        <v>34</v>
      </c>
      <c r="N242" s="200" t="s">
        <v>51</v>
      </c>
      <c r="O242" s="67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03" t="s">
        <v>141</v>
      </c>
      <c r="AT242" s="203" t="s">
        <v>136</v>
      </c>
      <c r="AU242" s="203" t="s">
        <v>89</v>
      </c>
      <c r="AY242" s="19" t="s">
        <v>134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9" t="s">
        <v>23</v>
      </c>
      <c r="BK242" s="204">
        <f>ROUND(I242*H242,2)</f>
        <v>0</v>
      </c>
      <c r="BL242" s="19" t="s">
        <v>141</v>
      </c>
      <c r="BM242" s="203" t="s">
        <v>283</v>
      </c>
    </row>
    <row r="243" spans="1:65" s="2" customFormat="1" ht="11.25" x14ac:dyDescent="0.2">
      <c r="A243" s="37"/>
      <c r="B243" s="38"/>
      <c r="C243" s="39"/>
      <c r="D243" s="205" t="s">
        <v>143</v>
      </c>
      <c r="E243" s="39"/>
      <c r="F243" s="206" t="s">
        <v>284</v>
      </c>
      <c r="G243" s="39"/>
      <c r="H243" s="39"/>
      <c r="I243" s="110"/>
      <c r="J243" s="39"/>
      <c r="K243" s="39"/>
      <c r="L243" s="42"/>
      <c r="M243" s="207"/>
      <c r="N243" s="208"/>
      <c r="O243" s="67"/>
      <c r="P243" s="67"/>
      <c r="Q243" s="67"/>
      <c r="R243" s="67"/>
      <c r="S243" s="67"/>
      <c r="T243" s="68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9" t="s">
        <v>143</v>
      </c>
      <c r="AU243" s="19" t="s">
        <v>89</v>
      </c>
    </row>
    <row r="244" spans="1:65" s="13" customFormat="1" ht="11.25" x14ac:dyDescent="0.2">
      <c r="B244" s="209"/>
      <c r="C244" s="210"/>
      <c r="D244" s="205" t="s">
        <v>145</v>
      </c>
      <c r="E244" s="211" t="s">
        <v>34</v>
      </c>
      <c r="F244" s="212" t="s">
        <v>278</v>
      </c>
      <c r="G244" s="210"/>
      <c r="H244" s="211" t="s">
        <v>34</v>
      </c>
      <c r="I244" s="213"/>
      <c r="J244" s="210"/>
      <c r="K244" s="210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145</v>
      </c>
      <c r="AU244" s="218" t="s">
        <v>89</v>
      </c>
      <c r="AV244" s="13" t="s">
        <v>23</v>
      </c>
      <c r="AW244" s="13" t="s">
        <v>41</v>
      </c>
      <c r="AX244" s="13" t="s">
        <v>80</v>
      </c>
      <c r="AY244" s="218" t="s">
        <v>134</v>
      </c>
    </row>
    <row r="245" spans="1:65" s="14" customFormat="1" ht="11.25" x14ac:dyDescent="0.2">
      <c r="B245" s="219"/>
      <c r="C245" s="220"/>
      <c r="D245" s="205" t="s">
        <v>145</v>
      </c>
      <c r="E245" s="221" t="s">
        <v>34</v>
      </c>
      <c r="F245" s="222" t="s">
        <v>285</v>
      </c>
      <c r="G245" s="220"/>
      <c r="H245" s="223">
        <v>3780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145</v>
      </c>
      <c r="AU245" s="229" t="s">
        <v>89</v>
      </c>
      <c r="AV245" s="14" t="s">
        <v>89</v>
      </c>
      <c r="AW245" s="14" t="s">
        <v>41</v>
      </c>
      <c r="AX245" s="14" t="s">
        <v>80</v>
      </c>
      <c r="AY245" s="229" t="s">
        <v>134</v>
      </c>
    </row>
    <row r="246" spans="1:65" s="15" customFormat="1" ht="11.25" x14ac:dyDescent="0.2">
      <c r="B246" s="230"/>
      <c r="C246" s="231"/>
      <c r="D246" s="205" t="s">
        <v>145</v>
      </c>
      <c r="E246" s="232" t="s">
        <v>34</v>
      </c>
      <c r="F246" s="233" t="s">
        <v>149</v>
      </c>
      <c r="G246" s="231"/>
      <c r="H246" s="234">
        <v>3780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145</v>
      </c>
      <c r="AU246" s="240" t="s">
        <v>89</v>
      </c>
      <c r="AV246" s="15" t="s">
        <v>141</v>
      </c>
      <c r="AW246" s="15" t="s">
        <v>41</v>
      </c>
      <c r="AX246" s="15" t="s">
        <v>23</v>
      </c>
      <c r="AY246" s="240" t="s">
        <v>134</v>
      </c>
    </row>
    <row r="247" spans="1:65" s="2" customFormat="1" ht="16.5" customHeight="1" x14ac:dyDescent="0.2">
      <c r="A247" s="37"/>
      <c r="B247" s="38"/>
      <c r="C247" s="192" t="s">
        <v>286</v>
      </c>
      <c r="D247" s="192" t="s">
        <v>136</v>
      </c>
      <c r="E247" s="193" t="s">
        <v>287</v>
      </c>
      <c r="F247" s="194" t="s">
        <v>288</v>
      </c>
      <c r="G247" s="195" t="s">
        <v>139</v>
      </c>
      <c r="H247" s="196">
        <v>18</v>
      </c>
      <c r="I247" s="197"/>
      <c r="J247" s="198">
        <f>ROUND(I247*H247,2)</f>
        <v>0</v>
      </c>
      <c r="K247" s="194" t="s">
        <v>140</v>
      </c>
      <c r="L247" s="42"/>
      <c r="M247" s="199" t="s">
        <v>34</v>
      </c>
      <c r="N247" s="200" t="s">
        <v>51</v>
      </c>
      <c r="O247" s="67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03" t="s">
        <v>141</v>
      </c>
      <c r="AT247" s="203" t="s">
        <v>136</v>
      </c>
      <c r="AU247" s="203" t="s">
        <v>89</v>
      </c>
      <c r="AY247" s="19" t="s">
        <v>134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19" t="s">
        <v>23</v>
      </c>
      <c r="BK247" s="204">
        <f>ROUND(I247*H247,2)</f>
        <v>0</v>
      </c>
      <c r="BL247" s="19" t="s">
        <v>141</v>
      </c>
      <c r="BM247" s="203" t="s">
        <v>289</v>
      </c>
    </row>
    <row r="248" spans="1:65" s="2" customFormat="1" ht="11.25" x14ac:dyDescent="0.2">
      <c r="A248" s="37"/>
      <c r="B248" s="38"/>
      <c r="C248" s="39"/>
      <c r="D248" s="205" t="s">
        <v>143</v>
      </c>
      <c r="E248" s="39"/>
      <c r="F248" s="206" t="s">
        <v>290</v>
      </c>
      <c r="G248" s="39"/>
      <c r="H248" s="39"/>
      <c r="I248" s="110"/>
      <c r="J248" s="39"/>
      <c r="K248" s="39"/>
      <c r="L248" s="42"/>
      <c r="M248" s="207"/>
      <c r="N248" s="208"/>
      <c r="O248" s="67"/>
      <c r="P248" s="67"/>
      <c r="Q248" s="67"/>
      <c r="R248" s="67"/>
      <c r="S248" s="67"/>
      <c r="T248" s="68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9" t="s">
        <v>143</v>
      </c>
      <c r="AU248" s="19" t="s">
        <v>89</v>
      </c>
    </row>
    <row r="249" spans="1:65" s="13" customFormat="1" ht="11.25" x14ac:dyDescent="0.2">
      <c r="B249" s="209"/>
      <c r="C249" s="210"/>
      <c r="D249" s="205" t="s">
        <v>145</v>
      </c>
      <c r="E249" s="211" t="s">
        <v>34</v>
      </c>
      <c r="F249" s="212" t="s">
        <v>278</v>
      </c>
      <c r="G249" s="210"/>
      <c r="H249" s="211" t="s">
        <v>34</v>
      </c>
      <c r="I249" s="213"/>
      <c r="J249" s="210"/>
      <c r="K249" s="210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145</v>
      </c>
      <c r="AU249" s="218" t="s">
        <v>89</v>
      </c>
      <c r="AV249" s="13" t="s">
        <v>23</v>
      </c>
      <c r="AW249" s="13" t="s">
        <v>41</v>
      </c>
      <c r="AX249" s="13" t="s">
        <v>80</v>
      </c>
      <c r="AY249" s="218" t="s">
        <v>134</v>
      </c>
    </row>
    <row r="250" spans="1:65" s="14" customFormat="1" ht="11.25" x14ac:dyDescent="0.2">
      <c r="B250" s="219"/>
      <c r="C250" s="220"/>
      <c r="D250" s="205" t="s">
        <v>145</v>
      </c>
      <c r="E250" s="221" t="s">
        <v>34</v>
      </c>
      <c r="F250" s="222" t="s">
        <v>279</v>
      </c>
      <c r="G250" s="220"/>
      <c r="H250" s="223">
        <v>18</v>
      </c>
      <c r="I250" s="224"/>
      <c r="J250" s="220"/>
      <c r="K250" s="220"/>
      <c r="L250" s="225"/>
      <c r="M250" s="226"/>
      <c r="N250" s="227"/>
      <c r="O250" s="227"/>
      <c r="P250" s="227"/>
      <c r="Q250" s="227"/>
      <c r="R250" s="227"/>
      <c r="S250" s="227"/>
      <c r="T250" s="228"/>
      <c r="AT250" s="229" t="s">
        <v>145</v>
      </c>
      <c r="AU250" s="229" t="s">
        <v>89</v>
      </c>
      <c r="AV250" s="14" t="s">
        <v>89</v>
      </c>
      <c r="AW250" s="14" t="s">
        <v>41</v>
      </c>
      <c r="AX250" s="14" t="s">
        <v>80</v>
      </c>
      <c r="AY250" s="229" t="s">
        <v>134</v>
      </c>
    </row>
    <row r="251" spans="1:65" s="15" customFormat="1" ht="11.25" x14ac:dyDescent="0.2">
      <c r="B251" s="230"/>
      <c r="C251" s="231"/>
      <c r="D251" s="205" t="s">
        <v>145</v>
      </c>
      <c r="E251" s="232" t="s">
        <v>34</v>
      </c>
      <c r="F251" s="233" t="s">
        <v>149</v>
      </c>
      <c r="G251" s="231"/>
      <c r="H251" s="234">
        <v>18</v>
      </c>
      <c r="I251" s="235"/>
      <c r="J251" s="231"/>
      <c r="K251" s="231"/>
      <c r="L251" s="236"/>
      <c r="M251" s="237"/>
      <c r="N251" s="238"/>
      <c r="O251" s="238"/>
      <c r="P251" s="238"/>
      <c r="Q251" s="238"/>
      <c r="R251" s="238"/>
      <c r="S251" s="238"/>
      <c r="T251" s="239"/>
      <c r="AT251" s="240" t="s">
        <v>145</v>
      </c>
      <c r="AU251" s="240" t="s">
        <v>89</v>
      </c>
      <c r="AV251" s="15" t="s">
        <v>141</v>
      </c>
      <c r="AW251" s="15" t="s">
        <v>41</v>
      </c>
      <c r="AX251" s="15" t="s">
        <v>23</v>
      </c>
      <c r="AY251" s="240" t="s">
        <v>134</v>
      </c>
    </row>
    <row r="252" spans="1:65" s="2" customFormat="1" ht="16.5" customHeight="1" x14ac:dyDescent="0.2">
      <c r="A252" s="37"/>
      <c r="B252" s="38"/>
      <c r="C252" s="192" t="s">
        <v>291</v>
      </c>
      <c r="D252" s="192" t="s">
        <v>136</v>
      </c>
      <c r="E252" s="193" t="s">
        <v>292</v>
      </c>
      <c r="F252" s="194" t="s">
        <v>293</v>
      </c>
      <c r="G252" s="195" t="s">
        <v>157</v>
      </c>
      <c r="H252" s="196">
        <v>104</v>
      </c>
      <c r="I252" s="197"/>
      <c r="J252" s="198">
        <f>ROUND(I252*H252,2)</f>
        <v>0</v>
      </c>
      <c r="K252" s="194" t="s">
        <v>294</v>
      </c>
      <c r="L252" s="42"/>
      <c r="M252" s="199" t="s">
        <v>34</v>
      </c>
      <c r="N252" s="200" t="s">
        <v>51</v>
      </c>
      <c r="O252" s="67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03" t="s">
        <v>141</v>
      </c>
      <c r="AT252" s="203" t="s">
        <v>136</v>
      </c>
      <c r="AU252" s="203" t="s">
        <v>89</v>
      </c>
      <c r="AY252" s="19" t="s">
        <v>134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19" t="s">
        <v>23</v>
      </c>
      <c r="BK252" s="204">
        <f>ROUND(I252*H252,2)</f>
        <v>0</v>
      </c>
      <c r="BL252" s="19" t="s">
        <v>141</v>
      </c>
      <c r="BM252" s="203" t="s">
        <v>295</v>
      </c>
    </row>
    <row r="253" spans="1:65" s="2" customFormat="1" ht="19.5" x14ac:dyDescent="0.2">
      <c r="A253" s="37"/>
      <c r="B253" s="38"/>
      <c r="C253" s="39"/>
      <c r="D253" s="205" t="s">
        <v>143</v>
      </c>
      <c r="E253" s="39"/>
      <c r="F253" s="206" t="s">
        <v>296</v>
      </c>
      <c r="G253" s="39"/>
      <c r="H253" s="39"/>
      <c r="I253" s="110"/>
      <c r="J253" s="39"/>
      <c r="K253" s="39"/>
      <c r="L253" s="42"/>
      <c r="M253" s="207"/>
      <c r="N253" s="208"/>
      <c r="O253" s="67"/>
      <c r="P253" s="67"/>
      <c r="Q253" s="67"/>
      <c r="R253" s="67"/>
      <c r="S253" s="67"/>
      <c r="T253" s="68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9" t="s">
        <v>143</v>
      </c>
      <c r="AU253" s="19" t="s">
        <v>89</v>
      </c>
    </row>
    <row r="254" spans="1:65" s="2" customFormat="1" ht="16.5" customHeight="1" x14ac:dyDescent="0.2">
      <c r="A254" s="37"/>
      <c r="B254" s="38"/>
      <c r="C254" s="192" t="s">
        <v>297</v>
      </c>
      <c r="D254" s="192" t="s">
        <v>136</v>
      </c>
      <c r="E254" s="193" t="s">
        <v>298</v>
      </c>
      <c r="F254" s="194" t="s">
        <v>299</v>
      </c>
      <c r="G254" s="195" t="s">
        <v>157</v>
      </c>
      <c r="H254" s="196">
        <v>21840</v>
      </c>
      <c r="I254" s="197"/>
      <c r="J254" s="198">
        <f>ROUND(I254*H254,2)</f>
        <v>0</v>
      </c>
      <c r="K254" s="194" t="s">
        <v>294</v>
      </c>
      <c r="L254" s="42"/>
      <c r="M254" s="199" t="s">
        <v>34</v>
      </c>
      <c r="N254" s="200" t="s">
        <v>51</v>
      </c>
      <c r="O254" s="67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03" t="s">
        <v>141</v>
      </c>
      <c r="AT254" s="203" t="s">
        <v>136</v>
      </c>
      <c r="AU254" s="203" t="s">
        <v>89</v>
      </c>
      <c r="AY254" s="19" t="s">
        <v>134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19" t="s">
        <v>23</v>
      </c>
      <c r="BK254" s="204">
        <f>ROUND(I254*H254,2)</f>
        <v>0</v>
      </c>
      <c r="BL254" s="19" t="s">
        <v>141</v>
      </c>
      <c r="BM254" s="203" t="s">
        <v>300</v>
      </c>
    </row>
    <row r="255" spans="1:65" s="2" customFormat="1" ht="11.25" x14ac:dyDescent="0.2">
      <c r="A255" s="37"/>
      <c r="B255" s="38"/>
      <c r="C255" s="39"/>
      <c r="D255" s="205" t="s">
        <v>143</v>
      </c>
      <c r="E255" s="39"/>
      <c r="F255" s="206" t="s">
        <v>301</v>
      </c>
      <c r="G255" s="39"/>
      <c r="H255" s="39"/>
      <c r="I255" s="110"/>
      <c r="J255" s="39"/>
      <c r="K255" s="39"/>
      <c r="L255" s="42"/>
      <c r="M255" s="207"/>
      <c r="N255" s="208"/>
      <c r="O255" s="67"/>
      <c r="P255" s="67"/>
      <c r="Q255" s="67"/>
      <c r="R255" s="67"/>
      <c r="S255" s="67"/>
      <c r="T255" s="68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9" t="s">
        <v>143</v>
      </c>
      <c r="AU255" s="19" t="s">
        <v>89</v>
      </c>
    </row>
    <row r="256" spans="1:65" s="14" customFormat="1" ht="11.25" x14ac:dyDescent="0.2">
      <c r="B256" s="219"/>
      <c r="C256" s="220"/>
      <c r="D256" s="205" t="s">
        <v>145</v>
      </c>
      <c r="E256" s="221" t="s">
        <v>34</v>
      </c>
      <c r="F256" s="222" t="s">
        <v>302</v>
      </c>
      <c r="G256" s="220"/>
      <c r="H256" s="223">
        <v>21840</v>
      </c>
      <c r="I256" s="224"/>
      <c r="J256" s="220"/>
      <c r="K256" s="220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145</v>
      </c>
      <c r="AU256" s="229" t="s">
        <v>89</v>
      </c>
      <c r="AV256" s="14" t="s">
        <v>89</v>
      </c>
      <c r="AW256" s="14" t="s">
        <v>41</v>
      </c>
      <c r="AX256" s="14" t="s">
        <v>80</v>
      </c>
      <c r="AY256" s="229" t="s">
        <v>134</v>
      </c>
    </row>
    <row r="257" spans="1:65" s="15" customFormat="1" ht="11.25" x14ac:dyDescent="0.2">
      <c r="B257" s="230"/>
      <c r="C257" s="231"/>
      <c r="D257" s="205" t="s">
        <v>145</v>
      </c>
      <c r="E257" s="232" t="s">
        <v>34</v>
      </c>
      <c r="F257" s="233" t="s">
        <v>149</v>
      </c>
      <c r="G257" s="231"/>
      <c r="H257" s="234">
        <v>21840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145</v>
      </c>
      <c r="AU257" s="240" t="s">
        <v>89</v>
      </c>
      <c r="AV257" s="15" t="s">
        <v>141</v>
      </c>
      <c r="AW257" s="15" t="s">
        <v>41</v>
      </c>
      <c r="AX257" s="15" t="s">
        <v>23</v>
      </c>
      <c r="AY257" s="240" t="s">
        <v>134</v>
      </c>
    </row>
    <row r="258" spans="1:65" s="2" customFormat="1" ht="16.5" customHeight="1" x14ac:dyDescent="0.2">
      <c r="A258" s="37"/>
      <c r="B258" s="38"/>
      <c r="C258" s="192" t="s">
        <v>303</v>
      </c>
      <c r="D258" s="192" t="s">
        <v>136</v>
      </c>
      <c r="E258" s="193" t="s">
        <v>304</v>
      </c>
      <c r="F258" s="194" t="s">
        <v>305</v>
      </c>
      <c r="G258" s="195" t="s">
        <v>157</v>
      </c>
      <c r="H258" s="196">
        <v>104</v>
      </c>
      <c r="I258" s="197"/>
      <c r="J258" s="198">
        <f>ROUND(I258*H258,2)</f>
        <v>0</v>
      </c>
      <c r="K258" s="194" t="s">
        <v>294</v>
      </c>
      <c r="L258" s="42"/>
      <c r="M258" s="199" t="s">
        <v>34</v>
      </c>
      <c r="N258" s="200" t="s">
        <v>51</v>
      </c>
      <c r="O258" s="67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03" t="s">
        <v>141</v>
      </c>
      <c r="AT258" s="203" t="s">
        <v>136</v>
      </c>
      <c r="AU258" s="203" t="s">
        <v>89</v>
      </c>
      <c r="AY258" s="19" t="s">
        <v>134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19" t="s">
        <v>23</v>
      </c>
      <c r="BK258" s="204">
        <f>ROUND(I258*H258,2)</f>
        <v>0</v>
      </c>
      <c r="BL258" s="19" t="s">
        <v>141</v>
      </c>
      <c r="BM258" s="203" t="s">
        <v>306</v>
      </c>
    </row>
    <row r="259" spans="1:65" s="2" customFormat="1" ht="19.5" x14ac:dyDescent="0.2">
      <c r="A259" s="37"/>
      <c r="B259" s="38"/>
      <c r="C259" s="39"/>
      <c r="D259" s="205" t="s">
        <v>143</v>
      </c>
      <c r="E259" s="39"/>
      <c r="F259" s="206" t="s">
        <v>307</v>
      </c>
      <c r="G259" s="39"/>
      <c r="H259" s="39"/>
      <c r="I259" s="110"/>
      <c r="J259" s="39"/>
      <c r="K259" s="39"/>
      <c r="L259" s="42"/>
      <c r="M259" s="207"/>
      <c r="N259" s="208"/>
      <c r="O259" s="67"/>
      <c r="P259" s="67"/>
      <c r="Q259" s="67"/>
      <c r="R259" s="67"/>
      <c r="S259" s="67"/>
      <c r="T259" s="68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9" t="s">
        <v>143</v>
      </c>
      <c r="AU259" s="19" t="s">
        <v>89</v>
      </c>
    </row>
    <row r="260" spans="1:65" s="2" customFormat="1" ht="21.75" customHeight="1" x14ac:dyDescent="0.2">
      <c r="A260" s="37"/>
      <c r="B260" s="38"/>
      <c r="C260" s="192" t="s">
        <v>308</v>
      </c>
      <c r="D260" s="192" t="s">
        <v>136</v>
      </c>
      <c r="E260" s="193" t="s">
        <v>309</v>
      </c>
      <c r="F260" s="194" t="s">
        <v>310</v>
      </c>
      <c r="G260" s="195" t="s">
        <v>311</v>
      </c>
      <c r="H260" s="196">
        <v>50</v>
      </c>
      <c r="I260" s="197"/>
      <c r="J260" s="198">
        <f>ROUND(I260*H260,2)</f>
        <v>0</v>
      </c>
      <c r="K260" s="194" t="s">
        <v>34</v>
      </c>
      <c r="L260" s="42"/>
      <c r="M260" s="199" t="s">
        <v>34</v>
      </c>
      <c r="N260" s="200" t="s">
        <v>51</v>
      </c>
      <c r="O260" s="67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03" t="s">
        <v>141</v>
      </c>
      <c r="AT260" s="203" t="s">
        <v>136</v>
      </c>
      <c r="AU260" s="203" t="s">
        <v>89</v>
      </c>
      <c r="AY260" s="19" t="s">
        <v>134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9" t="s">
        <v>23</v>
      </c>
      <c r="BK260" s="204">
        <f>ROUND(I260*H260,2)</f>
        <v>0</v>
      </c>
      <c r="BL260" s="19" t="s">
        <v>141</v>
      </c>
      <c r="BM260" s="203" t="s">
        <v>312</v>
      </c>
    </row>
    <row r="261" spans="1:65" s="2" customFormat="1" ht="19.5" x14ac:dyDescent="0.2">
      <c r="A261" s="37"/>
      <c r="B261" s="38"/>
      <c r="C261" s="39"/>
      <c r="D261" s="205" t="s">
        <v>143</v>
      </c>
      <c r="E261" s="39"/>
      <c r="F261" s="206" t="s">
        <v>310</v>
      </c>
      <c r="G261" s="39"/>
      <c r="H261" s="39"/>
      <c r="I261" s="110"/>
      <c r="J261" s="39"/>
      <c r="K261" s="39"/>
      <c r="L261" s="42"/>
      <c r="M261" s="207"/>
      <c r="N261" s="208"/>
      <c r="O261" s="67"/>
      <c r="P261" s="67"/>
      <c r="Q261" s="67"/>
      <c r="R261" s="67"/>
      <c r="S261" s="67"/>
      <c r="T261" s="68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9" t="s">
        <v>143</v>
      </c>
      <c r="AU261" s="19" t="s">
        <v>89</v>
      </c>
    </row>
    <row r="262" spans="1:65" s="2" customFormat="1" ht="16.5" customHeight="1" x14ac:dyDescent="0.2">
      <c r="A262" s="37"/>
      <c r="B262" s="38"/>
      <c r="C262" s="192" t="s">
        <v>313</v>
      </c>
      <c r="D262" s="192" t="s">
        <v>136</v>
      </c>
      <c r="E262" s="193" t="s">
        <v>314</v>
      </c>
      <c r="F262" s="194" t="s">
        <v>315</v>
      </c>
      <c r="G262" s="195" t="s">
        <v>157</v>
      </c>
      <c r="H262" s="196">
        <v>367.79700000000003</v>
      </c>
      <c r="I262" s="197"/>
      <c r="J262" s="198">
        <f>ROUND(I262*H262,2)</f>
        <v>0</v>
      </c>
      <c r="K262" s="194" t="s">
        <v>158</v>
      </c>
      <c r="L262" s="42"/>
      <c r="M262" s="199" t="s">
        <v>34</v>
      </c>
      <c r="N262" s="200" t="s">
        <v>51</v>
      </c>
      <c r="O262" s="67"/>
      <c r="P262" s="201">
        <f>O262*H262</f>
        <v>0</v>
      </c>
      <c r="Q262" s="201">
        <v>1.2999999999999999E-4</v>
      </c>
      <c r="R262" s="201">
        <f>Q262*H262</f>
        <v>4.7813609999999999E-2</v>
      </c>
      <c r="S262" s="201">
        <v>0</v>
      </c>
      <c r="T262" s="202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03" t="s">
        <v>141</v>
      </c>
      <c r="AT262" s="203" t="s">
        <v>136</v>
      </c>
      <c r="AU262" s="203" t="s">
        <v>89</v>
      </c>
      <c r="AY262" s="19" t="s">
        <v>134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19" t="s">
        <v>23</v>
      </c>
      <c r="BK262" s="204">
        <f>ROUND(I262*H262,2)</f>
        <v>0</v>
      </c>
      <c r="BL262" s="19" t="s">
        <v>141</v>
      </c>
      <c r="BM262" s="203" t="s">
        <v>316</v>
      </c>
    </row>
    <row r="263" spans="1:65" s="2" customFormat="1" ht="11.25" x14ac:dyDescent="0.2">
      <c r="A263" s="37"/>
      <c r="B263" s="38"/>
      <c r="C263" s="39"/>
      <c r="D263" s="205" t="s">
        <v>143</v>
      </c>
      <c r="E263" s="39"/>
      <c r="F263" s="206" t="s">
        <v>317</v>
      </c>
      <c r="G263" s="39"/>
      <c r="H263" s="39"/>
      <c r="I263" s="110"/>
      <c r="J263" s="39"/>
      <c r="K263" s="39"/>
      <c r="L263" s="42"/>
      <c r="M263" s="207"/>
      <c r="N263" s="208"/>
      <c r="O263" s="67"/>
      <c r="P263" s="67"/>
      <c r="Q263" s="67"/>
      <c r="R263" s="67"/>
      <c r="S263" s="67"/>
      <c r="T263" s="68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9" t="s">
        <v>143</v>
      </c>
      <c r="AU263" s="19" t="s">
        <v>89</v>
      </c>
    </row>
    <row r="264" spans="1:65" s="13" customFormat="1" ht="11.25" x14ac:dyDescent="0.2">
      <c r="B264" s="209"/>
      <c r="C264" s="210"/>
      <c r="D264" s="205" t="s">
        <v>145</v>
      </c>
      <c r="E264" s="211" t="s">
        <v>34</v>
      </c>
      <c r="F264" s="212" t="s">
        <v>259</v>
      </c>
      <c r="G264" s="210"/>
      <c r="H264" s="211" t="s">
        <v>34</v>
      </c>
      <c r="I264" s="213"/>
      <c r="J264" s="210"/>
      <c r="K264" s="210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145</v>
      </c>
      <c r="AU264" s="218" t="s">
        <v>89</v>
      </c>
      <c r="AV264" s="13" t="s">
        <v>23</v>
      </c>
      <c r="AW264" s="13" t="s">
        <v>41</v>
      </c>
      <c r="AX264" s="13" t="s">
        <v>80</v>
      </c>
      <c r="AY264" s="218" t="s">
        <v>134</v>
      </c>
    </row>
    <row r="265" spans="1:65" s="13" customFormat="1" ht="11.25" x14ac:dyDescent="0.2">
      <c r="B265" s="209"/>
      <c r="C265" s="210"/>
      <c r="D265" s="205" t="s">
        <v>145</v>
      </c>
      <c r="E265" s="211" t="s">
        <v>34</v>
      </c>
      <c r="F265" s="212" t="s">
        <v>260</v>
      </c>
      <c r="G265" s="210"/>
      <c r="H265" s="211" t="s">
        <v>34</v>
      </c>
      <c r="I265" s="213"/>
      <c r="J265" s="210"/>
      <c r="K265" s="210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145</v>
      </c>
      <c r="AU265" s="218" t="s">
        <v>89</v>
      </c>
      <c r="AV265" s="13" t="s">
        <v>23</v>
      </c>
      <c r="AW265" s="13" t="s">
        <v>41</v>
      </c>
      <c r="AX265" s="13" t="s">
        <v>80</v>
      </c>
      <c r="AY265" s="218" t="s">
        <v>134</v>
      </c>
    </row>
    <row r="266" spans="1:65" s="14" customFormat="1" ht="11.25" x14ac:dyDescent="0.2">
      <c r="B266" s="219"/>
      <c r="C266" s="220"/>
      <c r="D266" s="205" t="s">
        <v>145</v>
      </c>
      <c r="E266" s="221" t="s">
        <v>34</v>
      </c>
      <c r="F266" s="222" t="s">
        <v>261</v>
      </c>
      <c r="G266" s="220"/>
      <c r="H266" s="223">
        <v>367.79700000000003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145</v>
      </c>
      <c r="AU266" s="229" t="s">
        <v>89</v>
      </c>
      <c r="AV266" s="14" t="s">
        <v>89</v>
      </c>
      <c r="AW266" s="14" t="s">
        <v>41</v>
      </c>
      <c r="AX266" s="14" t="s">
        <v>80</v>
      </c>
      <c r="AY266" s="229" t="s">
        <v>134</v>
      </c>
    </row>
    <row r="267" spans="1:65" s="15" customFormat="1" ht="11.25" x14ac:dyDescent="0.2">
      <c r="B267" s="230"/>
      <c r="C267" s="231"/>
      <c r="D267" s="205" t="s">
        <v>145</v>
      </c>
      <c r="E267" s="232" t="s">
        <v>34</v>
      </c>
      <c r="F267" s="233" t="s">
        <v>149</v>
      </c>
      <c r="G267" s="231"/>
      <c r="H267" s="234">
        <v>367.79700000000003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145</v>
      </c>
      <c r="AU267" s="240" t="s">
        <v>89</v>
      </c>
      <c r="AV267" s="15" t="s">
        <v>141</v>
      </c>
      <c r="AW267" s="15" t="s">
        <v>41</v>
      </c>
      <c r="AX267" s="15" t="s">
        <v>23</v>
      </c>
      <c r="AY267" s="240" t="s">
        <v>134</v>
      </c>
    </row>
    <row r="268" spans="1:65" s="2" customFormat="1" ht="16.5" customHeight="1" x14ac:dyDescent="0.2">
      <c r="A268" s="37"/>
      <c r="B268" s="38"/>
      <c r="C268" s="192" t="s">
        <v>318</v>
      </c>
      <c r="D268" s="192" t="s">
        <v>136</v>
      </c>
      <c r="E268" s="193" t="s">
        <v>319</v>
      </c>
      <c r="F268" s="194" t="s">
        <v>320</v>
      </c>
      <c r="G268" s="195" t="s">
        <v>157</v>
      </c>
      <c r="H268" s="196">
        <v>191.23599999999999</v>
      </c>
      <c r="I268" s="197"/>
      <c r="J268" s="198">
        <f>ROUND(I268*H268,2)</f>
        <v>0</v>
      </c>
      <c r="K268" s="194" t="s">
        <v>158</v>
      </c>
      <c r="L268" s="42"/>
      <c r="M268" s="199" t="s">
        <v>34</v>
      </c>
      <c r="N268" s="200" t="s">
        <v>51</v>
      </c>
      <c r="O268" s="67"/>
      <c r="P268" s="201">
        <f>O268*H268</f>
        <v>0</v>
      </c>
      <c r="Q268" s="201">
        <v>4.0000000000000003E-5</v>
      </c>
      <c r="R268" s="201">
        <f>Q268*H268</f>
        <v>7.6494400000000004E-3</v>
      </c>
      <c r="S268" s="201">
        <v>0</v>
      </c>
      <c r="T268" s="202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03" t="s">
        <v>141</v>
      </c>
      <c r="AT268" s="203" t="s">
        <v>136</v>
      </c>
      <c r="AU268" s="203" t="s">
        <v>89</v>
      </c>
      <c r="AY268" s="19" t="s">
        <v>134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19" t="s">
        <v>23</v>
      </c>
      <c r="BK268" s="204">
        <f>ROUND(I268*H268,2)</f>
        <v>0</v>
      </c>
      <c r="BL268" s="19" t="s">
        <v>141</v>
      </c>
      <c r="BM268" s="203" t="s">
        <v>321</v>
      </c>
    </row>
    <row r="269" spans="1:65" s="2" customFormat="1" ht="29.25" x14ac:dyDescent="0.2">
      <c r="A269" s="37"/>
      <c r="B269" s="38"/>
      <c r="C269" s="39"/>
      <c r="D269" s="205" t="s">
        <v>143</v>
      </c>
      <c r="E269" s="39"/>
      <c r="F269" s="206" t="s">
        <v>322</v>
      </c>
      <c r="G269" s="39"/>
      <c r="H269" s="39"/>
      <c r="I269" s="110"/>
      <c r="J269" s="39"/>
      <c r="K269" s="39"/>
      <c r="L269" s="42"/>
      <c r="M269" s="207"/>
      <c r="N269" s="208"/>
      <c r="O269" s="67"/>
      <c r="P269" s="67"/>
      <c r="Q269" s="67"/>
      <c r="R269" s="67"/>
      <c r="S269" s="67"/>
      <c r="T269" s="68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9" t="s">
        <v>143</v>
      </c>
      <c r="AU269" s="19" t="s">
        <v>89</v>
      </c>
    </row>
    <row r="270" spans="1:65" s="13" customFormat="1" ht="11.25" x14ac:dyDescent="0.2">
      <c r="B270" s="209"/>
      <c r="C270" s="210"/>
      <c r="D270" s="205" t="s">
        <v>145</v>
      </c>
      <c r="E270" s="211" t="s">
        <v>34</v>
      </c>
      <c r="F270" s="212" t="s">
        <v>259</v>
      </c>
      <c r="G270" s="210"/>
      <c r="H270" s="211" t="s">
        <v>34</v>
      </c>
      <c r="I270" s="213"/>
      <c r="J270" s="210"/>
      <c r="K270" s="210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145</v>
      </c>
      <c r="AU270" s="218" t="s">
        <v>89</v>
      </c>
      <c r="AV270" s="13" t="s">
        <v>23</v>
      </c>
      <c r="AW270" s="13" t="s">
        <v>41</v>
      </c>
      <c r="AX270" s="13" t="s">
        <v>80</v>
      </c>
      <c r="AY270" s="218" t="s">
        <v>134</v>
      </c>
    </row>
    <row r="271" spans="1:65" s="13" customFormat="1" ht="11.25" x14ac:dyDescent="0.2">
      <c r="B271" s="209"/>
      <c r="C271" s="210"/>
      <c r="D271" s="205" t="s">
        <v>145</v>
      </c>
      <c r="E271" s="211" t="s">
        <v>34</v>
      </c>
      <c r="F271" s="212" t="s">
        <v>260</v>
      </c>
      <c r="G271" s="210"/>
      <c r="H271" s="211" t="s">
        <v>34</v>
      </c>
      <c r="I271" s="213"/>
      <c r="J271" s="210"/>
      <c r="K271" s="210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145</v>
      </c>
      <c r="AU271" s="218" t="s">
        <v>89</v>
      </c>
      <c r="AV271" s="13" t="s">
        <v>23</v>
      </c>
      <c r="AW271" s="13" t="s">
        <v>41</v>
      </c>
      <c r="AX271" s="13" t="s">
        <v>80</v>
      </c>
      <c r="AY271" s="218" t="s">
        <v>134</v>
      </c>
    </row>
    <row r="272" spans="1:65" s="14" customFormat="1" ht="11.25" x14ac:dyDescent="0.2">
      <c r="B272" s="219"/>
      <c r="C272" s="220"/>
      <c r="D272" s="205" t="s">
        <v>145</v>
      </c>
      <c r="E272" s="221" t="s">
        <v>34</v>
      </c>
      <c r="F272" s="222" t="s">
        <v>323</v>
      </c>
      <c r="G272" s="220"/>
      <c r="H272" s="223">
        <v>50.619</v>
      </c>
      <c r="I272" s="224"/>
      <c r="J272" s="220"/>
      <c r="K272" s="220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145</v>
      </c>
      <c r="AU272" s="229" t="s">
        <v>89</v>
      </c>
      <c r="AV272" s="14" t="s">
        <v>89</v>
      </c>
      <c r="AW272" s="14" t="s">
        <v>41</v>
      </c>
      <c r="AX272" s="14" t="s">
        <v>80</v>
      </c>
      <c r="AY272" s="229" t="s">
        <v>134</v>
      </c>
    </row>
    <row r="273" spans="1:65" s="14" customFormat="1" ht="11.25" x14ac:dyDescent="0.2">
      <c r="B273" s="219"/>
      <c r="C273" s="220"/>
      <c r="D273" s="205" t="s">
        <v>145</v>
      </c>
      <c r="E273" s="221" t="s">
        <v>34</v>
      </c>
      <c r="F273" s="222" t="s">
        <v>324</v>
      </c>
      <c r="G273" s="220"/>
      <c r="H273" s="223">
        <v>140.61699999999999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145</v>
      </c>
      <c r="AU273" s="229" t="s">
        <v>89</v>
      </c>
      <c r="AV273" s="14" t="s">
        <v>89</v>
      </c>
      <c r="AW273" s="14" t="s">
        <v>41</v>
      </c>
      <c r="AX273" s="14" t="s">
        <v>80</v>
      </c>
      <c r="AY273" s="229" t="s">
        <v>134</v>
      </c>
    </row>
    <row r="274" spans="1:65" s="15" customFormat="1" ht="11.25" x14ac:dyDescent="0.2">
      <c r="B274" s="230"/>
      <c r="C274" s="231"/>
      <c r="D274" s="205" t="s">
        <v>145</v>
      </c>
      <c r="E274" s="232" t="s">
        <v>34</v>
      </c>
      <c r="F274" s="233" t="s">
        <v>149</v>
      </c>
      <c r="G274" s="231"/>
      <c r="H274" s="234">
        <v>191.23599999999999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145</v>
      </c>
      <c r="AU274" s="240" t="s">
        <v>89</v>
      </c>
      <c r="AV274" s="15" t="s">
        <v>141</v>
      </c>
      <c r="AW274" s="15" t="s">
        <v>41</v>
      </c>
      <c r="AX274" s="15" t="s">
        <v>23</v>
      </c>
      <c r="AY274" s="240" t="s">
        <v>134</v>
      </c>
    </row>
    <row r="275" spans="1:65" s="2" customFormat="1" ht="16.5" customHeight="1" x14ac:dyDescent="0.2">
      <c r="A275" s="37"/>
      <c r="B275" s="38"/>
      <c r="C275" s="192" t="s">
        <v>325</v>
      </c>
      <c r="D275" s="192" t="s">
        <v>136</v>
      </c>
      <c r="E275" s="193" t="s">
        <v>326</v>
      </c>
      <c r="F275" s="194" t="s">
        <v>327</v>
      </c>
      <c r="G275" s="195" t="s">
        <v>157</v>
      </c>
      <c r="H275" s="196">
        <v>176.56100000000001</v>
      </c>
      <c r="I275" s="197"/>
      <c r="J275" s="198">
        <f>ROUND(I275*H275,2)</f>
        <v>0</v>
      </c>
      <c r="K275" s="194" t="s">
        <v>158</v>
      </c>
      <c r="L275" s="42"/>
      <c r="M275" s="199" t="s">
        <v>34</v>
      </c>
      <c r="N275" s="200" t="s">
        <v>51</v>
      </c>
      <c r="O275" s="67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03" t="s">
        <v>141</v>
      </c>
      <c r="AT275" s="203" t="s">
        <v>136</v>
      </c>
      <c r="AU275" s="203" t="s">
        <v>89</v>
      </c>
      <c r="AY275" s="19" t="s">
        <v>134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19" t="s">
        <v>23</v>
      </c>
      <c r="BK275" s="204">
        <f>ROUND(I275*H275,2)</f>
        <v>0</v>
      </c>
      <c r="BL275" s="19" t="s">
        <v>141</v>
      </c>
      <c r="BM275" s="203" t="s">
        <v>328</v>
      </c>
    </row>
    <row r="276" spans="1:65" s="2" customFormat="1" ht="19.5" x14ac:dyDescent="0.2">
      <c r="A276" s="37"/>
      <c r="B276" s="38"/>
      <c r="C276" s="39"/>
      <c r="D276" s="205" t="s">
        <v>143</v>
      </c>
      <c r="E276" s="39"/>
      <c r="F276" s="206" t="s">
        <v>329</v>
      </c>
      <c r="G276" s="39"/>
      <c r="H276" s="39"/>
      <c r="I276" s="110"/>
      <c r="J276" s="39"/>
      <c r="K276" s="39"/>
      <c r="L276" s="42"/>
      <c r="M276" s="207"/>
      <c r="N276" s="208"/>
      <c r="O276" s="67"/>
      <c r="P276" s="67"/>
      <c r="Q276" s="67"/>
      <c r="R276" s="67"/>
      <c r="S276" s="67"/>
      <c r="T276" s="68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9" t="s">
        <v>143</v>
      </c>
      <c r="AU276" s="19" t="s">
        <v>89</v>
      </c>
    </row>
    <row r="277" spans="1:65" s="13" customFormat="1" ht="11.25" x14ac:dyDescent="0.2">
      <c r="B277" s="209"/>
      <c r="C277" s="210"/>
      <c r="D277" s="205" t="s">
        <v>145</v>
      </c>
      <c r="E277" s="211" t="s">
        <v>34</v>
      </c>
      <c r="F277" s="212" t="s">
        <v>330</v>
      </c>
      <c r="G277" s="210"/>
      <c r="H277" s="211" t="s">
        <v>34</v>
      </c>
      <c r="I277" s="213"/>
      <c r="J277" s="210"/>
      <c r="K277" s="210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145</v>
      </c>
      <c r="AU277" s="218" t="s">
        <v>89</v>
      </c>
      <c r="AV277" s="13" t="s">
        <v>23</v>
      </c>
      <c r="AW277" s="13" t="s">
        <v>41</v>
      </c>
      <c r="AX277" s="13" t="s">
        <v>80</v>
      </c>
      <c r="AY277" s="218" t="s">
        <v>134</v>
      </c>
    </row>
    <row r="278" spans="1:65" s="13" customFormat="1" ht="11.25" x14ac:dyDescent="0.2">
      <c r="B278" s="209"/>
      <c r="C278" s="210"/>
      <c r="D278" s="205" t="s">
        <v>145</v>
      </c>
      <c r="E278" s="211" t="s">
        <v>34</v>
      </c>
      <c r="F278" s="212" t="s">
        <v>259</v>
      </c>
      <c r="G278" s="210"/>
      <c r="H278" s="211" t="s">
        <v>34</v>
      </c>
      <c r="I278" s="213"/>
      <c r="J278" s="210"/>
      <c r="K278" s="210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145</v>
      </c>
      <c r="AU278" s="218" t="s">
        <v>89</v>
      </c>
      <c r="AV278" s="13" t="s">
        <v>23</v>
      </c>
      <c r="AW278" s="13" t="s">
        <v>41</v>
      </c>
      <c r="AX278" s="13" t="s">
        <v>80</v>
      </c>
      <c r="AY278" s="218" t="s">
        <v>134</v>
      </c>
    </row>
    <row r="279" spans="1:65" s="13" customFormat="1" ht="11.25" x14ac:dyDescent="0.2">
      <c r="B279" s="209"/>
      <c r="C279" s="210"/>
      <c r="D279" s="205" t="s">
        <v>145</v>
      </c>
      <c r="E279" s="211" t="s">
        <v>34</v>
      </c>
      <c r="F279" s="212" t="s">
        <v>260</v>
      </c>
      <c r="G279" s="210"/>
      <c r="H279" s="211" t="s">
        <v>34</v>
      </c>
      <c r="I279" s="213"/>
      <c r="J279" s="210"/>
      <c r="K279" s="210"/>
      <c r="L279" s="214"/>
      <c r="M279" s="215"/>
      <c r="N279" s="216"/>
      <c r="O279" s="216"/>
      <c r="P279" s="216"/>
      <c r="Q279" s="216"/>
      <c r="R279" s="216"/>
      <c r="S279" s="216"/>
      <c r="T279" s="217"/>
      <c r="AT279" s="218" t="s">
        <v>145</v>
      </c>
      <c r="AU279" s="218" t="s">
        <v>89</v>
      </c>
      <c r="AV279" s="13" t="s">
        <v>23</v>
      </c>
      <c r="AW279" s="13" t="s">
        <v>41</v>
      </c>
      <c r="AX279" s="13" t="s">
        <v>80</v>
      </c>
      <c r="AY279" s="218" t="s">
        <v>134</v>
      </c>
    </row>
    <row r="280" spans="1:65" s="14" customFormat="1" ht="11.25" x14ac:dyDescent="0.2">
      <c r="B280" s="219"/>
      <c r="C280" s="220"/>
      <c r="D280" s="205" t="s">
        <v>145</v>
      </c>
      <c r="E280" s="221" t="s">
        <v>34</v>
      </c>
      <c r="F280" s="222" t="s">
        <v>261</v>
      </c>
      <c r="G280" s="220"/>
      <c r="H280" s="223">
        <v>367.79700000000003</v>
      </c>
      <c r="I280" s="224"/>
      <c r="J280" s="220"/>
      <c r="K280" s="220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145</v>
      </c>
      <c r="AU280" s="229" t="s">
        <v>89</v>
      </c>
      <c r="AV280" s="14" t="s">
        <v>89</v>
      </c>
      <c r="AW280" s="14" t="s">
        <v>41</v>
      </c>
      <c r="AX280" s="14" t="s">
        <v>80</v>
      </c>
      <c r="AY280" s="229" t="s">
        <v>134</v>
      </c>
    </row>
    <row r="281" spans="1:65" s="13" customFormat="1" ht="11.25" x14ac:dyDescent="0.2">
      <c r="B281" s="209"/>
      <c r="C281" s="210"/>
      <c r="D281" s="205" t="s">
        <v>145</v>
      </c>
      <c r="E281" s="211" t="s">
        <v>34</v>
      </c>
      <c r="F281" s="212" t="s">
        <v>331</v>
      </c>
      <c r="G281" s="210"/>
      <c r="H281" s="211" t="s">
        <v>34</v>
      </c>
      <c r="I281" s="213"/>
      <c r="J281" s="210"/>
      <c r="K281" s="210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145</v>
      </c>
      <c r="AU281" s="218" t="s">
        <v>89</v>
      </c>
      <c r="AV281" s="13" t="s">
        <v>23</v>
      </c>
      <c r="AW281" s="13" t="s">
        <v>41</v>
      </c>
      <c r="AX281" s="13" t="s">
        <v>80</v>
      </c>
      <c r="AY281" s="218" t="s">
        <v>134</v>
      </c>
    </row>
    <row r="282" spans="1:65" s="13" customFormat="1" ht="11.25" x14ac:dyDescent="0.2">
      <c r="B282" s="209"/>
      <c r="C282" s="210"/>
      <c r="D282" s="205" t="s">
        <v>145</v>
      </c>
      <c r="E282" s="211" t="s">
        <v>34</v>
      </c>
      <c r="F282" s="212" t="s">
        <v>260</v>
      </c>
      <c r="G282" s="210"/>
      <c r="H282" s="211" t="s">
        <v>34</v>
      </c>
      <c r="I282" s="213"/>
      <c r="J282" s="210"/>
      <c r="K282" s="210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145</v>
      </c>
      <c r="AU282" s="218" t="s">
        <v>89</v>
      </c>
      <c r="AV282" s="13" t="s">
        <v>23</v>
      </c>
      <c r="AW282" s="13" t="s">
        <v>41</v>
      </c>
      <c r="AX282" s="13" t="s">
        <v>80</v>
      </c>
      <c r="AY282" s="218" t="s">
        <v>134</v>
      </c>
    </row>
    <row r="283" spans="1:65" s="14" customFormat="1" ht="11.25" x14ac:dyDescent="0.2">
      <c r="B283" s="219"/>
      <c r="C283" s="220"/>
      <c r="D283" s="205" t="s">
        <v>145</v>
      </c>
      <c r="E283" s="221" t="s">
        <v>34</v>
      </c>
      <c r="F283" s="222" t="s">
        <v>332</v>
      </c>
      <c r="G283" s="220"/>
      <c r="H283" s="223">
        <v>-50.619</v>
      </c>
      <c r="I283" s="224"/>
      <c r="J283" s="220"/>
      <c r="K283" s="220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145</v>
      </c>
      <c r="AU283" s="229" t="s">
        <v>89</v>
      </c>
      <c r="AV283" s="14" t="s">
        <v>89</v>
      </c>
      <c r="AW283" s="14" t="s">
        <v>41</v>
      </c>
      <c r="AX283" s="14" t="s">
        <v>80</v>
      </c>
      <c r="AY283" s="229" t="s">
        <v>134</v>
      </c>
    </row>
    <row r="284" spans="1:65" s="14" customFormat="1" ht="11.25" x14ac:dyDescent="0.2">
      <c r="B284" s="219"/>
      <c r="C284" s="220"/>
      <c r="D284" s="205" t="s">
        <v>145</v>
      </c>
      <c r="E284" s="221" t="s">
        <v>34</v>
      </c>
      <c r="F284" s="222" t="s">
        <v>333</v>
      </c>
      <c r="G284" s="220"/>
      <c r="H284" s="223">
        <v>-140.61699999999999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145</v>
      </c>
      <c r="AU284" s="229" t="s">
        <v>89</v>
      </c>
      <c r="AV284" s="14" t="s">
        <v>89</v>
      </c>
      <c r="AW284" s="14" t="s">
        <v>41</v>
      </c>
      <c r="AX284" s="14" t="s">
        <v>80</v>
      </c>
      <c r="AY284" s="229" t="s">
        <v>134</v>
      </c>
    </row>
    <row r="285" spans="1:65" s="15" customFormat="1" ht="11.25" x14ac:dyDescent="0.2">
      <c r="B285" s="230"/>
      <c r="C285" s="231"/>
      <c r="D285" s="205" t="s">
        <v>145</v>
      </c>
      <c r="E285" s="232" t="s">
        <v>34</v>
      </c>
      <c r="F285" s="233" t="s">
        <v>149</v>
      </c>
      <c r="G285" s="231"/>
      <c r="H285" s="234">
        <v>176.56100000000001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145</v>
      </c>
      <c r="AU285" s="240" t="s">
        <v>89</v>
      </c>
      <c r="AV285" s="15" t="s">
        <v>141</v>
      </c>
      <c r="AW285" s="15" t="s">
        <v>41</v>
      </c>
      <c r="AX285" s="15" t="s">
        <v>23</v>
      </c>
      <c r="AY285" s="240" t="s">
        <v>134</v>
      </c>
    </row>
    <row r="286" spans="1:65" s="2" customFormat="1" ht="21.75" customHeight="1" x14ac:dyDescent="0.2">
      <c r="A286" s="37"/>
      <c r="B286" s="38"/>
      <c r="C286" s="192" t="s">
        <v>334</v>
      </c>
      <c r="D286" s="192" t="s">
        <v>136</v>
      </c>
      <c r="E286" s="193" t="s">
        <v>335</v>
      </c>
      <c r="F286" s="194" t="s">
        <v>336</v>
      </c>
      <c r="G286" s="195" t="s">
        <v>337</v>
      </c>
      <c r="H286" s="196">
        <v>1</v>
      </c>
      <c r="I286" s="197"/>
      <c r="J286" s="198">
        <f>ROUND(I286*H286,2)</f>
        <v>0</v>
      </c>
      <c r="K286" s="194" t="s">
        <v>34</v>
      </c>
      <c r="L286" s="42"/>
      <c r="M286" s="199" t="s">
        <v>34</v>
      </c>
      <c r="N286" s="200" t="s">
        <v>51</v>
      </c>
      <c r="O286" s="67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03" t="s">
        <v>141</v>
      </c>
      <c r="AT286" s="203" t="s">
        <v>136</v>
      </c>
      <c r="AU286" s="203" t="s">
        <v>89</v>
      </c>
      <c r="AY286" s="19" t="s">
        <v>134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9" t="s">
        <v>23</v>
      </c>
      <c r="BK286" s="204">
        <f>ROUND(I286*H286,2)</f>
        <v>0</v>
      </c>
      <c r="BL286" s="19" t="s">
        <v>141</v>
      </c>
      <c r="BM286" s="203" t="s">
        <v>338</v>
      </c>
    </row>
    <row r="287" spans="1:65" s="2" customFormat="1" ht="19.5" x14ac:dyDescent="0.2">
      <c r="A287" s="37"/>
      <c r="B287" s="38"/>
      <c r="C287" s="39"/>
      <c r="D287" s="205" t="s">
        <v>143</v>
      </c>
      <c r="E287" s="39"/>
      <c r="F287" s="206" t="s">
        <v>339</v>
      </c>
      <c r="G287" s="39"/>
      <c r="H287" s="39"/>
      <c r="I287" s="110"/>
      <c r="J287" s="39"/>
      <c r="K287" s="39"/>
      <c r="L287" s="42"/>
      <c r="M287" s="207"/>
      <c r="N287" s="208"/>
      <c r="O287" s="67"/>
      <c r="P287" s="67"/>
      <c r="Q287" s="67"/>
      <c r="R287" s="67"/>
      <c r="S287" s="67"/>
      <c r="T287" s="68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9" t="s">
        <v>143</v>
      </c>
      <c r="AU287" s="19" t="s">
        <v>89</v>
      </c>
    </row>
    <row r="288" spans="1:65" s="2" customFormat="1" ht="29.25" x14ac:dyDescent="0.2">
      <c r="A288" s="37"/>
      <c r="B288" s="38"/>
      <c r="C288" s="39"/>
      <c r="D288" s="205" t="s">
        <v>340</v>
      </c>
      <c r="E288" s="39"/>
      <c r="F288" s="251" t="s">
        <v>341</v>
      </c>
      <c r="G288" s="39"/>
      <c r="H288" s="39"/>
      <c r="I288" s="110"/>
      <c r="J288" s="39"/>
      <c r="K288" s="39"/>
      <c r="L288" s="42"/>
      <c r="M288" s="207"/>
      <c r="N288" s="208"/>
      <c r="O288" s="67"/>
      <c r="P288" s="67"/>
      <c r="Q288" s="67"/>
      <c r="R288" s="67"/>
      <c r="S288" s="67"/>
      <c r="T288" s="68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9" t="s">
        <v>340</v>
      </c>
      <c r="AU288" s="19" t="s">
        <v>89</v>
      </c>
    </row>
    <row r="289" spans="1:65" s="2" customFormat="1" ht="16.5" customHeight="1" x14ac:dyDescent="0.2">
      <c r="A289" s="37"/>
      <c r="B289" s="38"/>
      <c r="C289" s="192" t="s">
        <v>342</v>
      </c>
      <c r="D289" s="192" t="s">
        <v>136</v>
      </c>
      <c r="E289" s="193" t="s">
        <v>343</v>
      </c>
      <c r="F289" s="194" t="s">
        <v>344</v>
      </c>
      <c r="G289" s="195" t="s">
        <v>157</v>
      </c>
      <c r="H289" s="196">
        <v>293.06</v>
      </c>
      <c r="I289" s="197"/>
      <c r="J289" s="198">
        <f>ROUND(I289*H289,2)</f>
        <v>0</v>
      </c>
      <c r="K289" s="194" t="s">
        <v>34</v>
      </c>
      <c r="L289" s="42"/>
      <c r="M289" s="199" t="s">
        <v>34</v>
      </c>
      <c r="N289" s="200" t="s">
        <v>51</v>
      </c>
      <c r="O289" s="67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03" t="s">
        <v>141</v>
      </c>
      <c r="AT289" s="203" t="s">
        <v>136</v>
      </c>
      <c r="AU289" s="203" t="s">
        <v>89</v>
      </c>
      <c r="AY289" s="19" t="s">
        <v>134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19" t="s">
        <v>23</v>
      </c>
      <c r="BK289" s="204">
        <f>ROUND(I289*H289,2)</f>
        <v>0</v>
      </c>
      <c r="BL289" s="19" t="s">
        <v>141</v>
      </c>
      <c r="BM289" s="203" t="s">
        <v>345</v>
      </c>
    </row>
    <row r="290" spans="1:65" s="2" customFormat="1" ht="11.25" x14ac:dyDescent="0.2">
      <c r="A290" s="37"/>
      <c r="B290" s="38"/>
      <c r="C290" s="39"/>
      <c r="D290" s="205" t="s">
        <v>143</v>
      </c>
      <c r="E290" s="39"/>
      <c r="F290" s="206" t="s">
        <v>344</v>
      </c>
      <c r="G290" s="39"/>
      <c r="H290" s="39"/>
      <c r="I290" s="110"/>
      <c r="J290" s="39"/>
      <c r="K290" s="39"/>
      <c r="L290" s="42"/>
      <c r="M290" s="207"/>
      <c r="N290" s="208"/>
      <c r="O290" s="67"/>
      <c r="P290" s="67"/>
      <c r="Q290" s="67"/>
      <c r="R290" s="67"/>
      <c r="S290" s="67"/>
      <c r="T290" s="68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9" t="s">
        <v>143</v>
      </c>
      <c r="AU290" s="19" t="s">
        <v>89</v>
      </c>
    </row>
    <row r="291" spans="1:65" s="13" customFormat="1" ht="11.25" x14ac:dyDescent="0.2">
      <c r="B291" s="209"/>
      <c r="C291" s="210"/>
      <c r="D291" s="205" t="s">
        <v>145</v>
      </c>
      <c r="E291" s="211" t="s">
        <v>34</v>
      </c>
      <c r="F291" s="212" t="s">
        <v>346</v>
      </c>
      <c r="G291" s="210"/>
      <c r="H291" s="211" t="s">
        <v>34</v>
      </c>
      <c r="I291" s="213"/>
      <c r="J291" s="210"/>
      <c r="K291" s="210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145</v>
      </c>
      <c r="AU291" s="218" t="s">
        <v>89</v>
      </c>
      <c r="AV291" s="13" t="s">
        <v>23</v>
      </c>
      <c r="AW291" s="13" t="s">
        <v>41</v>
      </c>
      <c r="AX291" s="13" t="s">
        <v>80</v>
      </c>
      <c r="AY291" s="218" t="s">
        <v>134</v>
      </c>
    </row>
    <row r="292" spans="1:65" s="13" customFormat="1" ht="11.25" x14ac:dyDescent="0.2">
      <c r="B292" s="209"/>
      <c r="C292" s="210"/>
      <c r="D292" s="205" t="s">
        <v>145</v>
      </c>
      <c r="E292" s="211" t="s">
        <v>34</v>
      </c>
      <c r="F292" s="212" t="s">
        <v>347</v>
      </c>
      <c r="G292" s="210"/>
      <c r="H292" s="211" t="s">
        <v>34</v>
      </c>
      <c r="I292" s="213"/>
      <c r="J292" s="210"/>
      <c r="K292" s="210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145</v>
      </c>
      <c r="AU292" s="218" t="s">
        <v>89</v>
      </c>
      <c r="AV292" s="13" t="s">
        <v>23</v>
      </c>
      <c r="AW292" s="13" t="s">
        <v>41</v>
      </c>
      <c r="AX292" s="13" t="s">
        <v>80</v>
      </c>
      <c r="AY292" s="218" t="s">
        <v>134</v>
      </c>
    </row>
    <row r="293" spans="1:65" s="14" customFormat="1" ht="11.25" x14ac:dyDescent="0.2">
      <c r="B293" s="219"/>
      <c r="C293" s="220"/>
      <c r="D293" s="205" t="s">
        <v>145</v>
      </c>
      <c r="E293" s="221" t="s">
        <v>34</v>
      </c>
      <c r="F293" s="222" t="s">
        <v>348</v>
      </c>
      <c r="G293" s="220"/>
      <c r="H293" s="223">
        <v>293.06</v>
      </c>
      <c r="I293" s="224"/>
      <c r="J293" s="220"/>
      <c r="K293" s="220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145</v>
      </c>
      <c r="AU293" s="229" t="s">
        <v>89</v>
      </c>
      <c r="AV293" s="14" t="s">
        <v>89</v>
      </c>
      <c r="AW293" s="14" t="s">
        <v>41</v>
      </c>
      <c r="AX293" s="14" t="s">
        <v>80</v>
      </c>
      <c r="AY293" s="229" t="s">
        <v>134</v>
      </c>
    </row>
    <row r="294" spans="1:65" s="15" customFormat="1" ht="11.25" x14ac:dyDescent="0.2">
      <c r="B294" s="230"/>
      <c r="C294" s="231"/>
      <c r="D294" s="205" t="s">
        <v>145</v>
      </c>
      <c r="E294" s="232" t="s">
        <v>34</v>
      </c>
      <c r="F294" s="233" t="s">
        <v>149</v>
      </c>
      <c r="G294" s="231"/>
      <c r="H294" s="234">
        <v>293.06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145</v>
      </c>
      <c r="AU294" s="240" t="s">
        <v>89</v>
      </c>
      <c r="AV294" s="15" t="s">
        <v>141</v>
      </c>
      <c r="AW294" s="15" t="s">
        <v>41</v>
      </c>
      <c r="AX294" s="15" t="s">
        <v>23</v>
      </c>
      <c r="AY294" s="240" t="s">
        <v>134</v>
      </c>
    </row>
    <row r="295" spans="1:65" s="2" customFormat="1" ht="16.5" customHeight="1" x14ac:dyDescent="0.2">
      <c r="A295" s="37"/>
      <c r="B295" s="38"/>
      <c r="C295" s="192" t="s">
        <v>349</v>
      </c>
      <c r="D295" s="192" t="s">
        <v>136</v>
      </c>
      <c r="E295" s="193" t="s">
        <v>350</v>
      </c>
      <c r="F295" s="194" t="s">
        <v>351</v>
      </c>
      <c r="G295" s="195" t="s">
        <v>352</v>
      </c>
      <c r="H295" s="196">
        <v>29.5</v>
      </c>
      <c r="I295" s="197"/>
      <c r="J295" s="198">
        <f>ROUND(I295*H295,2)</f>
        <v>0</v>
      </c>
      <c r="K295" s="194" t="s">
        <v>34</v>
      </c>
      <c r="L295" s="42"/>
      <c r="M295" s="199" t="s">
        <v>34</v>
      </c>
      <c r="N295" s="200" t="s">
        <v>51</v>
      </c>
      <c r="O295" s="67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03" t="s">
        <v>141</v>
      </c>
      <c r="AT295" s="203" t="s">
        <v>136</v>
      </c>
      <c r="AU295" s="203" t="s">
        <v>89</v>
      </c>
      <c r="AY295" s="19" t="s">
        <v>134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19" t="s">
        <v>23</v>
      </c>
      <c r="BK295" s="204">
        <f>ROUND(I295*H295,2)</f>
        <v>0</v>
      </c>
      <c r="BL295" s="19" t="s">
        <v>141</v>
      </c>
      <c r="BM295" s="203" t="s">
        <v>353</v>
      </c>
    </row>
    <row r="296" spans="1:65" s="2" customFormat="1" ht="11.25" x14ac:dyDescent="0.2">
      <c r="A296" s="37"/>
      <c r="B296" s="38"/>
      <c r="C296" s="39"/>
      <c r="D296" s="205" t="s">
        <v>143</v>
      </c>
      <c r="E296" s="39"/>
      <c r="F296" s="206" t="s">
        <v>351</v>
      </c>
      <c r="G296" s="39"/>
      <c r="H296" s="39"/>
      <c r="I296" s="110"/>
      <c r="J296" s="39"/>
      <c r="K296" s="39"/>
      <c r="L296" s="42"/>
      <c r="M296" s="207"/>
      <c r="N296" s="208"/>
      <c r="O296" s="67"/>
      <c r="P296" s="67"/>
      <c r="Q296" s="67"/>
      <c r="R296" s="67"/>
      <c r="S296" s="67"/>
      <c r="T296" s="68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9" t="s">
        <v>143</v>
      </c>
      <c r="AU296" s="19" t="s">
        <v>89</v>
      </c>
    </row>
    <row r="297" spans="1:65" s="14" customFormat="1" ht="11.25" x14ac:dyDescent="0.2">
      <c r="B297" s="219"/>
      <c r="C297" s="220"/>
      <c r="D297" s="205" t="s">
        <v>145</v>
      </c>
      <c r="E297" s="221" t="s">
        <v>34</v>
      </c>
      <c r="F297" s="222" t="s">
        <v>354</v>
      </c>
      <c r="G297" s="220"/>
      <c r="H297" s="223">
        <v>59.625</v>
      </c>
      <c r="I297" s="224"/>
      <c r="J297" s="220"/>
      <c r="K297" s="220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145</v>
      </c>
      <c r="AU297" s="229" t="s">
        <v>89</v>
      </c>
      <c r="AV297" s="14" t="s">
        <v>89</v>
      </c>
      <c r="AW297" s="14" t="s">
        <v>41</v>
      </c>
      <c r="AX297" s="14" t="s">
        <v>80</v>
      </c>
      <c r="AY297" s="229" t="s">
        <v>134</v>
      </c>
    </row>
    <row r="298" spans="1:65" s="14" customFormat="1" ht="11.25" x14ac:dyDescent="0.2">
      <c r="B298" s="219"/>
      <c r="C298" s="220"/>
      <c r="D298" s="205" t="s">
        <v>145</v>
      </c>
      <c r="E298" s="221" t="s">
        <v>34</v>
      </c>
      <c r="F298" s="222" t="s">
        <v>355</v>
      </c>
      <c r="G298" s="220"/>
      <c r="H298" s="223">
        <v>29.5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145</v>
      </c>
      <c r="AU298" s="229" t="s">
        <v>89</v>
      </c>
      <c r="AV298" s="14" t="s">
        <v>89</v>
      </c>
      <c r="AW298" s="14" t="s">
        <v>41</v>
      </c>
      <c r="AX298" s="14" t="s">
        <v>23</v>
      </c>
      <c r="AY298" s="229" t="s">
        <v>134</v>
      </c>
    </row>
    <row r="299" spans="1:65" s="2" customFormat="1" ht="16.5" customHeight="1" x14ac:dyDescent="0.2">
      <c r="A299" s="37"/>
      <c r="B299" s="38"/>
      <c r="C299" s="192" t="s">
        <v>356</v>
      </c>
      <c r="D299" s="192" t="s">
        <v>136</v>
      </c>
      <c r="E299" s="193" t="s">
        <v>357</v>
      </c>
      <c r="F299" s="194" t="s">
        <v>358</v>
      </c>
      <c r="G299" s="195" t="s">
        <v>180</v>
      </c>
      <c r="H299" s="196">
        <v>0.67800000000000005</v>
      </c>
      <c r="I299" s="197"/>
      <c r="J299" s="198">
        <f>ROUND(I299*H299,2)</f>
        <v>0</v>
      </c>
      <c r="K299" s="194" t="s">
        <v>158</v>
      </c>
      <c r="L299" s="42"/>
      <c r="M299" s="199" t="s">
        <v>34</v>
      </c>
      <c r="N299" s="200" t="s">
        <v>51</v>
      </c>
      <c r="O299" s="67"/>
      <c r="P299" s="201">
        <f>O299*H299</f>
        <v>0</v>
      </c>
      <c r="Q299" s="201">
        <v>0.50375000000000003</v>
      </c>
      <c r="R299" s="201">
        <f>Q299*H299</f>
        <v>0.34154250000000003</v>
      </c>
      <c r="S299" s="201">
        <v>1.95</v>
      </c>
      <c r="T299" s="202">
        <f>S299*H299</f>
        <v>1.3221000000000001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03" t="s">
        <v>141</v>
      </c>
      <c r="AT299" s="203" t="s">
        <v>136</v>
      </c>
      <c r="AU299" s="203" t="s">
        <v>89</v>
      </c>
      <c r="AY299" s="19" t="s">
        <v>134</v>
      </c>
      <c r="BE299" s="204">
        <f>IF(N299="základní",J299,0)</f>
        <v>0</v>
      </c>
      <c r="BF299" s="204">
        <f>IF(N299="snížená",J299,0)</f>
        <v>0</v>
      </c>
      <c r="BG299" s="204">
        <f>IF(N299="zákl. přenesená",J299,0)</f>
        <v>0</v>
      </c>
      <c r="BH299" s="204">
        <f>IF(N299="sníž. přenesená",J299,0)</f>
        <v>0</v>
      </c>
      <c r="BI299" s="204">
        <f>IF(N299="nulová",J299,0)</f>
        <v>0</v>
      </c>
      <c r="BJ299" s="19" t="s">
        <v>23</v>
      </c>
      <c r="BK299" s="204">
        <f>ROUND(I299*H299,2)</f>
        <v>0</v>
      </c>
      <c r="BL299" s="19" t="s">
        <v>141</v>
      </c>
      <c r="BM299" s="203" t="s">
        <v>359</v>
      </c>
    </row>
    <row r="300" spans="1:65" s="2" customFormat="1" ht="11.25" x14ac:dyDescent="0.2">
      <c r="A300" s="37"/>
      <c r="B300" s="38"/>
      <c r="C300" s="39"/>
      <c r="D300" s="205" t="s">
        <v>143</v>
      </c>
      <c r="E300" s="39"/>
      <c r="F300" s="206" t="s">
        <v>360</v>
      </c>
      <c r="G300" s="39"/>
      <c r="H300" s="39"/>
      <c r="I300" s="110"/>
      <c r="J300" s="39"/>
      <c r="K300" s="39"/>
      <c r="L300" s="42"/>
      <c r="M300" s="207"/>
      <c r="N300" s="208"/>
      <c r="O300" s="67"/>
      <c r="P300" s="67"/>
      <c r="Q300" s="67"/>
      <c r="R300" s="67"/>
      <c r="S300" s="67"/>
      <c r="T300" s="68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9" t="s">
        <v>143</v>
      </c>
      <c r="AU300" s="19" t="s">
        <v>89</v>
      </c>
    </row>
    <row r="301" spans="1:65" s="13" customFormat="1" ht="11.25" x14ac:dyDescent="0.2">
      <c r="B301" s="209"/>
      <c r="C301" s="210"/>
      <c r="D301" s="205" t="s">
        <v>145</v>
      </c>
      <c r="E301" s="211" t="s">
        <v>34</v>
      </c>
      <c r="F301" s="212" t="s">
        <v>361</v>
      </c>
      <c r="G301" s="210"/>
      <c r="H301" s="211" t="s">
        <v>34</v>
      </c>
      <c r="I301" s="213"/>
      <c r="J301" s="210"/>
      <c r="K301" s="210"/>
      <c r="L301" s="214"/>
      <c r="M301" s="215"/>
      <c r="N301" s="216"/>
      <c r="O301" s="216"/>
      <c r="P301" s="216"/>
      <c r="Q301" s="216"/>
      <c r="R301" s="216"/>
      <c r="S301" s="216"/>
      <c r="T301" s="217"/>
      <c r="AT301" s="218" t="s">
        <v>145</v>
      </c>
      <c r="AU301" s="218" t="s">
        <v>89</v>
      </c>
      <c r="AV301" s="13" t="s">
        <v>23</v>
      </c>
      <c r="AW301" s="13" t="s">
        <v>41</v>
      </c>
      <c r="AX301" s="13" t="s">
        <v>80</v>
      </c>
      <c r="AY301" s="218" t="s">
        <v>134</v>
      </c>
    </row>
    <row r="302" spans="1:65" s="14" customFormat="1" ht="11.25" x14ac:dyDescent="0.2">
      <c r="B302" s="219"/>
      <c r="C302" s="220"/>
      <c r="D302" s="205" t="s">
        <v>145</v>
      </c>
      <c r="E302" s="221" t="s">
        <v>34</v>
      </c>
      <c r="F302" s="222" t="s">
        <v>362</v>
      </c>
      <c r="G302" s="220"/>
      <c r="H302" s="223">
        <v>0.64</v>
      </c>
      <c r="I302" s="224"/>
      <c r="J302" s="220"/>
      <c r="K302" s="220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145</v>
      </c>
      <c r="AU302" s="229" t="s">
        <v>89</v>
      </c>
      <c r="AV302" s="14" t="s">
        <v>89</v>
      </c>
      <c r="AW302" s="14" t="s">
        <v>41</v>
      </c>
      <c r="AX302" s="14" t="s">
        <v>80</v>
      </c>
      <c r="AY302" s="229" t="s">
        <v>134</v>
      </c>
    </row>
    <row r="303" spans="1:65" s="14" customFormat="1" ht="11.25" x14ac:dyDescent="0.2">
      <c r="B303" s="219"/>
      <c r="C303" s="220"/>
      <c r="D303" s="205" t="s">
        <v>145</v>
      </c>
      <c r="E303" s="221" t="s">
        <v>34</v>
      </c>
      <c r="F303" s="222" t="s">
        <v>363</v>
      </c>
      <c r="G303" s="220"/>
      <c r="H303" s="223">
        <v>1.08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145</v>
      </c>
      <c r="AU303" s="229" t="s">
        <v>89</v>
      </c>
      <c r="AV303" s="14" t="s">
        <v>89</v>
      </c>
      <c r="AW303" s="14" t="s">
        <v>41</v>
      </c>
      <c r="AX303" s="14" t="s">
        <v>80</v>
      </c>
      <c r="AY303" s="229" t="s">
        <v>134</v>
      </c>
    </row>
    <row r="304" spans="1:65" s="14" customFormat="1" ht="11.25" x14ac:dyDescent="0.2">
      <c r="B304" s="219"/>
      <c r="C304" s="220"/>
      <c r="D304" s="205" t="s">
        <v>145</v>
      </c>
      <c r="E304" s="221" t="s">
        <v>34</v>
      </c>
      <c r="F304" s="222" t="s">
        <v>362</v>
      </c>
      <c r="G304" s="220"/>
      <c r="H304" s="223">
        <v>0.64</v>
      </c>
      <c r="I304" s="224"/>
      <c r="J304" s="220"/>
      <c r="K304" s="220"/>
      <c r="L304" s="225"/>
      <c r="M304" s="226"/>
      <c r="N304" s="227"/>
      <c r="O304" s="227"/>
      <c r="P304" s="227"/>
      <c r="Q304" s="227"/>
      <c r="R304" s="227"/>
      <c r="S304" s="227"/>
      <c r="T304" s="228"/>
      <c r="AT304" s="229" t="s">
        <v>145</v>
      </c>
      <c r="AU304" s="229" t="s">
        <v>89</v>
      </c>
      <c r="AV304" s="14" t="s">
        <v>89</v>
      </c>
      <c r="AW304" s="14" t="s">
        <v>41</v>
      </c>
      <c r="AX304" s="14" t="s">
        <v>80</v>
      </c>
      <c r="AY304" s="229" t="s">
        <v>134</v>
      </c>
    </row>
    <row r="305" spans="1:65" s="14" customFormat="1" ht="11.25" x14ac:dyDescent="0.2">
      <c r="B305" s="219"/>
      <c r="C305" s="220"/>
      <c r="D305" s="205" t="s">
        <v>145</v>
      </c>
      <c r="E305" s="221" t="s">
        <v>34</v>
      </c>
      <c r="F305" s="222" t="s">
        <v>364</v>
      </c>
      <c r="G305" s="220"/>
      <c r="H305" s="223">
        <v>1.52</v>
      </c>
      <c r="I305" s="224"/>
      <c r="J305" s="220"/>
      <c r="K305" s="220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145</v>
      </c>
      <c r="AU305" s="229" t="s">
        <v>89</v>
      </c>
      <c r="AV305" s="14" t="s">
        <v>89</v>
      </c>
      <c r="AW305" s="14" t="s">
        <v>41</v>
      </c>
      <c r="AX305" s="14" t="s">
        <v>80</v>
      </c>
      <c r="AY305" s="229" t="s">
        <v>134</v>
      </c>
    </row>
    <row r="306" spans="1:65" s="14" customFormat="1" ht="11.25" x14ac:dyDescent="0.2">
      <c r="B306" s="219"/>
      <c r="C306" s="220"/>
      <c r="D306" s="205" t="s">
        <v>145</v>
      </c>
      <c r="E306" s="221" t="s">
        <v>34</v>
      </c>
      <c r="F306" s="222" t="s">
        <v>362</v>
      </c>
      <c r="G306" s="220"/>
      <c r="H306" s="223">
        <v>0.64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145</v>
      </c>
      <c r="AU306" s="229" t="s">
        <v>89</v>
      </c>
      <c r="AV306" s="14" t="s">
        <v>89</v>
      </c>
      <c r="AW306" s="14" t="s">
        <v>41</v>
      </c>
      <c r="AX306" s="14" t="s">
        <v>80</v>
      </c>
      <c r="AY306" s="229" t="s">
        <v>134</v>
      </c>
    </row>
    <row r="307" spans="1:65" s="15" customFormat="1" ht="11.25" x14ac:dyDescent="0.2">
      <c r="B307" s="230"/>
      <c r="C307" s="231"/>
      <c r="D307" s="205" t="s">
        <v>145</v>
      </c>
      <c r="E307" s="232" t="s">
        <v>34</v>
      </c>
      <c r="F307" s="233" t="s">
        <v>149</v>
      </c>
      <c r="G307" s="231"/>
      <c r="H307" s="234">
        <v>4.5199999999999996</v>
      </c>
      <c r="I307" s="235"/>
      <c r="J307" s="231"/>
      <c r="K307" s="231"/>
      <c r="L307" s="236"/>
      <c r="M307" s="237"/>
      <c r="N307" s="238"/>
      <c r="O307" s="238"/>
      <c r="P307" s="238"/>
      <c r="Q307" s="238"/>
      <c r="R307" s="238"/>
      <c r="S307" s="238"/>
      <c r="T307" s="239"/>
      <c r="AT307" s="240" t="s">
        <v>145</v>
      </c>
      <c r="AU307" s="240" t="s">
        <v>89</v>
      </c>
      <c r="AV307" s="15" t="s">
        <v>141</v>
      </c>
      <c r="AW307" s="15" t="s">
        <v>41</v>
      </c>
      <c r="AX307" s="15" t="s">
        <v>80</v>
      </c>
      <c r="AY307" s="240" t="s">
        <v>134</v>
      </c>
    </row>
    <row r="308" spans="1:65" s="14" customFormat="1" ht="11.25" x14ac:dyDescent="0.2">
      <c r="B308" s="219"/>
      <c r="C308" s="220"/>
      <c r="D308" s="205" t="s">
        <v>145</v>
      </c>
      <c r="E308" s="221" t="s">
        <v>34</v>
      </c>
      <c r="F308" s="222" t="s">
        <v>365</v>
      </c>
      <c r="G308" s="220"/>
      <c r="H308" s="223">
        <v>0.67800000000000005</v>
      </c>
      <c r="I308" s="224"/>
      <c r="J308" s="220"/>
      <c r="K308" s="220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145</v>
      </c>
      <c r="AU308" s="229" t="s">
        <v>89</v>
      </c>
      <c r="AV308" s="14" t="s">
        <v>89</v>
      </c>
      <c r="AW308" s="14" t="s">
        <v>41</v>
      </c>
      <c r="AX308" s="14" t="s">
        <v>80</v>
      </c>
      <c r="AY308" s="229" t="s">
        <v>134</v>
      </c>
    </row>
    <row r="309" spans="1:65" s="15" customFormat="1" ht="11.25" x14ac:dyDescent="0.2">
      <c r="B309" s="230"/>
      <c r="C309" s="231"/>
      <c r="D309" s="205" t="s">
        <v>145</v>
      </c>
      <c r="E309" s="232" t="s">
        <v>34</v>
      </c>
      <c r="F309" s="233" t="s">
        <v>149</v>
      </c>
      <c r="G309" s="231"/>
      <c r="H309" s="234">
        <v>0.67800000000000005</v>
      </c>
      <c r="I309" s="235"/>
      <c r="J309" s="231"/>
      <c r="K309" s="231"/>
      <c r="L309" s="236"/>
      <c r="M309" s="237"/>
      <c r="N309" s="238"/>
      <c r="O309" s="238"/>
      <c r="P309" s="238"/>
      <c r="Q309" s="238"/>
      <c r="R309" s="238"/>
      <c r="S309" s="238"/>
      <c r="T309" s="239"/>
      <c r="AT309" s="240" t="s">
        <v>145</v>
      </c>
      <c r="AU309" s="240" t="s">
        <v>89</v>
      </c>
      <c r="AV309" s="15" t="s">
        <v>141</v>
      </c>
      <c r="AW309" s="15" t="s">
        <v>41</v>
      </c>
      <c r="AX309" s="15" t="s">
        <v>23</v>
      </c>
      <c r="AY309" s="240" t="s">
        <v>134</v>
      </c>
    </row>
    <row r="310" spans="1:65" s="2" customFormat="1" ht="16.5" customHeight="1" x14ac:dyDescent="0.2">
      <c r="A310" s="37"/>
      <c r="B310" s="38"/>
      <c r="C310" s="241" t="s">
        <v>366</v>
      </c>
      <c r="D310" s="241" t="s">
        <v>164</v>
      </c>
      <c r="E310" s="242" t="s">
        <v>367</v>
      </c>
      <c r="F310" s="243" t="s">
        <v>368</v>
      </c>
      <c r="G310" s="244" t="s">
        <v>194</v>
      </c>
      <c r="H310" s="245">
        <v>200.88900000000001</v>
      </c>
      <c r="I310" s="246"/>
      <c r="J310" s="247">
        <f>ROUND(I310*H310,2)</f>
        <v>0</v>
      </c>
      <c r="K310" s="243" t="s">
        <v>34</v>
      </c>
      <c r="L310" s="248"/>
      <c r="M310" s="249" t="s">
        <v>34</v>
      </c>
      <c r="N310" s="250" t="s">
        <v>51</v>
      </c>
      <c r="O310" s="67"/>
      <c r="P310" s="201">
        <f>O310*H310</f>
        <v>0</v>
      </c>
      <c r="Q310" s="201">
        <v>4.4000000000000003E-3</v>
      </c>
      <c r="R310" s="201">
        <f>Q310*H310</f>
        <v>0.88391160000000013</v>
      </c>
      <c r="S310" s="201">
        <v>0</v>
      </c>
      <c r="T310" s="202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03" t="s">
        <v>168</v>
      </c>
      <c r="AT310" s="203" t="s">
        <v>164</v>
      </c>
      <c r="AU310" s="203" t="s">
        <v>89</v>
      </c>
      <c r="AY310" s="19" t="s">
        <v>134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19" t="s">
        <v>23</v>
      </c>
      <c r="BK310" s="204">
        <f>ROUND(I310*H310,2)</f>
        <v>0</v>
      </c>
      <c r="BL310" s="19" t="s">
        <v>141</v>
      </c>
      <c r="BM310" s="203" t="s">
        <v>369</v>
      </c>
    </row>
    <row r="311" spans="1:65" s="2" customFormat="1" ht="11.25" x14ac:dyDescent="0.2">
      <c r="A311" s="37"/>
      <c r="B311" s="38"/>
      <c r="C311" s="39"/>
      <c r="D311" s="205" t="s">
        <v>143</v>
      </c>
      <c r="E311" s="39"/>
      <c r="F311" s="206" t="s">
        <v>370</v>
      </c>
      <c r="G311" s="39"/>
      <c r="H311" s="39"/>
      <c r="I311" s="110"/>
      <c r="J311" s="39"/>
      <c r="K311" s="39"/>
      <c r="L311" s="42"/>
      <c r="M311" s="207"/>
      <c r="N311" s="208"/>
      <c r="O311" s="67"/>
      <c r="P311" s="67"/>
      <c r="Q311" s="67"/>
      <c r="R311" s="67"/>
      <c r="S311" s="67"/>
      <c r="T311" s="68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9" t="s">
        <v>143</v>
      </c>
      <c r="AU311" s="19" t="s">
        <v>89</v>
      </c>
    </row>
    <row r="312" spans="1:65" s="2" customFormat="1" ht="19.5" x14ac:dyDescent="0.2">
      <c r="A312" s="37"/>
      <c r="B312" s="38"/>
      <c r="C312" s="39"/>
      <c r="D312" s="205" t="s">
        <v>340</v>
      </c>
      <c r="E312" s="39"/>
      <c r="F312" s="251" t="s">
        <v>371</v>
      </c>
      <c r="G312" s="39"/>
      <c r="H312" s="39"/>
      <c r="I312" s="110"/>
      <c r="J312" s="39"/>
      <c r="K312" s="39"/>
      <c r="L312" s="42"/>
      <c r="M312" s="207"/>
      <c r="N312" s="208"/>
      <c r="O312" s="67"/>
      <c r="P312" s="67"/>
      <c r="Q312" s="67"/>
      <c r="R312" s="67"/>
      <c r="S312" s="67"/>
      <c r="T312" s="68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19" t="s">
        <v>340</v>
      </c>
      <c r="AU312" s="19" t="s">
        <v>89</v>
      </c>
    </row>
    <row r="313" spans="1:65" s="13" customFormat="1" ht="11.25" x14ac:dyDescent="0.2">
      <c r="B313" s="209"/>
      <c r="C313" s="210"/>
      <c r="D313" s="205" t="s">
        <v>145</v>
      </c>
      <c r="E313" s="211" t="s">
        <v>34</v>
      </c>
      <c r="F313" s="212" t="s">
        <v>361</v>
      </c>
      <c r="G313" s="210"/>
      <c r="H313" s="211" t="s">
        <v>34</v>
      </c>
      <c r="I313" s="213"/>
      <c r="J313" s="210"/>
      <c r="K313" s="210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145</v>
      </c>
      <c r="AU313" s="218" t="s">
        <v>89</v>
      </c>
      <c r="AV313" s="13" t="s">
        <v>23</v>
      </c>
      <c r="AW313" s="13" t="s">
        <v>41</v>
      </c>
      <c r="AX313" s="13" t="s">
        <v>80</v>
      </c>
      <c r="AY313" s="218" t="s">
        <v>134</v>
      </c>
    </row>
    <row r="314" spans="1:65" s="14" customFormat="1" ht="11.25" x14ac:dyDescent="0.2">
      <c r="B314" s="219"/>
      <c r="C314" s="220"/>
      <c r="D314" s="205" t="s">
        <v>145</v>
      </c>
      <c r="E314" s="221" t="s">
        <v>34</v>
      </c>
      <c r="F314" s="222" t="s">
        <v>362</v>
      </c>
      <c r="G314" s="220"/>
      <c r="H314" s="223">
        <v>0.64</v>
      </c>
      <c r="I314" s="224"/>
      <c r="J314" s="220"/>
      <c r="K314" s="220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145</v>
      </c>
      <c r="AU314" s="229" t="s">
        <v>89</v>
      </c>
      <c r="AV314" s="14" t="s">
        <v>89</v>
      </c>
      <c r="AW314" s="14" t="s">
        <v>41</v>
      </c>
      <c r="AX314" s="14" t="s">
        <v>80</v>
      </c>
      <c r="AY314" s="229" t="s">
        <v>134</v>
      </c>
    </row>
    <row r="315" spans="1:65" s="14" customFormat="1" ht="11.25" x14ac:dyDescent="0.2">
      <c r="B315" s="219"/>
      <c r="C315" s="220"/>
      <c r="D315" s="205" t="s">
        <v>145</v>
      </c>
      <c r="E315" s="221" t="s">
        <v>34</v>
      </c>
      <c r="F315" s="222" t="s">
        <v>363</v>
      </c>
      <c r="G315" s="220"/>
      <c r="H315" s="223">
        <v>1.08</v>
      </c>
      <c r="I315" s="224"/>
      <c r="J315" s="220"/>
      <c r="K315" s="220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145</v>
      </c>
      <c r="AU315" s="229" t="s">
        <v>89</v>
      </c>
      <c r="AV315" s="14" t="s">
        <v>89</v>
      </c>
      <c r="AW315" s="14" t="s">
        <v>41</v>
      </c>
      <c r="AX315" s="14" t="s">
        <v>80</v>
      </c>
      <c r="AY315" s="229" t="s">
        <v>134</v>
      </c>
    </row>
    <row r="316" spans="1:65" s="14" customFormat="1" ht="11.25" x14ac:dyDescent="0.2">
      <c r="B316" s="219"/>
      <c r="C316" s="220"/>
      <c r="D316" s="205" t="s">
        <v>145</v>
      </c>
      <c r="E316" s="221" t="s">
        <v>34</v>
      </c>
      <c r="F316" s="222" t="s">
        <v>362</v>
      </c>
      <c r="G316" s="220"/>
      <c r="H316" s="223">
        <v>0.64</v>
      </c>
      <c r="I316" s="224"/>
      <c r="J316" s="220"/>
      <c r="K316" s="220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145</v>
      </c>
      <c r="AU316" s="229" t="s">
        <v>89</v>
      </c>
      <c r="AV316" s="14" t="s">
        <v>89</v>
      </c>
      <c r="AW316" s="14" t="s">
        <v>41</v>
      </c>
      <c r="AX316" s="14" t="s">
        <v>80</v>
      </c>
      <c r="AY316" s="229" t="s">
        <v>134</v>
      </c>
    </row>
    <row r="317" spans="1:65" s="14" customFormat="1" ht="11.25" x14ac:dyDescent="0.2">
      <c r="B317" s="219"/>
      <c r="C317" s="220"/>
      <c r="D317" s="205" t="s">
        <v>145</v>
      </c>
      <c r="E317" s="221" t="s">
        <v>34</v>
      </c>
      <c r="F317" s="222" t="s">
        <v>364</v>
      </c>
      <c r="G317" s="220"/>
      <c r="H317" s="223">
        <v>1.52</v>
      </c>
      <c r="I317" s="224"/>
      <c r="J317" s="220"/>
      <c r="K317" s="220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145</v>
      </c>
      <c r="AU317" s="229" t="s">
        <v>89</v>
      </c>
      <c r="AV317" s="14" t="s">
        <v>89</v>
      </c>
      <c r="AW317" s="14" t="s">
        <v>41</v>
      </c>
      <c r="AX317" s="14" t="s">
        <v>80</v>
      </c>
      <c r="AY317" s="229" t="s">
        <v>134</v>
      </c>
    </row>
    <row r="318" spans="1:65" s="14" customFormat="1" ht="11.25" x14ac:dyDescent="0.2">
      <c r="B318" s="219"/>
      <c r="C318" s="220"/>
      <c r="D318" s="205" t="s">
        <v>145</v>
      </c>
      <c r="E318" s="221" t="s">
        <v>34</v>
      </c>
      <c r="F318" s="222" t="s">
        <v>362</v>
      </c>
      <c r="G318" s="220"/>
      <c r="H318" s="223">
        <v>0.64</v>
      </c>
      <c r="I318" s="224"/>
      <c r="J318" s="220"/>
      <c r="K318" s="220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145</v>
      </c>
      <c r="AU318" s="229" t="s">
        <v>89</v>
      </c>
      <c r="AV318" s="14" t="s">
        <v>89</v>
      </c>
      <c r="AW318" s="14" t="s">
        <v>41</v>
      </c>
      <c r="AX318" s="14" t="s">
        <v>80</v>
      </c>
      <c r="AY318" s="229" t="s">
        <v>134</v>
      </c>
    </row>
    <row r="319" spans="1:65" s="15" customFormat="1" ht="11.25" x14ac:dyDescent="0.2">
      <c r="B319" s="230"/>
      <c r="C319" s="231"/>
      <c r="D319" s="205" t="s">
        <v>145</v>
      </c>
      <c r="E319" s="232" t="s">
        <v>34</v>
      </c>
      <c r="F319" s="233" t="s">
        <v>149</v>
      </c>
      <c r="G319" s="231"/>
      <c r="H319" s="234">
        <v>4.5199999999999996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145</v>
      </c>
      <c r="AU319" s="240" t="s">
        <v>89</v>
      </c>
      <c r="AV319" s="15" t="s">
        <v>141</v>
      </c>
      <c r="AW319" s="15" t="s">
        <v>41</v>
      </c>
      <c r="AX319" s="15" t="s">
        <v>80</v>
      </c>
      <c r="AY319" s="240" t="s">
        <v>134</v>
      </c>
    </row>
    <row r="320" spans="1:65" s="14" customFormat="1" ht="11.25" x14ac:dyDescent="0.2">
      <c r="B320" s="219"/>
      <c r="C320" s="220"/>
      <c r="D320" s="205" t="s">
        <v>145</v>
      </c>
      <c r="E320" s="221" t="s">
        <v>34</v>
      </c>
      <c r="F320" s="222" t="s">
        <v>372</v>
      </c>
      <c r="G320" s="220"/>
      <c r="H320" s="223">
        <v>200.88900000000001</v>
      </c>
      <c r="I320" s="224"/>
      <c r="J320" s="220"/>
      <c r="K320" s="220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145</v>
      </c>
      <c r="AU320" s="229" t="s">
        <v>89</v>
      </c>
      <c r="AV320" s="14" t="s">
        <v>89</v>
      </c>
      <c r="AW320" s="14" t="s">
        <v>41</v>
      </c>
      <c r="AX320" s="14" t="s">
        <v>80</v>
      </c>
      <c r="AY320" s="229" t="s">
        <v>134</v>
      </c>
    </row>
    <row r="321" spans="1:65" s="15" customFormat="1" ht="11.25" x14ac:dyDescent="0.2">
      <c r="B321" s="230"/>
      <c r="C321" s="231"/>
      <c r="D321" s="205" t="s">
        <v>145</v>
      </c>
      <c r="E321" s="232" t="s">
        <v>34</v>
      </c>
      <c r="F321" s="233" t="s">
        <v>149</v>
      </c>
      <c r="G321" s="231"/>
      <c r="H321" s="234">
        <v>200.88900000000001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145</v>
      </c>
      <c r="AU321" s="240" t="s">
        <v>89</v>
      </c>
      <c r="AV321" s="15" t="s">
        <v>141</v>
      </c>
      <c r="AW321" s="15" t="s">
        <v>41</v>
      </c>
      <c r="AX321" s="15" t="s">
        <v>23</v>
      </c>
      <c r="AY321" s="240" t="s">
        <v>134</v>
      </c>
    </row>
    <row r="322" spans="1:65" s="2" customFormat="1" ht="16.5" customHeight="1" x14ac:dyDescent="0.2">
      <c r="A322" s="37"/>
      <c r="B322" s="38"/>
      <c r="C322" s="192" t="s">
        <v>373</v>
      </c>
      <c r="D322" s="192" t="s">
        <v>136</v>
      </c>
      <c r="E322" s="193" t="s">
        <v>374</v>
      </c>
      <c r="F322" s="194" t="s">
        <v>375</v>
      </c>
      <c r="G322" s="195" t="s">
        <v>337</v>
      </c>
      <c r="H322" s="196">
        <v>1</v>
      </c>
      <c r="I322" s="197"/>
      <c r="J322" s="198">
        <f>ROUND(I322*H322,2)</f>
        <v>0</v>
      </c>
      <c r="K322" s="194" t="s">
        <v>34</v>
      </c>
      <c r="L322" s="42"/>
      <c r="M322" s="199" t="s">
        <v>34</v>
      </c>
      <c r="N322" s="200" t="s">
        <v>51</v>
      </c>
      <c r="O322" s="67"/>
      <c r="P322" s="201">
        <f>O322*H322</f>
        <v>0</v>
      </c>
      <c r="Q322" s="201">
        <v>0</v>
      </c>
      <c r="R322" s="201">
        <f>Q322*H322</f>
        <v>0</v>
      </c>
      <c r="S322" s="201">
        <v>0</v>
      </c>
      <c r="T322" s="202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03" t="s">
        <v>141</v>
      </c>
      <c r="AT322" s="203" t="s">
        <v>136</v>
      </c>
      <c r="AU322" s="203" t="s">
        <v>89</v>
      </c>
      <c r="AY322" s="19" t="s">
        <v>134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19" t="s">
        <v>23</v>
      </c>
      <c r="BK322" s="204">
        <f>ROUND(I322*H322,2)</f>
        <v>0</v>
      </c>
      <c r="BL322" s="19" t="s">
        <v>141</v>
      </c>
      <c r="BM322" s="203" t="s">
        <v>376</v>
      </c>
    </row>
    <row r="323" spans="1:65" s="2" customFormat="1" ht="11.25" x14ac:dyDescent="0.2">
      <c r="A323" s="37"/>
      <c r="B323" s="38"/>
      <c r="C323" s="39"/>
      <c r="D323" s="205" t="s">
        <v>143</v>
      </c>
      <c r="E323" s="39"/>
      <c r="F323" s="206" t="s">
        <v>375</v>
      </c>
      <c r="G323" s="39"/>
      <c r="H323" s="39"/>
      <c r="I323" s="110"/>
      <c r="J323" s="39"/>
      <c r="K323" s="39"/>
      <c r="L323" s="42"/>
      <c r="M323" s="207"/>
      <c r="N323" s="208"/>
      <c r="O323" s="67"/>
      <c r="P323" s="67"/>
      <c r="Q323" s="67"/>
      <c r="R323" s="67"/>
      <c r="S323" s="67"/>
      <c r="T323" s="68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9" t="s">
        <v>143</v>
      </c>
      <c r="AU323" s="19" t="s">
        <v>89</v>
      </c>
    </row>
    <row r="324" spans="1:65" s="14" customFormat="1" ht="11.25" x14ac:dyDescent="0.2">
      <c r="B324" s="219"/>
      <c r="C324" s="220"/>
      <c r="D324" s="205" t="s">
        <v>145</v>
      </c>
      <c r="E324" s="221" t="s">
        <v>34</v>
      </c>
      <c r="F324" s="222" t="s">
        <v>23</v>
      </c>
      <c r="G324" s="220"/>
      <c r="H324" s="223">
        <v>1</v>
      </c>
      <c r="I324" s="224"/>
      <c r="J324" s="220"/>
      <c r="K324" s="220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145</v>
      </c>
      <c r="AU324" s="229" t="s">
        <v>89</v>
      </c>
      <c r="AV324" s="14" t="s">
        <v>89</v>
      </c>
      <c r="AW324" s="14" t="s">
        <v>41</v>
      </c>
      <c r="AX324" s="14" t="s">
        <v>23</v>
      </c>
      <c r="AY324" s="229" t="s">
        <v>134</v>
      </c>
    </row>
    <row r="325" spans="1:65" s="12" customFormat="1" ht="22.9" customHeight="1" x14ac:dyDescent="0.2">
      <c r="B325" s="176"/>
      <c r="C325" s="177"/>
      <c r="D325" s="178" t="s">
        <v>79</v>
      </c>
      <c r="E325" s="190" t="s">
        <v>377</v>
      </c>
      <c r="F325" s="190" t="s">
        <v>378</v>
      </c>
      <c r="G325" s="177"/>
      <c r="H325" s="177"/>
      <c r="I325" s="180"/>
      <c r="J325" s="191">
        <f>BK325</f>
        <v>0</v>
      </c>
      <c r="K325" s="177"/>
      <c r="L325" s="182"/>
      <c r="M325" s="183"/>
      <c r="N325" s="184"/>
      <c r="O325" s="184"/>
      <c r="P325" s="185">
        <f>SUM(P326:P352)</f>
        <v>0</v>
      </c>
      <c r="Q325" s="184"/>
      <c r="R325" s="185">
        <f>SUM(R326:R352)</f>
        <v>0</v>
      </c>
      <c r="S325" s="184"/>
      <c r="T325" s="186">
        <f>SUM(T326:T352)</f>
        <v>14.236499999999999</v>
      </c>
      <c r="AR325" s="187" t="s">
        <v>23</v>
      </c>
      <c r="AT325" s="188" t="s">
        <v>79</v>
      </c>
      <c r="AU325" s="188" t="s">
        <v>23</v>
      </c>
      <c r="AY325" s="187" t="s">
        <v>134</v>
      </c>
      <c r="BK325" s="189">
        <f>SUM(BK326:BK352)</f>
        <v>0</v>
      </c>
    </row>
    <row r="326" spans="1:65" s="2" customFormat="1" ht="16.5" customHeight="1" x14ac:dyDescent="0.2">
      <c r="A326" s="37"/>
      <c r="B326" s="38"/>
      <c r="C326" s="192" t="s">
        <v>379</v>
      </c>
      <c r="D326" s="192" t="s">
        <v>136</v>
      </c>
      <c r="E326" s="193" t="s">
        <v>380</v>
      </c>
      <c r="F326" s="194" t="s">
        <v>381</v>
      </c>
      <c r="G326" s="195" t="s">
        <v>180</v>
      </c>
      <c r="H326" s="196">
        <v>9.4909999999999997</v>
      </c>
      <c r="I326" s="197"/>
      <c r="J326" s="198">
        <f>ROUND(I326*H326,2)</f>
        <v>0</v>
      </c>
      <c r="K326" s="194" t="s">
        <v>34</v>
      </c>
      <c r="L326" s="42"/>
      <c r="M326" s="199" t="s">
        <v>34</v>
      </c>
      <c r="N326" s="200" t="s">
        <v>51</v>
      </c>
      <c r="O326" s="67"/>
      <c r="P326" s="201">
        <f>O326*H326</f>
        <v>0</v>
      </c>
      <c r="Q326" s="201">
        <v>0</v>
      </c>
      <c r="R326" s="201">
        <f>Q326*H326</f>
        <v>0</v>
      </c>
      <c r="S326" s="201">
        <v>1.5</v>
      </c>
      <c r="T326" s="202">
        <f>S326*H326</f>
        <v>14.236499999999999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03" t="s">
        <v>141</v>
      </c>
      <c r="AT326" s="203" t="s">
        <v>136</v>
      </c>
      <c r="AU326" s="203" t="s">
        <v>89</v>
      </c>
      <c r="AY326" s="19" t="s">
        <v>134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19" t="s">
        <v>23</v>
      </c>
      <c r="BK326" s="204">
        <f>ROUND(I326*H326,2)</f>
        <v>0</v>
      </c>
      <c r="BL326" s="19" t="s">
        <v>141</v>
      </c>
      <c r="BM326" s="203" t="s">
        <v>382</v>
      </c>
    </row>
    <row r="327" spans="1:65" s="2" customFormat="1" ht="11.25" x14ac:dyDescent="0.2">
      <c r="A327" s="37"/>
      <c r="B327" s="38"/>
      <c r="C327" s="39"/>
      <c r="D327" s="205" t="s">
        <v>143</v>
      </c>
      <c r="E327" s="39"/>
      <c r="F327" s="206" t="s">
        <v>381</v>
      </c>
      <c r="G327" s="39"/>
      <c r="H327" s="39"/>
      <c r="I327" s="110"/>
      <c r="J327" s="39"/>
      <c r="K327" s="39"/>
      <c r="L327" s="42"/>
      <c r="M327" s="207"/>
      <c r="N327" s="208"/>
      <c r="O327" s="67"/>
      <c r="P327" s="67"/>
      <c r="Q327" s="67"/>
      <c r="R327" s="67"/>
      <c r="S327" s="67"/>
      <c r="T327" s="68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9" t="s">
        <v>143</v>
      </c>
      <c r="AU327" s="19" t="s">
        <v>89</v>
      </c>
    </row>
    <row r="328" spans="1:65" s="13" customFormat="1" ht="11.25" x14ac:dyDescent="0.2">
      <c r="B328" s="209"/>
      <c r="C328" s="210"/>
      <c r="D328" s="205" t="s">
        <v>145</v>
      </c>
      <c r="E328" s="211" t="s">
        <v>34</v>
      </c>
      <c r="F328" s="212" t="s">
        <v>162</v>
      </c>
      <c r="G328" s="210"/>
      <c r="H328" s="211" t="s">
        <v>34</v>
      </c>
      <c r="I328" s="213"/>
      <c r="J328" s="210"/>
      <c r="K328" s="210"/>
      <c r="L328" s="214"/>
      <c r="M328" s="215"/>
      <c r="N328" s="216"/>
      <c r="O328" s="216"/>
      <c r="P328" s="216"/>
      <c r="Q328" s="216"/>
      <c r="R328" s="216"/>
      <c r="S328" s="216"/>
      <c r="T328" s="217"/>
      <c r="AT328" s="218" t="s">
        <v>145</v>
      </c>
      <c r="AU328" s="218" t="s">
        <v>89</v>
      </c>
      <c r="AV328" s="13" t="s">
        <v>23</v>
      </c>
      <c r="AW328" s="13" t="s">
        <v>41</v>
      </c>
      <c r="AX328" s="13" t="s">
        <v>80</v>
      </c>
      <c r="AY328" s="218" t="s">
        <v>134</v>
      </c>
    </row>
    <row r="329" spans="1:65" s="14" customFormat="1" ht="11.25" x14ac:dyDescent="0.2">
      <c r="B329" s="219"/>
      <c r="C329" s="220"/>
      <c r="D329" s="205" t="s">
        <v>145</v>
      </c>
      <c r="E329" s="221" t="s">
        <v>34</v>
      </c>
      <c r="F329" s="222" t="s">
        <v>383</v>
      </c>
      <c r="G329" s="220"/>
      <c r="H329" s="223">
        <v>9.4909999999999997</v>
      </c>
      <c r="I329" s="224"/>
      <c r="J329" s="220"/>
      <c r="K329" s="220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145</v>
      </c>
      <c r="AU329" s="229" t="s">
        <v>89</v>
      </c>
      <c r="AV329" s="14" t="s">
        <v>89</v>
      </c>
      <c r="AW329" s="14" t="s">
        <v>41</v>
      </c>
      <c r="AX329" s="14" t="s">
        <v>80</v>
      </c>
      <c r="AY329" s="229" t="s">
        <v>134</v>
      </c>
    </row>
    <row r="330" spans="1:65" s="15" customFormat="1" ht="11.25" x14ac:dyDescent="0.2">
      <c r="B330" s="230"/>
      <c r="C330" s="231"/>
      <c r="D330" s="205" t="s">
        <v>145</v>
      </c>
      <c r="E330" s="232" t="s">
        <v>34</v>
      </c>
      <c r="F330" s="233" t="s">
        <v>149</v>
      </c>
      <c r="G330" s="231"/>
      <c r="H330" s="234">
        <v>9.4909999999999997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145</v>
      </c>
      <c r="AU330" s="240" t="s">
        <v>89</v>
      </c>
      <c r="AV330" s="15" t="s">
        <v>141</v>
      </c>
      <c r="AW330" s="15" t="s">
        <v>41</v>
      </c>
      <c r="AX330" s="15" t="s">
        <v>23</v>
      </c>
      <c r="AY330" s="240" t="s">
        <v>134</v>
      </c>
    </row>
    <row r="331" spans="1:65" s="2" customFormat="1" ht="16.5" customHeight="1" x14ac:dyDescent="0.2">
      <c r="A331" s="37"/>
      <c r="B331" s="38"/>
      <c r="C331" s="192" t="s">
        <v>384</v>
      </c>
      <c r="D331" s="192" t="s">
        <v>136</v>
      </c>
      <c r="E331" s="193" t="s">
        <v>385</v>
      </c>
      <c r="F331" s="194" t="s">
        <v>386</v>
      </c>
      <c r="G331" s="195" t="s">
        <v>387</v>
      </c>
      <c r="H331" s="196">
        <v>30.937999999999999</v>
      </c>
      <c r="I331" s="197"/>
      <c r="J331" s="198">
        <f>ROUND(I331*H331,2)</f>
        <v>0</v>
      </c>
      <c r="K331" s="194" t="s">
        <v>158</v>
      </c>
      <c r="L331" s="42"/>
      <c r="M331" s="199" t="s">
        <v>34</v>
      </c>
      <c r="N331" s="200" t="s">
        <v>51</v>
      </c>
      <c r="O331" s="67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03" t="s">
        <v>141</v>
      </c>
      <c r="AT331" s="203" t="s">
        <v>136</v>
      </c>
      <c r="AU331" s="203" t="s">
        <v>89</v>
      </c>
      <c r="AY331" s="19" t="s">
        <v>134</v>
      </c>
      <c r="BE331" s="204">
        <f>IF(N331="základní",J331,0)</f>
        <v>0</v>
      </c>
      <c r="BF331" s="204">
        <f>IF(N331="snížená",J331,0)</f>
        <v>0</v>
      </c>
      <c r="BG331" s="204">
        <f>IF(N331="zákl. přenesená",J331,0)</f>
        <v>0</v>
      </c>
      <c r="BH331" s="204">
        <f>IF(N331="sníž. přenesená",J331,0)</f>
        <v>0</v>
      </c>
      <c r="BI331" s="204">
        <f>IF(N331="nulová",J331,0)</f>
        <v>0</v>
      </c>
      <c r="BJ331" s="19" t="s">
        <v>23</v>
      </c>
      <c r="BK331" s="204">
        <f>ROUND(I331*H331,2)</f>
        <v>0</v>
      </c>
      <c r="BL331" s="19" t="s">
        <v>141</v>
      </c>
      <c r="BM331" s="203" t="s">
        <v>388</v>
      </c>
    </row>
    <row r="332" spans="1:65" s="2" customFormat="1" ht="19.5" x14ac:dyDescent="0.2">
      <c r="A332" s="37"/>
      <c r="B332" s="38"/>
      <c r="C332" s="39"/>
      <c r="D332" s="205" t="s">
        <v>143</v>
      </c>
      <c r="E332" s="39"/>
      <c r="F332" s="206" t="s">
        <v>389</v>
      </c>
      <c r="G332" s="39"/>
      <c r="H332" s="39"/>
      <c r="I332" s="110"/>
      <c r="J332" s="39"/>
      <c r="K332" s="39"/>
      <c r="L332" s="42"/>
      <c r="M332" s="207"/>
      <c r="N332" s="208"/>
      <c r="O332" s="67"/>
      <c r="P332" s="67"/>
      <c r="Q332" s="67"/>
      <c r="R332" s="67"/>
      <c r="S332" s="67"/>
      <c r="T332" s="68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9" t="s">
        <v>143</v>
      </c>
      <c r="AU332" s="19" t="s">
        <v>89</v>
      </c>
    </row>
    <row r="333" spans="1:65" s="2" customFormat="1" ht="16.5" customHeight="1" x14ac:dyDescent="0.2">
      <c r="A333" s="37"/>
      <c r="B333" s="38"/>
      <c r="C333" s="192" t="s">
        <v>390</v>
      </c>
      <c r="D333" s="192" t="s">
        <v>136</v>
      </c>
      <c r="E333" s="193" t="s">
        <v>391</v>
      </c>
      <c r="F333" s="194" t="s">
        <v>392</v>
      </c>
      <c r="G333" s="195" t="s">
        <v>387</v>
      </c>
      <c r="H333" s="196">
        <v>30.937999999999999</v>
      </c>
      <c r="I333" s="197"/>
      <c r="J333" s="198">
        <f>ROUND(I333*H333,2)</f>
        <v>0</v>
      </c>
      <c r="K333" s="194" t="s">
        <v>158</v>
      </c>
      <c r="L333" s="42"/>
      <c r="M333" s="199" t="s">
        <v>34</v>
      </c>
      <c r="N333" s="200" t="s">
        <v>51</v>
      </c>
      <c r="O333" s="67"/>
      <c r="P333" s="201">
        <f>O333*H333</f>
        <v>0</v>
      </c>
      <c r="Q333" s="201">
        <v>0</v>
      </c>
      <c r="R333" s="201">
        <f>Q333*H333</f>
        <v>0</v>
      </c>
      <c r="S333" s="201">
        <v>0</v>
      </c>
      <c r="T333" s="202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03" t="s">
        <v>141</v>
      </c>
      <c r="AT333" s="203" t="s">
        <v>136</v>
      </c>
      <c r="AU333" s="203" t="s">
        <v>89</v>
      </c>
      <c r="AY333" s="19" t="s">
        <v>134</v>
      </c>
      <c r="BE333" s="204">
        <f>IF(N333="základní",J333,0)</f>
        <v>0</v>
      </c>
      <c r="BF333" s="204">
        <f>IF(N333="snížená",J333,0)</f>
        <v>0</v>
      </c>
      <c r="BG333" s="204">
        <f>IF(N333="zákl. přenesená",J333,0)</f>
        <v>0</v>
      </c>
      <c r="BH333" s="204">
        <f>IF(N333="sníž. přenesená",J333,0)</f>
        <v>0</v>
      </c>
      <c r="BI333" s="204">
        <f>IF(N333="nulová",J333,0)</f>
        <v>0</v>
      </c>
      <c r="BJ333" s="19" t="s">
        <v>23</v>
      </c>
      <c r="BK333" s="204">
        <f>ROUND(I333*H333,2)</f>
        <v>0</v>
      </c>
      <c r="BL333" s="19" t="s">
        <v>141</v>
      </c>
      <c r="BM333" s="203" t="s">
        <v>393</v>
      </c>
    </row>
    <row r="334" spans="1:65" s="2" customFormat="1" ht="11.25" x14ac:dyDescent="0.2">
      <c r="A334" s="37"/>
      <c r="B334" s="38"/>
      <c r="C334" s="39"/>
      <c r="D334" s="205" t="s">
        <v>143</v>
      </c>
      <c r="E334" s="39"/>
      <c r="F334" s="206" t="s">
        <v>394</v>
      </c>
      <c r="G334" s="39"/>
      <c r="H334" s="39"/>
      <c r="I334" s="110"/>
      <c r="J334" s="39"/>
      <c r="K334" s="39"/>
      <c r="L334" s="42"/>
      <c r="M334" s="207"/>
      <c r="N334" s="208"/>
      <c r="O334" s="67"/>
      <c r="P334" s="67"/>
      <c r="Q334" s="67"/>
      <c r="R334" s="67"/>
      <c r="S334" s="67"/>
      <c r="T334" s="68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9" t="s">
        <v>143</v>
      </c>
      <c r="AU334" s="19" t="s">
        <v>89</v>
      </c>
    </row>
    <row r="335" spans="1:65" s="2" customFormat="1" ht="16.5" customHeight="1" x14ac:dyDescent="0.2">
      <c r="A335" s="37"/>
      <c r="B335" s="38"/>
      <c r="C335" s="192" t="s">
        <v>395</v>
      </c>
      <c r="D335" s="192" t="s">
        <v>136</v>
      </c>
      <c r="E335" s="193" t="s">
        <v>396</v>
      </c>
      <c r="F335" s="194" t="s">
        <v>397</v>
      </c>
      <c r="G335" s="195" t="s">
        <v>387</v>
      </c>
      <c r="H335" s="196">
        <v>587.822</v>
      </c>
      <c r="I335" s="197"/>
      <c r="J335" s="198">
        <f>ROUND(I335*H335,2)</f>
        <v>0</v>
      </c>
      <c r="K335" s="194" t="s">
        <v>158</v>
      </c>
      <c r="L335" s="42"/>
      <c r="M335" s="199" t="s">
        <v>34</v>
      </c>
      <c r="N335" s="200" t="s">
        <v>51</v>
      </c>
      <c r="O335" s="67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03" t="s">
        <v>141</v>
      </c>
      <c r="AT335" s="203" t="s">
        <v>136</v>
      </c>
      <c r="AU335" s="203" t="s">
        <v>89</v>
      </c>
      <c r="AY335" s="19" t="s">
        <v>134</v>
      </c>
      <c r="BE335" s="204">
        <f>IF(N335="základní",J335,0)</f>
        <v>0</v>
      </c>
      <c r="BF335" s="204">
        <f>IF(N335="snížená",J335,0)</f>
        <v>0</v>
      </c>
      <c r="BG335" s="204">
        <f>IF(N335="zákl. přenesená",J335,0)</f>
        <v>0</v>
      </c>
      <c r="BH335" s="204">
        <f>IF(N335="sníž. přenesená",J335,0)</f>
        <v>0</v>
      </c>
      <c r="BI335" s="204">
        <f>IF(N335="nulová",J335,0)</f>
        <v>0</v>
      </c>
      <c r="BJ335" s="19" t="s">
        <v>23</v>
      </c>
      <c r="BK335" s="204">
        <f>ROUND(I335*H335,2)</f>
        <v>0</v>
      </c>
      <c r="BL335" s="19" t="s">
        <v>141</v>
      </c>
      <c r="BM335" s="203" t="s">
        <v>398</v>
      </c>
    </row>
    <row r="336" spans="1:65" s="2" customFormat="1" ht="19.5" x14ac:dyDescent="0.2">
      <c r="A336" s="37"/>
      <c r="B336" s="38"/>
      <c r="C336" s="39"/>
      <c r="D336" s="205" t="s">
        <v>143</v>
      </c>
      <c r="E336" s="39"/>
      <c r="F336" s="206" t="s">
        <v>399</v>
      </c>
      <c r="G336" s="39"/>
      <c r="H336" s="39"/>
      <c r="I336" s="110"/>
      <c r="J336" s="39"/>
      <c r="K336" s="39"/>
      <c r="L336" s="42"/>
      <c r="M336" s="207"/>
      <c r="N336" s="208"/>
      <c r="O336" s="67"/>
      <c r="P336" s="67"/>
      <c r="Q336" s="67"/>
      <c r="R336" s="67"/>
      <c r="S336" s="67"/>
      <c r="T336" s="68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9" t="s">
        <v>143</v>
      </c>
      <c r="AU336" s="19" t="s">
        <v>89</v>
      </c>
    </row>
    <row r="337" spans="1:65" s="14" customFormat="1" ht="11.25" x14ac:dyDescent="0.2">
      <c r="B337" s="219"/>
      <c r="C337" s="220"/>
      <c r="D337" s="205" t="s">
        <v>145</v>
      </c>
      <c r="E337" s="221" t="s">
        <v>34</v>
      </c>
      <c r="F337" s="222" t="s">
        <v>400</v>
      </c>
      <c r="G337" s="220"/>
      <c r="H337" s="223">
        <v>587.822</v>
      </c>
      <c r="I337" s="224"/>
      <c r="J337" s="220"/>
      <c r="K337" s="220"/>
      <c r="L337" s="225"/>
      <c r="M337" s="226"/>
      <c r="N337" s="227"/>
      <c r="O337" s="227"/>
      <c r="P337" s="227"/>
      <c r="Q337" s="227"/>
      <c r="R337" s="227"/>
      <c r="S337" s="227"/>
      <c r="T337" s="228"/>
      <c r="AT337" s="229" t="s">
        <v>145</v>
      </c>
      <c r="AU337" s="229" t="s">
        <v>89</v>
      </c>
      <c r="AV337" s="14" t="s">
        <v>89</v>
      </c>
      <c r="AW337" s="14" t="s">
        <v>41</v>
      </c>
      <c r="AX337" s="14" t="s">
        <v>23</v>
      </c>
      <c r="AY337" s="229" t="s">
        <v>134</v>
      </c>
    </row>
    <row r="338" spans="1:65" s="2" customFormat="1" ht="16.5" customHeight="1" x14ac:dyDescent="0.2">
      <c r="A338" s="37"/>
      <c r="B338" s="38"/>
      <c r="C338" s="192" t="s">
        <v>401</v>
      </c>
      <c r="D338" s="192" t="s">
        <v>136</v>
      </c>
      <c r="E338" s="193" t="s">
        <v>402</v>
      </c>
      <c r="F338" s="194" t="s">
        <v>403</v>
      </c>
      <c r="G338" s="195" t="s">
        <v>387</v>
      </c>
      <c r="H338" s="196">
        <v>3.2909999999999999</v>
      </c>
      <c r="I338" s="197"/>
      <c r="J338" s="198">
        <f>ROUND(I338*H338,2)</f>
        <v>0</v>
      </c>
      <c r="K338" s="194" t="s">
        <v>140</v>
      </c>
      <c r="L338" s="42"/>
      <c r="M338" s="199" t="s">
        <v>34</v>
      </c>
      <c r="N338" s="200" t="s">
        <v>51</v>
      </c>
      <c r="O338" s="67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03" t="s">
        <v>141</v>
      </c>
      <c r="AT338" s="203" t="s">
        <v>136</v>
      </c>
      <c r="AU338" s="203" t="s">
        <v>89</v>
      </c>
      <c r="AY338" s="19" t="s">
        <v>134</v>
      </c>
      <c r="BE338" s="204">
        <f>IF(N338="základní",J338,0)</f>
        <v>0</v>
      </c>
      <c r="BF338" s="204">
        <f>IF(N338="snížená",J338,0)</f>
        <v>0</v>
      </c>
      <c r="BG338" s="204">
        <f>IF(N338="zákl. přenesená",J338,0)</f>
        <v>0</v>
      </c>
      <c r="BH338" s="204">
        <f>IF(N338="sníž. přenesená",J338,0)</f>
        <v>0</v>
      </c>
      <c r="BI338" s="204">
        <f>IF(N338="nulová",J338,0)</f>
        <v>0</v>
      </c>
      <c r="BJ338" s="19" t="s">
        <v>23</v>
      </c>
      <c r="BK338" s="204">
        <f>ROUND(I338*H338,2)</f>
        <v>0</v>
      </c>
      <c r="BL338" s="19" t="s">
        <v>141</v>
      </c>
      <c r="BM338" s="203" t="s">
        <v>404</v>
      </c>
    </row>
    <row r="339" spans="1:65" s="2" customFormat="1" ht="19.5" x14ac:dyDescent="0.2">
      <c r="A339" s="37"/>
      <c r="B339" s="38"/>
      <c r="C339" s="39"/>
      <c r="D339" s="205" t="s">
        <v>143</v>
      </c>
      <c r="E339" s="39"/>
      <c r="F339" s="206" t="s">
        <v>405</v>
      </c>
      <c r="G339" s="39"/>
      <c r="H339" s="39"/>
      <c r="I339" s="110"/>
      <c r="J339" s="39"/>
      <c r="K339" s="39"/>
      <c r="L339" s="42"/>
      <c r="M339" s="207"/>
      <c r="N339" s="208"/>
      <c r="O339" s="67"/>
      <c r="P339" s="67"/>
      <c r="Q339" s="67"/>
      <c r="R339" s="67"/>
      <c r="S339" s="67"/>
      <c r="T339" s="68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9" t="s">
        <v>143</v>
      </c>
      <c r="AU339" s="19" t="s">
        <v>89</v>
      </c>
    </row>
    <row r="340" spans="1:65" s="2" customFormat="1" ht="21.75" customHeight="1" x14ac:dyDescent="0.2">
      <c r="A340" s="37"/>
      <c r="B340" s="38"/>
      <c r="C340" s="192" t="s">
        <v>406</v>
      </c>
      <c r="D340" s="192" t="s">
        <v>136</v>
      </c>
      <c r="E340" s="193" t="s">
        <v>407</v>
      </c>
      <c r="F340" s="194" t="s">
        <v>408</v>
      </c>
      <c r="G340" s="195" t="s">
        <v>387</v>
      </c>
      <c r="H340" s="196">
        <v>3.2909999999999999</v>
      </c>
      <c r="I340" s="197"/>
      <c r="J340" s="198">
        <f>ROUND(I340*H340,2)</f>
        <v>0</v>
      </c>
      <c r="K340" s="194" t="s">
        <v>34</v>
      </c>
      <c r="L340" s="42"/>
      <c r="M340" s="199" t="s">
        <v>34</v>
      </c>
      <c r="N340" s="200" t="s">
        <v>51</v>
      </c>
      <c r="O340" s="67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03" t="s">
        <v>141</v>
      </c>
      <c r="AT340" s="203" t="s">
        <v>136</v>
      </c>
      <c r="AU340" s="203" t="s">
        <v>89</v>
      </c>
      <c r="AY340" s="19" t="s">
        <v>134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19" t="s">
        <v>23</v>
      </c>
      <c r="BK340" s="204">
        <f>ROUND(I340*H340,2)</f>
        <v>0</v>
      </c>
      <c r="BL340" s="19" t="s">
        <v>141</v>
      </c>
      <c r="BM340" s="203" t="s">
        <v>409</v>
      </c>
    </row>
    <row r="341" spans="1:65" s="2" customFormat="1" ht="19.5" x14ac:dyDescent="0.2">
      <c r="A341" s="37"/>
      <c r="B341" s="38"/>
      <c r="C341" s="39"/>
      <c r="D341" s="205" t="s">
        <v>143</v>
      </c>
      <c r="E341" s="39"/>
      <c r="F341" s="206" t="s">
        <v>408</v>
      </c>
      <c r="G341" s="39"/>
      <c r="H341" s="39"/>
      <c r="I341" s="110"/>
      <c r="J341" s="39"/>
      <c r="K341" s="39"/>
      <c r="L341" s="42"/>
      <c r="M341" s="207"/>
      <c r="N341" s="208"/>
      <c r="O341" s="67"/>
      <c r="P341" s="67"/>
      <c r="Q341" s="67"/>
      <c r="R341" s="67"/>
      <c r="S341" s="67"/>
      <c r="T341" s="68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9" t="s">
        <v>143</v>
      </c>
      <c r="AU341" s="19" t="s">
        <v>89</v>
      </c>
    </row>
    <row r="342" spans="1:65" s="2" customFormat="1" ht="16.5" customHeight="1" x14ac:dyDescent="0.2">
      <c r="A342" s="37"/>
      <c r="B342" s="38"/>
      <c r="C342" s="192" t="s">
        <v>410</v>
      </c>
      <c r="D342" s="192" t="s">
        <v>136</v>
      </c>
      <c r="E342" s="193" t="s">
        <v>411</v>
      </c>
      <c r="F342" s="194" t="s">
        <v>412</v>
      </c>
      <c r="G342" s="195" t="s">
        <v>387</v>
      </c>
      <c r="H342" s="196">
        <v>2.8559999999999999</v>
      </c>
      <c r="I342" s="197"/>
      <c r="J342" s="198">
        <f>ROUND(I342*H342,2)</f>
        <v>0</v>
      </c>
      <c r="K342" s="194" t="s">
        <v>34</v>
      </c>
      <c r="L342" s="42"/>
      <c r="M342" s="199" t="s">
        <v>34</v>
      </c>
      <c r="N342" s="200" t="s">
        <v>51</v>
      </c>
      <c r="O342" s="67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03" t="s">
        <v>141</v>
      </c>
      <c r="AT342" s="203" t="s">
        <v>136</v>
      </c>
      <c r="AU342" s="203" t="s">
        <v>89</v>
      </c>
      <c r="AY342" s="19" t="s">
        <v>134</v>
      </c>
      <c r="BE342" s="204">
        <f>IF(N342="základní",J342,0)</f>
        <v>0</v>
      </c>
      <c r="BF342" s="204">
        <f>IF(N342="snížená",J342,0)</f>
        <v>0</v>
      </c>
      <c r="BG342" s="204">
        <f>IF(N342="zákl. přenesená",J342,0)</f>
        <v>0</v>
      </c>
      <c r="BH342" s="204">
        <f>IF(N342="sníž. přenesená",J342,0)</f>
        <v>0</v>
      </c>
      <c r="BI342" s="204">
        <f>IF(N342="nulová",J342,0)</f>
        <v>0</v>
      </c>
      <c r="BJ342" s="19" t="s">
        <v>23</v>
      </c>
      <c r="BK342" s="204">
        <f>ROUND(I342*H342,2)</f>
        <v>0</v>
      </c>
      <c r="BL342" s="19" t="s">
        <v>141</v>
      </c>
      <c r="BM342" s="203" t="s">
        <v>413</v>
      </c>
    </row>
    <row r="343" spans="1:65" s="2" customFormat="1" ht="11.25" x14ac:dyDescent="0.2">
      <c r="A343" s="37"/>
      <c r="B343" s="38"/>
      <c r="C343" s="39"/>
      <c r="D343" s="205" t="s">
        <v>143</v>
      </c>
      <c r="E343" s="39"/>
      <c r="F343" s="206" t="s">
        <v>412</v>
      </c>
      <c r="G343" s="39"/>
      <c r="H343" s="39"/>
      <c r="I343" s="110"/>
      <c r="J343" s="39"/>
      <c r="K343" s="39"/>
      <c r="L343" s="42"/>
      <c r="M343" s="207"/>
      <c r="N343" s="208"/>
      <c r="O343" s="67"/>
      <c r="P343" s="67"/>
      <c r="Q343" s="67"/>
      <c r="R343" s="67"/>
      <c r="S343" s="67"/>
      <c r="T343" s="68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9" t="s">
        <v>143</v>
      </c>
      <c r="AU343" s="19" t="s">
        <v>89</v>
      </c>
    </row>
    <row r="344" spans="1:65" s="2" customFormat="1" ht="19.5" x14ac:dyDescent="0.2">
      <c r="A344" s="37"/>
      <c r="B344" s="38"/>
      <c r="C344" s="39"/>
      <c r="D344" s="205" t="s">
        <v>340</v>
      </c>
      <c r="E344" s="39"/>
      <c r="F344" s="251" t="s">
        <v>414</v>
      </c>
      <c r="G344" s="39"/>
      <c r="H344" s="39"/>
      <c r="I344" s="110"/>
      <c r="J344" s="39"/>
      <c r="K344" s="39"/>
      <c r="L344" s="42"/>
      <c r="M344" s="207"/>
      <c r="N344" s="208"/>
      <c r="O344" s="67"/>
      <c r="P344" s="67"/>
      <c r="Q344" s="67"/>
      <c r="R344" s="67"/>
      <c r="S344" s="67"/>
      <c r="T344" s="68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9" t="s">
        <v>340</v>
      </c>
      <c r="AU344" s="19" t="s">
        <v>89</v>
      </c>
    </row>
    <row r="345" spans="1:65" s="13" customFormat="1" ht="11.25" x14ac:dyDescent="0.2">
      <c r="B345" s="209"/>
      <c r="C345" s="210"/>
      <c r="D345" s="205" t="s">
        <v>145</v>
      </c>
      <c r="E345" s="211" t="s">
        <v>34</v>
      </c>
      <c r="F345" s="212" t="s">
        <v>162</v>
      </c>
      <c r="G345" s="210"/>
      <c r="H345" s="211" t="s">
        <v>34</v>
      </c>
      <c r="I345" s="213"/>
      <c r="J345" s="210"/>
      <c r="K345" s="210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145</v>
      </c>
      <c r="AU345" s="218" t="s">
        <v>89</v>
      </c>
      <c r="AV345" s="13" t="s">
        <v>23</v>
      </c>
      <c r="AW345" s="13" t="s">
        <v>41</v>
      </c>
      <c r="AX345" s="13" t="s">
        <v>80</v>
      </c>
      <c r="AY345" s="218" t="s">
        <v>134</v>
      </c>
    </row>
    <row r="346" spans="1:65" s="13" customFormat="1" ht="11.25" x14ac:dyDescent="0.2">
      <c r="B346" s="209"/>
      <c r="C346" s="210"/>
      <c r="D346" s="205" t="s">
        <v>145</v>
      </c>
      <c r="E346" s="211" t="s">
        <v>34</v>
      </c>
      <c r="F346" s="212" t="s">
        <v>415</v>
      </c>
      <c r="G346" s="210"/>
      <c r="H346" s="211" t="s">
        <v>34</v>
      </c>
      <c r="I346" s="213"/>
      <c r="J346" s="210"/>
      <c r="K346" s="210"/>
      <c r="L346" s="214"/>
      <c r="M346" s="215"/>
      <c r="N346" s="216"/>
      <c r="O346" s="216"/>
      <c r="P346" s="216"/>
      <c r="Q346" s="216"/>
      <c r="R346" s="216"/>
      <c r="S346" s="216"/>
      <c r="T346" s="217"/>
      <c r="AT346" s="218" t="s">
        <v>145</v>
      </c>
      <c r="AU346" s="218" t="s">
        <v>89</v>
      </c>
      <c r="AV346" s="13" t="s">
        <v>23</v>
      </c>
      <c r="AW346" s="13" t="s">
        <v>41</v>
      </c>
      <c r="AX346" s="13" t="s">
        <v>80</v>
      </c>
      <c r="AY346" s="218" t="s">
        <v>134</v>
      </c>
    </row>
    <row r="347" spans="1:65" s="14" customFormat="1" ht="11.25" x14ac:dyDescent="0.2">
      <c r="B347" s="219"/>
      <c r="C347" s="220"/>
      <c r="D347" s="205" t="s">
        <v>145</v>
      </c>
      <c r="E347" s="221" t="s">
        <v>34</v>
      </c>
      <c r="F347" s="222" t="s">
        <v>416</v>
      </c>
      <c r="G347" s="220"/>
      <c r="H347" s="223">
        <v>2.8559999999999999</v>
      </c>
      <c r="I347" s="224"/>
      <c r="J347" s="220"/>
      <c r="K347" s="220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145</v>
      </c>
      <c r="AU347" s="229" t="s">
        <v>89</v>
      </c>
      <c r="AV347" s="14" t="s">
        <v>89</v>
      </c>
      <c r="AW347" s="14" t="s">
        <v>41</v>
      </c>
      <c r="AX347" s="14" t="s">
        <v>80</v>
      </c>
      <c r="AY347" s="229" t="s">
        <v>134</v>
      </c>
    </row>
    <row r="348" spans="1:65" s="15" customFormat="1" ht="11.25" x14ac:dyDescent="0.2">
      <c r="B348" s="230"/>
      <c r="C348" s="231"/>
      <c r="D348" s="205" t="s">
        <v>145</v>
      </c>
      <c r="E348" s="232" t="s">
        <v>34</v>
      </c>
      <c r="F348" s="233" t="s">
        <v>149</v>
      </c>
      <c r="G348" s="231"/>
      <c r="H348" s="234">
        <v>2.8559999999999999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AT348" s="240" t="s">
        <v>145</v>
      </c>
      <c r="AU348" s="240" t="s">
        <v>89</v>
      </c>
      <c r="AV348" s="15" t="s">
        <v>141</v>
      </c>
      <c r="AW348" s="15" t="s">
        <v>41</v>
      </c>
      <c r="AX348" s="15" t="s">
        <v>23</v>
      </c>
      <c r="AY348" s="240" t="s">
        <v>134</v>
      </c>
    </row>
    <row r="349" spans="1:65" s="2" customFormat="1" ht="16.5" customHeight="1" x14ac:dyDescent="0.2">
      <c r="A349" s="37"/>
      <c r="B349" s="38"/>
      <c r="C349" s="192" t="s">
        <v>417</v>
      </c>
      <c r="D349" s="192" t="s">
        <v>136</v>
      </c>
      <c r="E349" s="193" t="s">
        <v>418</v>
      </c>
      <c r="F349" s="194" t="s">
        <v>419</v>
      </c>
      <c r="G349" s="195" t="s">
        <v>387</v>
      </c>
      <c r="H349" s="196">
        <v>27.646999999999998</v>
      </c>
      <c r="I349" s="197"/>
      <c r="J349" s="198">
        <f>ROUND(I349*H349,2)</f>
        <v>0</v>
      </c>
      <c r="K349" s="194" t="s">
        <v>158</v>
      </c>
      <c r="L349" s="42"/>
      <c r="M349" s="199" t="s">
        <v>34</v>
      </c>
      <c r="N349" s="200" t="s">
        <v>51</v>
      </c>
      <c r="O349" s="67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03" t="s">
        <v>141</v>
      </c>
      <c r="AT349" s="203" t="s">
        <v>136</v>
      </c>
      <c r="AU349" s="203" t="s">
        <v>89</v>
      </c>
      <c r="AY349" s="19" t="s">
        <v>134</v>
      </c>
      <c r="BE349" s="204">
        <f>IF(N349="základní",J349,0)</f>
        <v>0</v>
      </c>
      <c r="BF349" s="204">
        <f>IF(N349="snížená",J349,0)</f>
        <v>0</v>
      </c>
      <c r="BG349" s="204">
        <f>IF(N349="zákl. přenesená",J349,0)</f>
        <v>0</v>
      </c>
      <c r="BH349" s="204">
        <f>IF(N349="sníž. přenesená",J349,0)</f>
        <v>0</v>
      </c>
      <c r="BI349" s="204">
        <f>IF(N349="nulová",J349,0)</f>
        <v>0</v>
      </c>
      <c r="BJ349" s="19" t="s">
        <v>23</v>
      </c>
      <c r="BK349" s="204">
        <f>ROUND(I349*H349,2)</f>
        <v>0</v>
      </c>
      <c r="BL349" s="19" t="s">
        <v>141</v>
      </c>
      <c r="BM349" s="203" t="s">
        <v>420</v>
      </c>
    </row>
    <row r="350" spans="1:65" s="2" customFormat="1" ht="11.25" x14ac:dyDescent="0.2">
      <c r="A350" s="37"/>
      <c r="B350" s="38"/>
      <c r="C350" s="39"/>
      <c r="D350" s="205" t="s">
        <v>143</v>
      </c>
      <c r="E350" s="39"/>
      <c r="F350" s="206" t="s">
        <v>421</v>
      </c>
      <c r="G350" s="39"/>
      <c r="H350" s="39"/>
      <c r="I350" s="110"/>
      <c r="J350" s="39"/>
      <c r="K350" s="39"/>
      <c r="L350" s="42"/>
      <c r="M350" s="207"/>
      <c r="N350" s="208"/>
      <c r="O350" s="67"/>
      <c r="P350" s="67"/>
      <c r="Q350" s="67"/>
      <c r="R350" s="67"/>
      <c r="S350" s="67"/>
      <c r="T350" s="68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9" t="s">
        <v>143</v>
      </c>
      <c r="AU350" s="19" t="s">
        <v>89</v>
      </c>
    </row>
    <row r="351" spans="1:65" s="14" customFormat="1" ht="11.25" x14ac:dyDescent="0.2">
      <c r="B351" s="219"/>
      <c r="C351" s="220"/>
      <c r="D351" s="205" t="s">
        <v>145</v>
      </c>
      <c r="E351" s="221" t="s">
        <v>34</v>
      </c>
      <c r="F351" s="222" t="s">
        <v>422</v>
      </c>
      <c r="G351" s="220"/>
      <c r="H351" s="223">
        <v>27.646999999999998</v>
      </c>
      <c r="I351" s="224"/>
      <c r="J351" s="220"/>
      <c r="K351" s="220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145</v>
      </c>
      <c r="AU351" s="229" t="s">
        <v>89</v>
      </c>
      <c r="AV351" s="14" t="s">
        <v>89</v>
      </c>
      <c r="AW351" s="14" t="s">
        <v>41</v>
      </c>
      <c r="AX351" s="14" t="s">
        <v>80</v>
      </c>
      <c r="AY351" s="229" t="s">
        <v>134</v>
      </c>
    </row>
    <row r="352" spans="1:65" s="15" customFormat="1" ht="11.25" x14ac:dyDescent="0.2">
      <c r="B352" s="230"/>
      <c r="C352" s="231"/>
      <c r="D352" s="205" t="s">
        <v>145</v>
      </c>
      <c r="E352" s="232" t="s">
        <v>34</v>
      </c>
      <c r="F352" s="233" t="s">
        <v>149</v>
      </c>
      <c r="G352" s="231"/>
      <c r="H352" s="234">
        <v>27.646999999999998</v>
      </c>
      <c r="I352" s="235"/>
      <c r="J352" s="231"/>
      <c r="K352" s="231"/>
      <c r="L352" s="236"/>
      <c r="M352" s="237"/>
      <c r="N352" s="238"/>
      <c r="O352" s="238"/>
      <c r="P352" s="238"/>
      <c r="Q352" s="238"/>
      <c r="R352" s="238"/>
      <c r="S352" s="238"/>
      <c r="T352" s="239"/>
      <c r="AT352" s="240" t="s">
        <v>145</v>
      </c>
      <c r="AU352" s="240" t="s">
        <v>89</v>
      </c>
      <c r="AV352" s="15" t="s">
        <v>141</v>
      </c>
      <c r="AW352" s="15" t="s">
        <v>41</v>
      </c>
      <c r="AX352" s="15" t="s">
        <v>23</v>
      </c>
      <c r="AY352" s="240" t="s">
        <v>134</v>
      </c>
    </row>
    <row r="353" spans="1:65" s="12" customFormat="1" ht="22.9" customHeight="1" x14ac:dyDescent="0.2">
      <c r="B353" s="176"/>
      <c r="C353" s="177"/>
      <c r="D353" s="178" t="s">
        <v>79</v>
      </c>
      <c r="E353" s="190" t="s">
        <v>423</v>
      </c>
      <c r="F353" s="190" t="s">
        <v>424</v>
      </c>
      <c r="G353" s="177"/>
      <c r="H353" s="177"/>
      <c r="I353" s="180"/>
      <c r="J353" s="191">
        <f>BK353</f>
        <v>0</v>
      </c>
      <c r="K353" s="177"/>
      <c r="L353" s="182"/>
      <c r="M353" s="183"/>
      <c r="N353" s="184"/>
      <c r="O353" s="184"/>
      <c r="P353" s="185">
        <v>0</v>
      </c>
      <c r="Q353" s="184"/>
      <c r="R353" s="185">
        <v>0</v>
      </c>
      <c r="S353" s="184"/>
      <c r="T353" s="186">
        <v>0</v>
      </c>
      <c r="AR353" s="187" t="s">
        <v>23</v>
      </c>
      <c r="AT353" s="188" t="s">
        <v>79</v>
      </c>
      <c r="AU353" s="188" t="s">
        <v>23</v>
      </c>
      <c r="AY353" s="187" t="s">
        <v>134</v>
      </c>
      <c r="BK353" s="189">
        <v>0</v>
      </c>
    </row>
    <row r="354" spans="1:65" s="12" customFormat="1" ht="25.9" customHeight="1" x14ac:dyDescent="0.2">
      <c r="B354" s="176"/>
      <c r="C354" s="177"/>
      <c r="D354" s="178" t="s">
        <v>79</v>
      </c>
      <c r="E354" s="179" t="s">
        <v>425</v>
      </c>
      <c r="F354" s="179" t="s">
        <v>426</v>
      </c>
      <c r="G354" s="177"/>
      <c r="H354" s="177"/>
      <c r="I354" s="180"/>
      <c r="J354" s="181">
        <f>BK354</f>
        <v>0</v>
      </c>
      <c r="K354" s="177"/>
      <c r="L354" s="182"/>
      <c r="M354" s="183"/>
      <c r="N354" s="184"/>
      <c r="O354" s="184"/>
      <c r="P354" s="185">
        <f>P355+P380+P1047+P1076+P1115+P1159+P1176+P1211+P1290+P1330</f>
        <v>0</v>
      </c>
      <c r="Q354" s="184"/>
      <c r="R354" s="185">
        <f>R355+R380+R1047+R1076+R1115+R1159+R1176+R1211+R1290+R1330</f>
        <v>81.874673700000002</v>
      </c>
      <c r="S354" s="184"/>
      <c r="T354" s="186">
        <f>T355+T380+T1047+T1076+T1115+T1159+T1176+T1211+T1290+T1330</f>
        <v>36.17701606</v>
      </c>
      <c r="AR354" s="187" t="s">
        <v>89</v>
      </c>
      <c r="AT354" s="188" t="s">
        <v>79</v>
      </c>
      <c r="AU354" s="188" t="s">
        <v>80</v>
      </c>
      <c r="AY354" s="187" t="s">
        <v>134</v>
      </c>
      <c r="BK354" s="189">
        <f>BK355+BK380+BK1047+BK1076+BK1115+BK1159+BK1176+BK1211+BK1290+BK1330</f>
        <v>0</v>
      </c>
    </row>
    <row r="355" spans="1:65" s="12" customFormat="1" ht="22.9" customHeight="1" x14ac:dyDescent="0.2">
      <c r="B355" s="176"/>
      <c r="C355" s="177"/>
      <c r="D355" s="178" t="s">
        <v>79</v>
      </c>
      <c r="E355" s="190" t="s">
        <v>427</v>
      </c>
      <c r="F355" s="190" t="s">
        <v>428</v>
      </c>
      <c r="G355" s="177"/>
      <c r="H355" s="177"/>
      <c r="I355" s="180"/>
      <c r="J355" s="191">
        <f>BK355</f>
        <v>0</v>
      </c>
      <c r="K355" s="177"/>
      <c r="L355" s="182"/>
      <c r="M355" s="183"/>
      <c r="N355" s="184"/>
      <c r="O355" s="184"/>
      <c r="P355" s="185">
        <f>SUM(P356:P379)</f>
        <v>0</v>
      </c>
      <c r="Q355" s="184"/>
      <c r="R355" s="185">
        <f>SUM(R356:R379)</f>
        <v>3.4607250000000006E-2</v>
      </c>
      <c r="S355" s="184"/>
      <c r="T355" s="186">
        <f>SUM(T356:T379)</f>
        <v>0</v>
      </c>
      <c r="AR355" s="187" t="s">
        <v>89</v>
      </c>
      <c r="AT355" s="188" t="s">
        <v>79</v>
      </c>
      <c r="AU355" s="188" t="s">
        <v>23</v>
      </c>
      <c r="AY355" s="187" t="s">
        <v>134</v>
      </c>
      <c r="BK355" s="189">
        <f>SUM(BK356:BK379)</f>
        <v>0</v>
      </c>
    </row>
    <row r="356" spans="1:65" s="2" customFormat="1" ht="16.5" customHeight="1" x14ac:dyDescent="0.2">
      <c r="A356" s="37"/>
      <c r="B356" s="38"/>
      <c r="C356" s="192" t="s">
        <v>429</v>
      </c>
      <c r="D356" s="192" t="s">
        <v>136</v>
      </c>
      <c r="E356" s="193" t="s">
        <v>430</v>
      </c>
      <c r="F356" s="194" t="s">
        <v>431</v>
      </c>
      <c r="G356" s="195" t="s">
        <v>157</v>
      </c>
      <c r="H356" s="196">
        <v>22.291</v>
      </c>
      <c r="I356" s="197"/>
      <c r="J356" s="198">
        <f>ROUND(I356*H356,2)</f>
        <v>0</v>
      </c>
      <c r="K356" s="194" t="s">
        <v>158</v>
      </c>
      <c r="L356" s="42"/>
      <c r="M356" s="199" t="s">
        <v>34</v>
      </c>
      <c r="N356" s="200" t="s">
        <v>51</v>
      </c>
      <c r="O356" s="67"/>
      <c r="P356" s="201">
        <f>O356*H356</f>
        <v>0</v>
      </c>
      <c r="Q356" s="201">
        <v>0</v>
      </c>
      <c r="R356" s="201">
        <f>Q356*H356</f>
        <v>0</v>
      </c>
      <c r="S356" s="201">
        <v>0</v>
      </c>
      <c r="T356" s="202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03" t="s">
        <v>244</v>
      </c>
      <c r="AT356" s="203" t="s">
        <v>136</v>
      </c>
      <c r="AU356" s="203" t="s">
        <v>89</v>
      </c>
      <c r="AY356" s="19" t="s">
        <v>134</v>
      </c>
      <c r="BE356" s="204">
        <f>IF(N356="základní",J356,0)</f>
        <v>0</v>
      </c>
      <c r="BF356" s="204">
        <f>IF(N356="snížená",J356,0)</f>
        <v>0</v>
      </c>
      <c r="BG356" s="204">
        <f>IF(N356="zákl. přenesená",J356,0)</f>
        <v>0</v>
      </c>
      <c r="BH356" s="204">
        <f>IF(N356="sníž. přenesená",J356,0)</f>
        <v>0</v>
      </c>
      <c r="BI356" s="204">
        <f>IF(N356="nulová",J356,0)</f>
        <v>0</v>
      </c>
      <c r="BJ356" s="19" t="s">
        <v>23</v>
      </c>
      <c r="BK356" s="204">
        <f>ROUND(I356*H356,2)</f>
        <v>0</v>
      </c>
      <c r="BL356" s="19" t="s">
        <v>244</v>
      </c>
      <c r="BM356" s="203" t="s">
        <v>432</v>
      </c>
    </row>
    <row r="357" spans="1:65" s="2" customFormat="1" ht="19.5" x14ac:dyDescent="0.2">
      <c r="A357" s="37"/>
      <c r="B357" s="38"/>
      <c r="C357" s="39"/>
      <c r="D357" s="205" t="s">
        <v>143</v>
      </c>
      <c r="E357" s="39"/>
      <c r="F357" s="206" t="s">
        <v>433</v>
      </c>
      <c r="G357" s="39"/>
      <c r="H357" s="39"/>
      <c r="I357" s="110"/>
      <c r="J357" s="39"/>
      <c r="K357" s="39"/>
      <c r="L357" s="42"/>
      <c r="M357" s="207"/>
      <c r="N357" s="208"/>
      <c r="O357" s="67"/>
      <c r="P357" s="67"/>
      <c r="Q357" s="67"/>
      <c r="R357" s="67"/>
      <c r="S357" s="67"/>
      <c r="T357" s="68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9" t="s">
        <v>143</v>
      </c>
      <c r="AU357" s="19" t="s">
        <v>89</v>
      </c>
    </row>
    <row r="358" spans="1:65" s="13" customFormat="1" ht="11.25" x14ac:dyDescent="0.2">
      <c r="B358" s="209"/>
      <c r="C358" s="210"/>
      <c r="D358" s="205" t="s">
        <v>145</v>
      </c>
      <c r="E358" s="211" t="s">
        <v>34</v>
      </c>
      <c r="F358" s="212" t="s">
        <v>434</v>
      </c>
      <c r="G358" s="210"/>
      <c r="H358" s="211" t="s">
        <v>34</v>
      </c>
      <c r="I358" s="213"/>
      <c r="J358" s="210"/>
      <c r="K358" s="210"/>
      <c r="L358" s="214"/>
      <c r="M358" s="215"/>
      <c r="N358" s="216"/>
      <c r="O358" s="216"/>
      <c r="P358" s="216"/>
      <c r="Q358" s="216"/>
      <c r="R358" s="216"/>
      <c r="S358" s="216"/>
      <c r="T358" s="217"/>
      <c r="AT358" s="218" t="s">
        <v>145</v>
      </c>
      <c r="AU358" s="218" t="s">
        <v>89</v>
      </c>
      <c r="AV358" s="13" t="s">
        <v>23</v>
      </c>
      <c r="AW358" s="13" t="s">
        <v>41</v>
      </c>
      <c r="AX358" s="13" t="s">
        <v>80</v>
      </c>
      <c r="AY358" s="218" t="s">
        <v>134</v>
      </c>
    </row>
    <row r="359" spans="1:65" s="13" customFormat="1" ht="11.25" x14ac:dyDescent="0.2">
      <c r="B359" s="209"/>
      <c r="C359" s="210"/>
      <c r="D359" s="205" t="s">
        <v>145</v>
      </c>
      <c r="E359" s="211" t="s">
        <v>34</v>
      </c>
      <c r="F359" s="212" t="s">
        <v>435</v>
      </c>
      <c r="G359" s="210"/>
      <c r="H359" s="211" t="s">
        <v>34</v>
      </c>
      <c r="I359" s="213"/>
      <c r="J359" s="210"/>
      <c r="K359" s="210"/>
      <c r="L359" s="214"/>
      <c r="M359" s="215"/>
      <c r="N359" s="216"/>
      <c r="O359" s="216"/>
      <c r="P359" s="216"/>
      <c r="Q359" s="216"/>
      <c r="R359" s="216"/>
      <c r="S359" s="216"/>
      <c r="T359" s="217"/>
      <c r="AT359" s="218" t="s">
        <v>145</v>
      </c>
      <c r="AU359" s="218" t="s">
        <v>89</v>
      </c>
      <c r="AV359" s="13" t="s">
        <v>23</v>
      </c>
      <c r="AW359" s="13" t="s">
        <v>41</v>
      </c>
      <c r="AX359" s="13" t="s">
        <v>80</v>
      </c>
      <c r="AY359" s="218" t="s">
        <v>134</v>
      </c>
    </row>
    <row r="360" spans="1:65" s="14" customFormat="1" ht="11.25" x14ac:dyDescent="0.2">
      <c r="B360" s="219"/>
      <c r="C360" s="220"/>
      <c r="D360" s="205" t="s">
        <v>145</v>
      </c>
      <c r="E360" s="221" t="s">
        <v>34</v>
      </c>
      <c r="F360" s="222" t="s">
        <v>436</v>
      </c>
      <c r="G360" s="220"/>
      <c r="H360" s="223">
        <v>44.582000000000001</v>
      </c>
      <c r="I360" s="224"/>
      <c r="J360" s="220"/>
      <c r="K360" s="220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145</v>
      </c>
      <c r="AU360" s="229" t="s">
        <v>89</v>
      </c>
      <c r="AV360" s="14" t="s">
        <v>89</v>
      </c>
      <c r="AW360" s="14" t="s">
        <v>41</v>
      </c>
      <c r="AX360" s="14" t="s">
        <v>80</v>
      </c>
      <c r="AY360" s="229" t="s">
        <v>134</v>
      </c>
    </row>
    <row r="361" spans="1:65" s="15" customFormat="1" ht="11.25" x14ac:dyDescent="0.2">
      <c r="B361" s="230"/>
      <c r="C361" s="231"/>
      <c r="D361" s="205" t="s">
        <v>145</v>
      </c>
      <c r="E361" s="232" t="s">
        <v>34</v>
      </c>
      <c r="F361" s="233" t="s">
        <v>149</v>
      </c>
      <c r="G361" s="231"/>
      <c r="H361" s="234">
        <v>44.582000000000001</v>
      </c>
      <c r="I361" s="235"/>
      <c r="J361" s="231"/>
      <c r="K361" s="231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145</v>
      </c>
      <c r="AU361" s="240" t="s">
        <v>89</v>
      </c>
      <c r="AV361" s="15" t="s">
        <v>141</v>
      </c>
      <c r="AW361" s="15" t="s">
        <v>41</v>
      </c>
      <c r="AX361" s="15" t="s">
        <v>80</v>
      </c>
      <c r="AY361" s="240" t="s">
        <v>134</v>
      </c>
    </row>
    <row r="362" spans="1:65" s="14" customFormat="1" ht="11.25" x14ac:dyDescent="0.2">
      <c r="B362" s="219"/>
      <c r="C362" s="220"/>
      <c r="D362" s="205" t="s">
        <v>145</v>
      </c>
      <c r="E362" s="221" t="s">
        <v>34</v>
      </c>
      <c r="F362" s="222" t="s">
        <v>437</v>
      </c>
      <c r="G362" s="220"/>
      <c r="H362" s="223">
        <v>22.291</v>
      </c>
      <c r="I362" s="224"/>
      <c r="J362" s="220"/>
      <c r="K362" s="220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145</v>
      </c>
      <c r="AU362" s="229" t="s">
        <v>89</v>
      </c>
      <c r="AV362" s="14" t="s">
        <v>89</v>
      </c>
      <c r="AW362" s="14" t="s">
        <v>41</v>
      </c>
      <c r="AX362" s="14" t="s">
        <v>80</v>
      </c>
      <c r="AY362" s="229" t="s">
        <v>134</v>
      </c>
    </row>
    <row r="363" spans="1:65" s="15" customFormat="1" ht="11.25" x14ac:dyDescent="0.2">
      <c r="B363" s="230"/>
      <c r="C363" s="231"/>
      <c r="D363" s="205" t="s">
        <v>145</v>
      </c>
      <c r="E363" s="232" t="s">
        <v>34</v>
      </c>
      <c r="F363" s="233" t="s">
        <v>149</v>
      </c>
      <c r="G363" s="231"/>
      <c r="H363" s="234">
        <v>22.291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145</v>
      </c>
      <c r="AU363" s="240" t="s">
        <v>89</v>
      </c>
      <c r="AV363" s="15" t="s">
        <v>141</v>
      </c>
      <c r="AW363" s="15" t="s">
        <v>41</v>
      </c>
      <c r="AX363" s="15" t="s">
        <v>23</v>
      </c>
      <c r="AY363" s="240" t="s">
        <v>134</v>
      </c>
    </row>
    <row r="364" spans="1:65" s="2" customFormat="1" ht="16.5" customHeight="1" x14ac:dyDescent="0.2">
      <c r="A364" s="37"/>
      <c r="B364" s="38"/>
      <c r="C364" s="241" t="s">
        <v>438</v>
      </c>
      <c r="D364" s="241" t="s">
        <v>164</v>
      </c>
      <c r="E364" s="242" t="s">
        <v>439</v>
      </c>
      <c r="F364" s="243" t="s">
        <v>440</v>
      </c>
      <c r="G364" s="244" t="s">
        <v>157</v>
      </c>
      <c r="H364" s="245">
        <v>25.635000000000002</v>
      </c>
      <c r="I364" s="246"/>
      <c r="J364" s="247">
        <f>ROUND(I364*H364,2)</f>
        <v>0</v>
      </c>
      <c r="K364" s="243" t="s">
        <v>158</v>
      </c>
      <c r="L364" s="248"/>
      <c r="M364" s="249" t="s">
        <v>34</v>
      </c>
      <c r="N364" s="250" t="s">
        <v>51</v>
      </c>
      <c r="O364" s="67"/>
      <c r="P364" s="201">
        <f>O364*H364</f>
        <v>0</v>
      </c>
      <c r="Q364" s="201">
        <v>1.3500000000000001E-3</v>
      </c>
      <c r="R364" s="201">
        <f>Q364*H364</f>
        <v>3.4607250000000006E-2</v>
      </c>
      <c r="S364" s="201">
        <v>0</v>
      </c>
      <c r="T364" s="202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03" t="s">
        <v>342</v>
      </c>
      <c r="AT364" s="203" t="s">
        <v>164</v>
      </c>
      <c r="AU364" s="203" t="s">
        <v>89</v>
      </c>
      <c r="AY364" s="19" t="s">
        <v>134</v>
      </c>
      <c r="BE364" s="204">
        <f>IF(N364="základní",J364,0)</f>
        <v>0</v>
      </c>
      <c r="BF364" s="204">
        <f>IF(N364="snížená",J364,0)</f>
        <v>0</v>
      </c>
      <c r="BG364" s="204">
        <f>IF(N364="zákl. přenesená",J364,0)</f>
        <v>0</v>
      </c>
      <c r="BH364" s="204">
        <f>IF(N364="sníž. přenesená",J364,0)</f>
        <v>0</v>
      </c>
      <c r="BI364" s="204">
        <f>IF(N364="nulová",J364,0)</f>
        <v>0</v>
      </c>
      <c r="BJ364" s="19" t="s">
        <v>23</v>
      </c>
      <c r="BK364" s="204">
        <f>ROUND(I364*H364,2)</f>
        <v>0</v>
      </c>
      <c r="BL364" s="19" t="s">
        <v>244</v>
      </c>
      <c r="BM364" s="203" t="s">
        <v>441</v>
      </c>
    </row>
    <row r="365" spans="1:65" s="2" customFormat="1" ht="11.25" x14ac:dyDescent="0.2">
      <c r="A365" s="37"/>
      <c r="B365" s="38"/>
      <c r="C365" s="39"/>
      <c r="D365" s="205" t="s">
        <v>143</v>
      </c>
      <c r="E365" s="39"/>
      <c r="F365" s="206" t="s">
        <v>442</v>
      </c>
      <c r="G365" s="39"/>
      <c r="H365" s="39"/>
      <c r="I365" s="110"/>
      <c r="J365" s="39"/>
      <c r="K365" s="39"/>
      <c r="L365" s="42"/>
      <c r="M365" s="207"/>
      <c r="N365" s="208"/>
      <c r="O365" s="67"/>
      <c r="P365" s="67"/>
      <c r="Q365" s="67"/>
      <c r="R365" s="67"/>
      <c r="S365" s="67"/>
      <c r="T365" s="68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19" t="s">
        <v>143</v>
      </c>
      <c r="AU365" s="19" t="s">
        <v>89</v>
      </c>
    </row>
    <row r="366" spans="1:65" s="13" customFormat="1" ht="11.25" x14ac:dyDescent="0.2">
      <c r="B366" s="209"/>
      <c r="C366" s="210"/>
      <c r="D366" s="205" t="s">
        <v>145</v>
      </c>
      <c r="E366" s="211" t="s">
        <v>34</v>
      </c>
      <c r="F366" s="212" t="s">
        <v>434</v>
      </c>
      <c r="G366" s="210"/>
      <c r="H366" s="211" t="s">
        <v>34</v>
      </c>
      <c r="I366" s="213"/>
      <c r="J366" s="210"/>
      <c r="K366" s="210"/>
      <c r="L366" s="214"/>
      <c r="M366" s="215"/>
      <c r="N366" s="216"/>
      <c r="O366" s="216"/>
      <c r="P366" s="216"/>
      <c r="Q366" s="216"/>
      <c r="R366" s="216"/>
      <c r="S366" s="216"/>
      <c r="T366" s="217"/>
      <c r="AT366" s="218" t="s">
        <v>145</v>
      </c>
      <c r="AU366" s="218" t="s">
        <v>89</v>
      </c>
      <c r="AV366" s="13" t="s">
        <v>23</v>
      </c>
      <c r="AW366" s="13" t="s">
        <v>41</v>
      </c>
      <c r="AX366" s="13" t="s">
        <v>80</v>
      </c>
      <c r="AY366" s="218" t="s">
        <v>134</v>
      </c>
    </row>
    <row r="367" spans="1:65" s="13" customFormat="1" ht="11.25" x14ac:dyDescent="0.2">
      <c r="B367" s="209"/>
      <c r="C367" s="210"/>
      <c r="D367" s="205" t="s">
        <v>145</v>
      </c>
      <c r="E367" s="211" t="s">
        <v>34</v>
      </c>
      <c r="F367" s="212" t="s">
        <v>435</v>
      </c>
      <c r="G367" s="210"/>
      <c r="H367" s="211" t="s">
        <v>34</v>
      </c>
      <c r="I367" s="213"/>
      <c r="J367" s="210"/>
      <c r="K367" s="210"/>
      <c r="L367" s="214"/>
      <c r="M367" s="215"/>
      <c r="N367" s="216"/>
      <c r="O367" s="216"/>
      <c r="P367" s="216"/>
      <c r="Q367" s="216"/>
      <c r="R367" s="216"/>
      <c r="S367" s="216"/>
      <c r="T367" s="217"/>
      <c r="AT367" s="218" t="s">
        <v>145</v>
      </c>
      <c r="AU367" s="218" t="s">
        <v>89</v>
      </c>
      <c r="AV367" s="13" t="s">
        <v>23</v>
      </c>
      <c r="AW367" s="13" t="s">
        <v>41</v>
      </c>
      <c r="AX367" s="13" t="s">
        <v>80</v>
      </c>
      <c r="AY367" s="218" t="s">
        <v>134</v>
      </c>
    </row>
    <row r="368" spans="1:65" s="14" customFormat="1" ht="11.25" x14ac:dyDescent="0.2">
      <c r="B368" s="219"/>
      <c r="C368" s="220"/>
      <c r="D368" s="205" t="s">
        <v>145</v>
      </c>
      <c r="E368" s="221" t="s">
        <v>34</v>
      </c>
      <c r="F368" s="222" t="s">
        <v>436</v>
      </c>
      <c r="G368" s="220"/>
      <c r="H368" s="223">
        <v>44.582000000000001</v>
      </c>
      <c r="I368" s="224"/>
      <c r="J368" s="220"/>
      <c r="K368" s="220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145</v>
      </c>
      <c r="AU368" s="229" t="s">
        <v>89</v>
      </c>
      <c r="AV368" s="14" t="s">
        <v>89</v>
      </c>
      <c r="AW368" s="14" t="s">
        <v>41</v>
      </c>
      <c r="AX368" s="14" t="s">
        <v>80</v>
      </c>
      <c r="AY368" s="229" t="s">
        <v>134</v>
      </c>
    </row>
    <row r="369" spans="1:65" s="15" customFormat="1" ht="11.25" x14ac:dyDescent="0.2">
      <c r="B369" s="230"/>
      <c r="C369" s="231"/>
      <c r="D369" s="205" t="s">
        <v>145</v>
      </c>
      <c r="E369" s="232" t="s">
        <v>34</v>
      </c>
      <c r="F369" s="233" t="s">
        <v>149</v>
      </c>
      <c r="G369" s="231"/>
      <c r="H369" s="234">
        <v>44.582000000000001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145</v>
      </c>
      <c r="AU369" s="240" t="s">
        <v>89</v>
      </c>
      <c r="AV369" s="15" t="s">
        <v>141</v>
      </c>
      <c r="AW369" s="15" t="s">
        <v>41</v>
      </c>
      <c r="AX369" s="15" t="s">
        <v>80</v>
      </c>
      <c r="AY369" s="240" t="s">
        <v>134</v>
      </c>
    </row>
    <row r="370" spans="1:65" s="14" customFormat="1" ht="11.25" x14ac:dyDescent="0.2">
      <c r="B370" s="219"/>
      <c r="C370" s="220"/>
      <c r="D370" s="205" t="s">
        <v>145</v>
      </c>
      <c r="E370" s="221" t="s">
        <v>34</v>
      </c>
      <c r="F370" s="222" t="s">
        <v>437</v>
      </c>
      <c r="G370" s="220"/>
      <c r="H370" s="223">
        <v>22.291</v>
      </c>
      <c r="I370" s="224"/>
      <c r="J370" s="220"/>
      <c r="K370" s="220"/>
      <c r="L370" s="225"/>
      <c r="M370" s="226"/>
      <c r="N370" s="227"/>
      <c r="O370" s="227"/>
      <c r="P370" s="227"/>
      <c r="Q370" s="227"/>
      <c r="R370" s="227"/>
      <c r="S370" s="227"/>
      <c r="T370" s="228"/>
      <c r="AT370" s="229" t="s">
        <v>145</v>
      </c>
      <c r="AU370" s="229" t="s">
        <v>89</v>
      </c>
      <c r="AV370" s="14" t="s">
        <v>89</v>
      </c>
      <c r="AW370" s="14" t="s">
        <v>41</v>
      </c>
      <c r="AX370" s="14" t="s">
        <v>80</v>
      </c>
      <c r="AY370" s="229" t="s">
        <v>134</v>
      </c>
    </row>
    <row r="371" spans="1:65" s="15" customFormat="1" ht="11.25" x14ac:dyDescent="0.2">
      <c r="B371" s="230"/>
      <c r="C371" s="231"/>
      <c r="D371" s="205" t="s">
        <v>145</v>
      </c>
      <c r="E371" s="232" t="s">
        <v>34</v>
      </c>
      <c r="F371" s="233" t="s">
        <v>149</v>
      </c>
      <c r="G371" s="231"/>
      <c r="H371" s="234">
        <v>22.291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145</v>
      </c>
      <c r="AU371" s="240" t="s">
        <v>89</v>
      </c>
      <c r="AV371" s="15" t="s">
        <v>141</v>
      </c>
      <c r="AW371" s="15" t="s">
        <v>41</v>
      </c>
      <c r="AX371" s="15" t="s">
        <v>80</v>
      </c>
      <c r="AY371" s="240" t="s">
        <v>134</v>
      </c>
    </row>
    <row r="372" spans="1:65" s="14" customFormat="1" ht="11.25" x14ac:dyDescent="0.2">
      <c r="B372" s="219"/>
      <c r="C372" s="220"/>
      <c r="D372" s="205" t="s">
        <v>145</v>
      </c>
      <c r="E372" s="221" t="s">
        <v>34</v>
      </c>
      <c r="F372" s="222" t="s">
        <v>443</v>
      </c>
      <c r="G372" s="220"/>
      <c r="H372" s="223">
        <v>25.635000000000002</v>
      </c>
      <c r="I372" s="224"/>
      <c r="J372" s="220"/>
      <c r="K372" s="220"/>
      <c r="L372" s="225"/>
      <c r="M372" s="226"/>
      <c r="N372" s="227"/>
      <c r="O372" s="227"/>
      <c r="P372" s="227"/>
      <c r="Q372" s="227"/>
      <c r="R372" s="227"/>
      <c r="S372" s="227"/>
      <c r="T372" s="228"/>
      <c r="AT372" s="229" t="s">
        <v>145</v>
      </c>
      <c r="AU372" s="229" t="s">
        <v>89</v>
      </c>
      <c r="AV372" s="14" t="s">
        <v>89</v>
      </c>
      <c r="AW372" s="14" t="s">
        <v>41</v>
      </c>
      <c r="AX372" s="14" t="s">
        <v>80</v>
      </c>
      <c r="AY372" s="229" t="s">
        <v>134</v>
      </c>
    </row>
    <row r="373" spans="1:65" s="15" customFormat="1" ht="11.25" x14ac:dyDescent="0.2">
      <c r="B373" s="230"/>
      <c r="C373" s="231"/>
      <c r="D373" s="205" t="s">
        <v>145</v>
      </c>
      <c r="E373" s="232" t="s">
        <v>34</v>
      </c>
      <c r="F373" s="233" t="s">
        <v>149</v>
      </c>
      <c r="G373" s="231"/>
      <c r="H373" s="234">
        <v>25.635000000000002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145</v>
      </c>
      <c r="AU373" s="240" t="s">
        <v>89</v>
      </c>
      <c r="AV373" s="15" t="s">
        <v>141</v>
      </c>
      <c r="AW373" s="15" t="s">
        <v>41</v>
      </c>
      <c r="AX373" s="15" t="s">
        <v>23</v>
      </c>
      <c r="AY373" s="240" t="s">
        <v>134</v>
      </c>
    </row>
    <row r="374" spans="1:65" s="2" customFormat="1" ht="16.5" customHeight="1" x14ac:dyDescent="0.2">
      <c r="A374" s="37"/>
      <c r="B374" s="38"/>
      <c r="C374" s="192" t="s">
        <v>444</v>
      </c>
      <c r="D374" s="192" t="s">
        <v>136</v>
      </c>
      <c r="E374" s="193" t="s">
        <v>445</v>
      </c>
      <c r="F374" s="194" t="s">
        <v>446</v>
      </c>
      <c r="G374" s="195" t="s">
        <v>387</v>
      </c>
      <c r="H374" s="196">
        <v>3.5000000000000003E-2</v>
      </c>
      <c r="I374" s="197"/>
      <c r="J374" s="198">
        <f>ROUND(I374*H374,2)</f>
        <v>0</v>
      </c>
      <c r="K374" s="194" t="s">
        <v>140</v>
      </c>
      <c r="L374" s="42"/>
      <c r="M374" s="199" t="s">
        <v>34</v>
      </c>
      <c r="N374" s="200" t="s">
        <v>51</v>
      </c>
      <c r="O374" s="67"/>
      <c r="P374" s="201">
        <f>O374*H374</f>
        <v>0</v>
      </c>
      <c r="Q374" s="201">
        <v>0</v>
      </c>
      <c r="R374" s="201">
        <f>Q374*H374</f>
        <v>0</v>
      </c>
      <c r="S374" s="201">
        <v>0</v>
      </c>
      <c r="T374" s="202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03" t="s">
        <v>244</v>
      </c>
      <c r="AT374" s="203" t="s">
        <v>136</v>
      </c>
      <c r="AU374" s="203" t="s">
        <v>89</v>
      </c>
      <c r="AY374" s="19" t="s">
        <v>134</v>
      </c>
      <c r="BE374" s="204">
        <f>IF(N374="základní",J374,0)</f>
        <v>0</v>
      </c>
      <c r="BF374" s="204">
        <f>IF(N374="snížená",J374,0)</f>
        <v>0</v>
      </c>
      <c r="BG374" s="204">
        <f>IF(N374="zákl. přenesená",J374,0)</f>
        <v>0</v>
      </c>
      <c r="BH374" s="204">
        <f>IF(N374="sníž. přenesená",J374,0)</f>
        <v>0</v>
      </c>
      <c r="BI374" s="204">
        <f>IF(N374="nulová",J374,0)</f>
        <v>0</v>
      </c>
      <c r="BJ374" s="19" t="s">
        <v>23</v>
      </c>
      <c r="BK374" s="204">
        <f>ROUND(I374*H374,2)</f>
        <v>0</v>
      </c>
      <c r="BL374" s="19" t="s">
        <v>244</v>
      </c>
      <c r="BM374" s="203" t="s">
        <v>447</v>
      </c>
    </row>
    <row r="375" spans="1:65" s="2" customFormat="1" ht="19.5" x14ac:dyDescent="0.2">
      <c r="A375" s="37"/>
      <c r="B375" s="38"/>
      <c r="C375" s="39"/>
      <c r="D375" s="205" t="s">
        <v>143</v>
      </c>
      <c r="E375" s="39"/>
      <c r="F375" s="206" t="s">
        <v>448</v>
      </c>
      <c r="G375" s="39"/>
      <c r="H375" s="39"/>
      <c r="I375" s="110"/>
      <c r="J375" s="39"/>
      <c r="K375" s="39"/>
      <c r="L375" s="42"/>
      <c r="M375" s="207"/>
      <c r="N375" s="208"/>
      <c r="O375" s="67"/>
      <c r="P375" s="67"/>
      <c r="Q375" s="67"/>
      <c r="R375" s="67"/>
      <c r="S375" s="67"/>
      <c r="T375" s="68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9" t="s">
        <v>143</v>
      </c>
      <c r="AU375" s="19" t="s">
        <v>89</v>
      </c>
    </row>
    <row r="376" spans="1:65" s="2" customFormat="1" ht="16.5" customHeight="1" x14ac:dyDescent="0.2">
      <c r="A376" s="37"/>
      <c r="B376" s="38"/>
      <c r="C376" s="192" t="s">
        <v>449</v>
      </c>
      <c r="D376" s="192" t="s">
        <v>136</v>
      </c>
      <c r="E376" s="193" t="s">
        <v>450</v>
      </c>
      <c r="F376" s="194" t="s">
        <v>451</v>
      </c>
      <c r="G376" s="195" t="s">
        <v>387</v>
      </c>
      <c r="H376" s="196">
        <v>3.5000000000000003E-2</v>
      </c>
      <c r="I376" s="197"/>
      <c r="J376" s="198">
        <f>ROUND(I376*H376,2)</f>
        <v>0</v>
      </c>
      <c r="K376" s="194" t="s">
        <v>140</v>
      </c>
      <c r="L376" s="42"/>
      <c r="M376" s="199" t="s">
        <v>34</v>
      </c>
      <c r="N376" s="200" t="s">
        <v>51</v>
      </c>
      <c r="O376" s="67"/>
      <c r="P376" s="201">
        <f>O376*H376</f>
        <v>0</v>
      </c>
      <c r="Q376" s="201">
        <v>0</v>
      </c>
      <c r="R376" s="201">
        <f>Q376*H376</f>
        <v>0</v>
      </c>
      <c r="S376" s="201">
        <v>0</v>
      </c>
      <c r="T376" s="202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03" t="s">
        <v>244</v>
      </c>
      <c r="AT376" s="203" t="s">
        <v>136</v>
      </c>
      <c r="AU376" s="203" t="s">
        <v>89</v>
      </c>
      <c r="AY376" s="19" t="s">
        <v>134</v>
      </c>
      <c r="BE376" s="204">
        <f>IF(N376="základní",J376,0)</f>
        <v>0</v>
      </c>
      <c r="BF376" s="204">
        <f>IF(N376="snížená",J376,0)</f>
        <v>0</v>
      </c>
      <c r="BG376" s="204">
        <f>IF(N376="zákl. přenesená",J376,0)</f>
        <v>0</v>
      </c>
      <c r="BH376" s="204">
        <f>IF(N376="sníž. přenesená",J376,0)</f>
        <v>0</v>
      </c>
      <c r="BI376" s="204">
        <f>IF(N376="nulová",J376,0)</f>
        <v>0</v>
      </c>
      <c r="BJ376" s="19" t="s">
        <v>23</v>
      </c>
      <c r="BK376" s="204">
        <f>ROUND(I376*H376,2)</f>
        <v>0</v>
      </c>
      <c r="BL376" s="19" t="s">
        <v>244</v>
      </c>
      <c r="BM376" s="203" t="s">
        <v>452</v>
      </c>
    </row>
    <row r="377" spans="1:65" s="2" customFormat="1" ht="19.5" x14ac:dyDescent="0.2">
      <c r="A377" s="37"/>
      <c r="B377" s="38"/>
      <c r="C377" s="39"/>
      <c r="D377" s="205" t="s">
        <v>143</v>
      </c>
      <c r="E377" s="39"/>
      <c r="F377" s="206" t="s">
        <v>453</v>
      </c>
      <c r="G377" s="39"/>
      <c r="H377" s="39"/>
      <c r="I377" s="110"/>
      <c r="J377" s="39"/>
      <c r="K377" s="39"/>
      <c r="L377" s="42"/>
      <c r="M377" s="207"/>
      <c r="N377" s="208"/>
      <c r="O377" s="67"/>
      <c r="P377" s="67"/>
      <c r="Q377" s="67"/>
      <c r="R377" s="67"/>
      <c r="S377" s="67"/>
      <c r="T377" s="68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9" t="s">
        <v>143</v>
      </c>
      <c r="AU377" s="19" t="s">
        <v>89</v>
      </c>
    </row>
    <row r="378" spans="1:65" s="2" customFormat="1" ht="16.5" customHeight="1" x14ac:dyDescent="0.2">
      <c r="A378" s="37"/>
      <c r="B378" s="38"/>
      <c r="C378" s="192" t="s">
        <v>454</v>
      </c>
      <c r="D378" s="192" t="s">
        <v>136</v>
      </c>
      <c r="E378" s="193" t="s">
        <v>455</v>
      </c>
      <c r="F378" s="194" t="s">
        <v>456</v>
      </c>
      <c r="G378" s="195" t="s">
        <v>387</v>
      </c>
      <c r="H378" s="196">
        <v>3.5000000000000003E-2</v>
      </c>
      <c r="I378" s="197"/>
      <c r="J378" s="198">
        <f>ROUND(I378*H378,2)</f>
        <v>0</v>
      </c>
      <c r="K378" s="194" t="s">
        <v>140</v>
      </c>
      <c r="L378" s="42"/>
      <c r="M378" s="199" t="s">
        <v>34</v>
      </c>
      <c r="N378" s="200" t="s">
        <v>51</v>
      </c>
      <c r="O378" s="67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03" t="s">
        <v>244</v>
      </c>
      <c r="AT378" s="203" t="s">
        <v>136</v>
      </c>
      <c r="AU378" s="203" t="s">
        <v>89</v>
      </c>
      <c r="AY378" s="19" t="s">
        <v>134</v>
      </c>
      <c r="BE378" s="204">
        <f>IF(N378="základní",J378,0)</f>
        <v>0</v>
      </c>
      <c r="BF378" s="204">
        <f>IF(N378="snížená",J378,0)</f>
        <v>0</v>
      </c>
      <c r="BG378" s="204">
        <f>IF(N378="zákl. přenesená",J378,0)</f>
        <v>0</v>
      </c>
      <c r="BH378" s="204">
        <f>IF(N378="sníž. přenesená",J378,0)</f>
        <v>0</v>
      </c>
      <c r="BI378" s="204">
        <f>IF(N378="nulová",J378,0)</f>
        <v>0</v>
      </c>
      <c r="BJ378" s="19" t="s">
        <v>23</v>
      </c>
      <c r="BK378" s="204">
        <f>ROUND(I378*H378,2)</f>
        <v>0</v>
      </c>
      <c r="BL378" s="19" t="s">
        <v>244</v>
      </c>
      <c r="BM378" s="203" t="s">
        <v>457</v>
      </c>
    </row>
    <row r="379" spans="1:65" s="2" customFormat="1" ht="19.5" x14ac:dyDescent="0.2">
      <c r="A379" s="37"/>
      <c r="B379" s="38"/>
      <c r="C379" s="39"/>
      <c r="D379" s="205" t="s">
        <v>143</v>
      </c>
      <c r="E379" s="39"/>
      <c r="F379" s="206" t="s">
        <v>458</v>
      </c>
      <c r="G379" s="39"/>
      <c r="H379" s="39"/>
      <c r="I379" s="110"/>
      <c r="J379" s="39"/>
      <c r="K379" s="39"/>
      <c r="L379" s="42"/>
      <c r="M379" s="207"/>
      <c r="N379" s="208"/>
      <c r="O379" s="67"/>
      <c r="P379" s="67"/>
      <c r="Q379" s="67"/>
      <c r="R379" s="67"/>
      <c r="S379" s="67"/>
      <c r="T379" s="68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9" t="s">
        <v>143</v>
      </c>
      <c r="AU379" s="19" t="s">
        <v>89</v>
      </c>
    </row>
    <row r="380" spans="1:65" s="12" customFormat="1" ht="22.9" customHeight="1" x14ac:dyDescent="0.2">
      <c r="B380" s="176"/>
      <c r="C380" s="177"/>
      <c r="D380" s="178" t="s">
        <v>79</v>
      </c>
      <c r="E380" s="190" t="s">
        <v>459</v>
      </c>
      <c r="F380" s="190" t="s">
        <v>460</v>
      </c>
      <c r="G380" s="177"/>
      <c r="H380" s="177"/>
      <c r="I380" s="180"/>
      <c r="J380" s="191">
        <f>BK380</f>
        <v>0</v>
      </c>
      <c r="K380" s="177"/>
      <c r="L380" s="182"/>
      <c r="M380" s="183"/>
      <c r="N380" s="184"/>
      <c r="O380" s="184"/>
      <c r="P380" s="185">
        <f>SUM(P381:P1046)</f>
        <v>0</v>
      </c>
      <c r="Q380" s="184"/>
      <c r="R380" s="185">
        <f>SUM(R381:R1046)</f>
        <v>37.092039030000002</v>
      </c>
      <c r="S380" s="184"/>
      <c r="T380" s="186">
        <f>SUM(T381:T1046)</f>
        <v>29.81995225</v>
      </c>
      <c r="AR380" s="187" t="s">
        <v>89</v>
      </c>
      <c r="AT380" s="188" t="s">
        <v>79</v>
      </c>
      <c r="AU380" s="188" t="s">
        <v>23</v>
      </c>
      <c r="AY380" s="187" t="s">
        <v>134</v>
      </c>
      <c r="BK380" s="189">
        <f>SUM(BK381:BK1046)</f>
        <v>0</v>
      </c>
    </row>
    <row r="381" spans="1:65" s="2" customFormat="1" ht="16.5" customHeight="1" x14ac:dyDescent="0.2">
      <c r="A381" s="37"/>
      <c r="B381" s="38"/>
      <c r="C381" s="192" t="s">
        <v>461</v>
      </c>
      <c r="D381" s="192" t="s">
        <v>136</v>
      </c>
      <c r="E381" s="193" t="s">
        <v>462</v>
      </c>
      <c r="F381" s="194" t="s">
        <v>463</v>
      </c>
      <c r="G381" s="195" t="s">
        <v>180</v>
      </c>
      <c r="H381" s="196">
        <v>25.715</v>
      </c>
      <c r="I381" s="197"/>
      <c r="J381" s="198">
        <f>ROUND(I381*H381,2)</f>
        <v>0</v>
      </c>
      <c r="K381" s="194" t="s">
        <v>158</v>
      </c>
      <c r="L381" s="42"/>
      <c r="M381" s="199" t="s">
        <v>34</v>
      </c>
      <c r="N381" s="200" t="s">
        <v>51</v>
      </c>
      <c r="O381" s="67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03" t="s">
        <v>244</v>
      </c>
      <c r="AT381" s="203" t="s">
        <v>136</v>
      </c>
      <c r="AU381" s="203" t="s">
        <v>89</v>
      </c>
      <c r="AY381" s="19" t="s">
        <v>134</v>
      </c>
      <c r="BE381" s="204">
        <f>IF(N381="základní",J381,0)</f>
        <v>0</v>
      </c>
      <c r="BF381" s="204">
        <f>IF(N381="snížená",J381,0)</f>
        <v>0</v>
      </c>
      <c r="BG381" s="204">
        <f>IF(N381="zákl. přenesená",J381,0)</f>
        <v>0</v>
      </c>
      <c r="BH381" s="204">
        <f>IF(N381="sníž. přenesená",J381,0)</f>
        <v>0</v>
      </c>
      <c r="BI381" s="204">
        <f>IF(N381="nulová",J381,0)</f>
        <v>0</v>
      </c>
      <c r="BJ381" s="19" t="s">
        <v>23</v>
      </c>
      <c r="BK381" s="204">
        <f>ROUND(I381*H381,2)</f>
        <v>0</v>
      </c>
      <c r="BL381" s="19" t="s">
        <v>244</v>
      </c>
      <c r="BM381" s="203" t="s">
        <v>464</v>
      </c>
    </row>
    <row r="382" spans="1:65" s="2" customFormat="1" ht="11.25" x14ac:dyDescent="0.2">
      <c r="A382" s="37"/>
      <c r="B382" s="38"/>
      <c r="C382" s="39"/>
      <c r="D382" s="205" t="s">
        <v>143</v>
      </c>
      <c r="E382" s="39"/>
      <c r="F382" s="206" t="s">
        <v>465</v>
      </c>
      <c r="G382" s="39"/>
      <c r="H382" s="39"/>
      <c r="I382" s="110"/>
      <c r="J382" s="39"/>
      <c r="K382" s="39"/>
      <c r="L382" s="42"/>
      <c r="M382" s="207"/>
      <c r="N382" s="208"/>
      <c r="O382" s="67"/>
      <c r="P382" s="67"/>
      <c r="Q382" s="67"/>
      <c r="R382" s="67"/>
      <c r="S382" s="67"/>
      <c r="T382" s="68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9" t="s">
        <v>143</v>
      </c>
      <c r="AU382" s="19" t="s">
        <v>89</v>
      </c>
    </row>
    <row r="383" spans="1:65" s="13" customFormat="1" ht="11.25" x14ac:dyDescent="0.2">
      <c r="B383" s="209"/>
      <c r="C383" s="210"/>
      <c r="D383" s="205" t="s">
        <v>145</v>
      </c>
      <c r="E383" s="211" t="s">
        <v>34</v>
      </c>
      <c r="F383" s="212" t="s">
        <v>466</v>
      </c>
      <c r="G383" s="210"/>
      <c r="H383" s="211" t="s">
        <v>34</v>
      </c>
      <c r="I383" s="213"/>
      <c r="J383" s="210"/>
      <c r="K383" s="210"/>
      <c r="L383" s="214"/>
      <c r="M383" s="215"/>
      <c r="N383" s="216"/>
      <c r="O383" s="216"/>
      <c r="P383" s="216"/>
      <c r="Q383" s="216"/>
      <c r="R383" s="216"/>
      <c r="S383" s="216"/>
      <c r="T383" s="217"/>
      <c r="AT383" s="218" t="s">
        <v>145</v>
      </c>
      <c r="AU383" s="218" t="s">
        <v>89</v>
      </c>
      <c r="AV383" s="13" t="s">
        <v>23</v>
      </c>
      <c r="AW383" s="13" t="s">
        <v>41</v>
      </c>
      <c r="AX383" s="13" t="s">
        <v>80</v>
      </c>
      <c r="AY383" s="218" t="s">
        <v>134</v>
      </c>
    </row>
    <row r="384" spans="1:65" s="13" customFormat="1" ht="11.25" x14ac:dyDescent="0.2">
      <c r="B384" s="209"/>
      <c r="C384" s="210"/>
      <c r="D384" s="205" t="s">
        <v>145</v>
      </c>
      <c r="E384" s="211" t="s">
        <v>34</v>
      </c>
      <c r="F384" s="212" t="s">
        <v>467</v>
      </c>
      <c r="G384" s="210"/>
      <c r="H384" s="211" t="s">
        <v>34</v>
      </c>
      <c r="I384" s="213"/>
      <c r="J384" s="210"/>
      <c r="K384" s="210"/>
      <c r="L384" s="214"/>
      <c r="M384" s="215"/>
      <c r="N384" s="216"/>
      <c r="O384" s="216"/>
      <c r="P384" s="216"/>
      <c r="Q384" s="216"/>
      <c r="R384" s="216"/>
      <c r="S384" s="216"/>
      <c r="T384" s="217"/>
      <c r="AT384" s="218" t="s">
        <v>145</v>
      </c>
      <c r="AU384" s="218" t="s">
        <v>89</v>
      </c>
      <c r="AV384" s="13" t="s">
        <v>23</v>
      </c>
      <c r="AW384" s="13" t="s">
        <v>41</v>
      </c>
      <c r="AX384" s="13" t="s">
        <v>80</v>
      </c>
      <c r="AY384" s="218" t="s">
        <v>134</v>
      </c>
    </row>
    <row r="385" spans="2:51" s="14" customFormat="1" ht="11.25" x14ac:dyDescent="0.2">
      <c r="B385" s="219"/>
      <c r="C385" s="220"/>
      <c r="D385" s="205" t="s">
        <v>145</v>
      </c>
      <c r="E385" s="221" t="s">
        <v>34</v>
      </c>
      <c r="F385" s="222" t="s">
        <v>468</v>
      </c>
      <c r="G385" s="220"/>
      <c r="H385" s="223">
        <v>3.5999999999999997E-2</v>
      </c>
      <c r="I385" s="224"/>
      <c r="J385" s="220"/>
      <c r="K385" s="220"/>
      <c r="L385" s="225"/>
      <c r="M385" s="226"/>
      <c r="N385" s="227"/>
      <c r="O385" s="227"/>
      <c r="P385" s="227"/>
      <c r="Q385" s="227"/>
      <c r="R385" s="227"/>
      <c r="S385" s="227"/>
      <c r="T385" s="228"/>
      <c r="AT385" s="229" t="s">
        <v>145</v>
      </c>
      <c r="AU385" s="229" t="s">
        <v>89</v>
      </c>
      <c r="AV385" s="14" t="s">
        <v>89</v>
      </c>
      <c r="AW385" s="14" t="s">
        <v>41</v>
      </c>
      <c r="AX385" s="14" t="s">
        <v>80</v>
      </c>
      <c r="AY385" s="229" t="s">
        <v>134</v>
      </c>
    </row>
    <row r="386" spans="2:51" s="14" customFormat="1" ht="11.25" x14ac:dyDescent="0.2">
      <c r="B386" s="219"/>
      <c r="C386" s="220"/>
      <c r="D386" s="205" t="s">
        <v>145</v>
      </c>
      <c r="E386" s="221" t="s">
        <v>34</v>
      </c>
      <c r="F386" s="222" t="s">
        <v>469</v>
      </c>
      <c r="G386" s="220"/>
      <c r="H386" s="223">
        <v>2.1000000000000001E-2</v>
      </c>
      <c r="I386" s="224"/>
      <c r="J386" s="220"/>
      <c r="K386" s="220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145</v>
      </c>
      <c r="AU386" s="229" t="s">
        <v>89</v>
      </c>
      <c r="AV386" s="14" t="s">
        <v>89</v>
      </c>
      <c r="AW386" s="14" t="s">
        <v>41</v>
      </c>
      <c r="AX386" s="14" t="s">
        <v>80</v>
      </c>
      <c r="AY386" s="229" t="s">
        <v>134</v>
      </c>
    </row>
    <row r="387" spans="2:51" s="14" customFormat="1" ht="11.25" x14ac:dyDescent="0.2">
      <c r="B387" s="219"/>
      <c r="C387" s="220"/>
      <c r="D387" s="205" t="s">
        <v>145</v>
      </c>
      <c r="E387" s="221" t="s">
        <v>34</v>
      </c>
      <c r="F387" s="222" t="s">
        <v>470</v>
      </c>
      <c r="G387" s="220"/>
      <c r="H387" s="223">
        <v>3.2000000000000001E-2</v>
      </c>
      <c r="I387" s="224"/>
      <c r="J387" s="220"/>
      <c r="K387" s="220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145</v>
      </c>
      <c r="AU387" s="229" t="s">
        <v>89</v>
      </c>
      <c r="AV387" s="14" t="s">
        <v>89</v>
      </c>
      <c r="AW387" s="14" t="s">
        <v>41</v>
      </c>
      <c r="AX387" s="14" t="s">
        <v>80</v>
      </c>
      <c r="AY387" s="229" t="s">
        <v>134</v>
      </c>
    </row>
    <row r="388" spans="2:51" s="14" customFormat="1" ht="11.25" x14ac:dyDescent="0.2">
      <c r="B388" s="219"/>
      <c r="C388" s="220"/>
      <c r="D388" s="205" t="s">
        <v>145</v>
      </c>
      <c r="E388" s="221" t="s">
        <v>34</v>
      </c>
      <c r="F388" s="222" t="s">
        <v>471</v>
      </c>
      <c r="G388" s="220"/>
      <c r="H388" s="223">
        <v>5.0999999999999997E-2</v>
      </c>
      <c r="I388" s="224"/>
      <c r="J388" s="220"/>
      <c r="K388" s="220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145</v>
      </c>
      <c r="AU388" s="229" t="s">
        <v>89</v>
      </c>
      <c r="AV388" s="14" t="s">
        <v>89</v>
      </c>
      <c r="AW388" s="14" t="s">
        <v>41</v>
      </c>
      <c r="AX388" s="14" t="s">
        <v>80</v>
      </c>
      <c r="AY388" s="229" t="s">
        <v>134</v>
      </c>
    </row>
    <row r="389" spans="2:51" s="14" customFormat="1" ht="11.25" x14ac:dyDescent="0.2">
      <c r="B389" s="219"/>
      <c r="C389" s="220"/>
      <c r="D389" s="205" t="s">
        <v>145</v>
      </c>
      <c r="E389" s="221" t="s">
        <v>34</v>
      </c>
      <c r="F389" s="222" t="s">
        <v>472</v>
      </c>
      <c r="G389" s="220"/>
      <c r="H389" s="223">
        <v>3.7999999999999999E-2</v>
      </c>
      <c r="I389" s="224"/>
      <c r="J389" s="220"/>
      <c r="K389" s="220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145</v>
      </c>
      <c r="AU389" s="229" t="s">
        <v>89</v>
      </c>
      <c r="AV389" s="14" t="s">
        <v>89</v>
      </c>
      <c r="AW389" s="14" t="s">
        <v>41</v>
      </c>
      <c r="AX389" s="14" t="s">
        <v>80</v>
      </c>
      <c r="AY389" s="229" t="s">
        <v>134</v>
      </c>
    </row>
    <row r="390" spans="2:51" s="14" customFormat="1" ht="11.25" x14ac:dyDescent="0.2">
      <c r="B390" s="219"/>
      <c r="C390" s="220"/>
      <c r="D390" s="205" t="s">
        <v>145</v>
      </c>
      <c r="E390" s="221" t="s">
        <v>34</v>
      </c>
      <c r="F390" s="222" t="s">
        <v>469</v>
      </c>
      <c r="G390" s="220"/>
      <c r="H390" s="223">
        <v>2.1000000000000001E-2</v>
      </c>
      <c r="I390" s="224"/>
      <c r="J390" s="220"/>
      <c r="K390" s="220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145</v>
      </c>
      <c r="AU390" s="229" t="s">
        <v>89</v>
      </c>
      <c r="AV390" s="14" t="s">
        <v>89</v>
      </c>
      <c r="AW390" s="14" t="s">
        <v>41</v>
      </c>
      <c r="AX390" s="14" t="s">
        <v>80</v>
      </c>
      <c r="AY390" s="229" t="s">
        <v>134</v>
      </c>
    </row>
    <row r="391" spans="2:51" s="14" customFormat="1" ht="11.25" x14ac:dyDescent="0.2">
      <c r="B391" s="219"/>
      <c r="C391" s="220"/>
      <c r="D391" s="205" t="s">
        <v>145</v>
      </c>
      <c r="E391" s="221" t="s">
        <v>34</v>
      </c>
      <c r="F391" s="222" t="s">
        <v>470</v>
      </c>
      <c r="G391" s="220"/>
      <c r="H391" s="223">
        <v>3.2000000000000001E-2</v>
      </c>
      <c r="I391" s="224"/>
      <c r="J391" s="220"/>
      <c r="K391" s="220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145</v>
      </c>
      <c r="AU391" s="229" t="s">
        <v>89</v>
      </c>
      <c r="AV391" s="14" t="s">
        <v>89</v>
      </c>
      <c r="AW391" s="14" t="s">
        <v>41</v>
      </c>
      <c r="AX391" s="14" t="s">
        <v>80</v>
      </c>
      <c r="AY391" s="229" t="s">
        <v>134</v>
      </c>
    </row>
    <row r="392" spans="2:51" s="14" customFormat="1" ht="11.25" x14ac:dyDescent="0.2">
      <c r="B392" s="219"/>
      <c r="C392" s="220"/>
      <c r="D392" s="205" t="s">
        <v>145</v>
      </c>
      <c r="E392" s="221" t="s">
        <v>34</v>
      </c>
      <c r="F392" s="222" t="s">
        <v>472</v>
      </c>
      <c r="G392" s="220"/>
      <c r="H392" s="223">
        <v>3.7999999999999999E-2</v>
      </c>
      <c r="I392" s="224"/>
      <c r="J392" s="220"/>
      <c r="K392" s="220"/>
      <c r="L392" s="225"/>
      <c r="M392" s="226"/>
      <c r="N392" s="227"/>
      <c r="O392" s="227"/>
      <c r="P392" s="227"/>
      <c r="Q392" s="227"/>
      <c r="R392" s="227"/>
      <c r="S392" s="227"/>
      <c r="T392" s="228"/>
      <c r="AT392" s="229" t="s">
        <v>145</v>
      </c>
      <c r="AU392" s="229" t="s">
        <v>89</v>
      </c>
      <c r="AV392" s="14" t="s">
        <v>89</v>
      </c>
      <c r="AW392" s="14" t="s">
        <v>41</v>
      </c>
      <c r="AX392" s="14" t="s">
        <v>80</v>
      </c>
      <c r="AY392" s="229" t="s">
        <v>134</v>
      </c>
    </row>
    <row r="393" spans="2:51" s="14" customFormat="1" ht="11.25" x14ac:dyDescent="0.2">
      <c r="B393" s="219"/>
      <c r="C393" s="220"/>
      <c r="D393" s="205" t="s">
        <v>145</v>
      </c>
      <c r="E393" s="221" t="s">
        <v>34</v>
      </c>
      <c r="F393" s="222" t="s">
        <v>469</v>
      </c>
      <c r="G393" s="220"/>
      <c r="H393" s="223">
        <v>2.1000000000000001E-2</v>
      </c>
      <c r="I393" s="224"/>
      <c r="J393" s="220"/>
      <c r="K393" s="220"/>
      <c r="L393" s="225"/>
      <c r="M393" s="226"/>
      <c r="N393" s="227"/>
      <c r="O393" s="227"/>
      <c r="P393" s="227"/>
      <c r="Q393" s="227"/>
      <c r="R393" s="227"/>
      <c r="S393" s="227"/>
      <c r="T393" s="228"/>
      <c r="AT393" s="229" t="s">
        <v>145</v>
      </c>
      <c r="AU393" s="229" t="s">
        <v>89</v>
      </c>
      <c r="AV393" s="14" t="s">
        <v>89</v>
      </c>
      <c r="AW393" s="14" t="s">
        <v>41</v>
      </c>
      <c r="AX393" s="14" t="s">
        <v>80</v>
      </c>
      <c r="AY393" s="229" t="s">
        <v>134</v>
      </c>
    </row>
    <row r="394" spans="2:51" s="14" customFormat="1" ht="11.25" x14ac:dyDescent="0.2">
      <c r="B394" s="219"/>
      <c r="C394" s="220"/>
      <c r="D394" s="205" t="s">
        <v>145</v>
      </c>
      <c r="E394" s="221" t="s">
        <v>34</v>
      </c>
      <c r="F394" s="222" t="s">
        <v>470</v>
      </c>
      <c r="G394" s="220"/>
      <c r="H394" s="223">
        <v>3.2000000000000001E-2</v>
      </c>
      <c r="I394" s="224"/>
      <c r="J394" s="220"/>
      <c r="K394" s="220"/>
      <c r="L394" s="225"/>
      <c r="M394" s="226"/>
      <c r="N394" s="227"/>
      <c r="O394" s="227"/>
      <c r="P394" s="227"/>
      <c r="Q394" s="227"/>
      <c r="R394" s="227"/>
      <c r="S394" s="227"/>
      <c r="T394" s="228"/>
      <c r="AT394" s="229" t="s">
        <v>145</v>
      </c>
      <c r="AU394" s="229" t="s">
        <v>89</v>
      </c>
      <c r="AV394" s="14" t="s">
        <v>89</v>
      </c>
      <c r="AW394" s="14" t="s">
        <v>41</v>
      </c>
      <c r="AX394" s="14" t="s">
        <v>80</v>
      </c>
      <c r="AY394" s="229" t="s">
        <v>134</v>
      </c>
    </row>
    <row r="395" spans="2:51" s="14" customFormat="1" ht="11.25" x14ac:dyDescent="0.2">
      <c r="B395" s="219"/>
      <c r="C395" s="220"/>
      <c r="D395" s="205" t="s">
        <v>145</v>
      </c>
      <c r="E395" s="221" t="s">
        <v>34</v>
      </c>
      <c r="F395" s="222" t="s">
        <v>473</v>
      </c>
      <c r="G395" s="220"/>
      <c r="H395" s="223">
        <v>4.1000000000000002E-2</v>
      </c>
      <c r="I395" s="224"/>
      <c r="J395" s="220"/>
      <c r="K395" s="220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145</v>
      </c>
      <c r="AU395" s="229" t="s">
        <v>89</v>
      </c>
      <c r="AV395" s="14" t="s">
        <v>89</v>
      </c>
      <c r="AW395" s="14" t="s">
        <v>41</v>
      </c>
      <c r="AX395" s="14" t="s">
        <v>80</v>
      </c>
      <c r="AY395" s="229" t="s">
        <v>134</v>
      </c>
    </row>
    <row r="396" spans="2:51" s="14" customFormat="1" ht="11.25" x14ac:dyDescent="0.2">
      <c r="B396" s="219"/>
      <c r="C396" s="220"/>
      <c r="D396" s="205" t="s">
        <v>145</v>
      </c>
      <c r="E396" s="221" t="s">
        <v>34</v>
      </c>
      <c r="F396" s="222" t="s">
        <v>474</v>
      </c>
      <c r="G396" s="220"/>
      <c r="H396" s="223">
        <v>8.4000000000000005E-2</v>
      </c>
      <c r="I396" s="224"/>
      <c r="J396" s="220"/>
      <c r="K396" s="220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145</v>
      </c>
      <c r="AU396" s="229" t="s">
        <v>89</v>
      </c>
      <c r="AV396" s="14" t="s">
        <v>89</v>
      </c>
      <c r="AW396" s="14" t="s">
        <v>41</v>
      </c>
      <c r="AX396" s="14" t="s">
        <v>80</v>
      </c>
      <c r="AY396" s="229" t="s">
        <v>134</v>
      </c>
    </row>
    <row r="397" spans="2:51" s="14" customFormat="1" ht="11.25" x14ac:dyDescent="0.2">
      <c r="B397" s="219"/>
      <c r="C397" s="220"/>
      <c r="D397" s="205" t="s">
        <v>145</v>
      </c>
      <c r="E397" s="221" t="s">
        <v>34</v>
      </c>
      <c r="F397" s="222" t="s">
        <v>470</v>
      </c>
      <c r="G397" s="220"/>
      <c r="H397" s="223">
        <v>3.2000000000000001E-2</v>
      </c>
      <c r="I397" s="224"/>
      <c r="J397" s="220"/>
      <c r="K397" s="220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145</v>
      </c>
      <c r="AU397" s="229" t="s">
        <v>89</v>
      </c>
      <c r="AV397" s="14" t="s">
        <v>89</v>
      </c>
      <c r="AW397" s="14" t="s">
        <v>41</v>
      </c>
      <c r="AX397" s="14" t="s">
        <v>80</v>
      </c>
      <c r="AY397" s="229" t="s">
        <v>134</v>
      </c>
    </row>
    <row r="398" spans="2:51" s="14" customFormat="1" ht="11.25" x14ac:dyDescent="0.2">
      <c r="B398" s="219"/>
      <c r="C398" s="220"/>
      <c r="D398" s="205" t="s">
        <v>145</v>
      </c>
      <c r="E398" s="221" t="s">
        <v>34</v>
      </c>
      <c r="F398" s="222" t="s">
        <v>473</v>
      </c>
      <c r="G398" s="220"/>
      <c r="H398" s="223">
        <v>4.1000000000000002E-2</v>
      </c>
      <c r="I398" s="224"/>
      <c r="J398" s="220"/>
      <c r="K398" s="220"/>
      <c r="L398" s="225"/>
      <c r="M398" s="226"/>
      <c r="N398" s="227"/>
      <c r="O398" s="227"/>
      <c r="P398" s="227"/>
      <c r="Q398" s="227"/>
      <c r="R398" s="227"/>
      <c r="S398" s="227"/>
      <c r="T398" s="228"/>
      <c r="AT398" s="229" t="s">
        <v>145</v>
      </c>
      <c r="AU398" s="229" t="s">
        <v>89</v>
      </c>
      <c r="AV398" s="14" t="s">
        <v>89</v>
      </c>
      <c r="AW398" s="14" t="s">
        <v>41</v>
      </c>
      <c r="AX398" s="14" t="s">
        <v>80</v>
      </c>
      <c r="AY398" s="229" t="s">
        <v>134</v>
      </c>
    </row>
    <row r="399" spans="2:51" s="14" customFormat="1" ht="11.25" x14ac:dyDescent="0.2">
      <c r="B399" s="219"/>
      <c r="C399" s="220"/>
      <c r="D399" s="205" t="s">
        <v>145</v>
      </c>
      <c r="E399" s="221" t="s">
        <v>34</v>
      </c>
      <c r="F399" s="222" t="s">
        <v>469</v>
      </c>
      <c r="G399" s="220"/>
      <c r="H399" s="223">
        <v>2.1000000000000001E-2</v>
      </c>
      <c r="I399" s="224"/>
      <c r="J399" s="220"/>
      <c r="K399" s="220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145</v>
      </c>
      <c r="AU399" s="229" t="s">
        <v>89</v>
      </c>
      <c r="AV399" s="14" t="s">
        <v>89</v>
      </c>
      <c r="AW399" s="14" t="s">
        <v>41</v>
      </c>
      <c r="AX399" s="14" t="s">
        <v>80</v>
      </c>
      <c r="AY399" s="229" t="s">
        <v>134</v>
      </c>
    </row>
    <row r="400" spans="2:51" s="14" customFormat="1" ht="11.25" x14ac:dyDescent="0.2">
      <c r="B400" s="219"/>
      <c r="C400" s="220"/>
      <c r="D400" s="205" t="s">
        <v>145</v>
      </c>
      <c r="E400" s="221" t="s">
        <v>34</v>
      </c>
      <c r="F400" s="222" t="s">
        <v>470</v>
      </c>
      <c r="G400" s="220"/>
      <c r="H400" s="223">
        <v>3.2000000000000001E-2</v>
      </c>
      <c r="I400" s="224"/>
      <c r="J400" s="220"/>
      <c r="K400" s="220"/>
      <c r="L400" s="225"/>
      <c r="M400" s="226"/>
      <c r="N400" s="227"/>
      <c r="O400" s="227"/>
      <c r="P400" s="227"/>
      <c r="Q400" s="227"/>
      <c r="R400" s="227"/>
      <c r="S400" s="227"/>
      <c r="T400" s="228"/>
      <c r="AT400" s="229" t="s">
        <v>145</v>
      </c>
      <c r="AU400" s="229" t="s">
        <v>89</v>
      </c>
      <c r="AV400" s="14" t="s">
        <v>89</v>
      </c>
      <c r="AW400" s="14" t="s">
        <v>41</v>
      </c>
      <c r="AX400" s="14" t="s">
        <v>80</v>
      </c>
      <c r="AY400" s="229" t="s">
        <v>134</v>
      </c>
    </row>
    <row r="401" spans="2:51" s="14" customFormat="1" ht="11.25" x14ac:dyDescent="0.2">
      <c r="B401" s="219"/>
      <c r="C401" s="220"/>
      <c r="D401" s="205" t="s">
        <v>145</v>
      </c>
      <c r="E401" s="221" t="s">
        <v>34</v>
      </c>
      <c r="F401" s="222" t="s">
        <v>473</v>
      </c>
      <c r="G401" s="220"/>
      <c r="H401" s="223">
        <v>4.1000000000000002E-2</v>
      </c>
      <c r="I401" s="224"/>
      <c r="J401" s="220"/>
      <c r="K401" s="220"/>
      <c r="L401" s="225"/>
      <c r="M401" s="226"/>
      <c r="N401" s="227"/>
      <c r="O401" s="227"/>
      <c r="P401" s="227"/>
      <c r="Q401" s="227"/>
      <c r="R401" s="227"/>
      <c r="S401" s="227"/>
      <c r="T401" s="228"/>
      <c r="AT401" s="229" t="s">
        <v>145</v>
      </c>
      <c r="AU401" s="229" t="s">
        <v>89</v>
      </c>
      <c r="AV401" s="14" t="s">
        <v>89</v>
      </c>
      <c r="AW401" s="14" t="s">
        <v>41</v>
      </c>
      <c r="AX401" s="14" t="s">
        <v>80</v>
      </c>
      <c r="AY401" s="229" t="s">
        <v>134</v>
      </c>
    </row>
    <row r="402" spans="2:51" s="14" customFormat="1" ht="11.25" x14ac:dyDescent="0.2">
      <c r="B402" s="219"/>
      <c r="C402" s="220"/>
      <c r="D402" s="205" t="s">
        <v>145</v>
      </c>
      <c r="E402" s="221" t="s">
        <v>34</v>
      </c>
      <c r="F402" s="222" t="s">
        <v>469</v>
      </c>
      <c r="G402" s="220"/>
      <c r="H402" s="223">
        <v>2.1000000000000001E-2</v>
      </c>
      <c r="I402" s="224"/>
      <c r="J402" s="220"/>
      <c r="K402" s="220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145</v>
      </c>
      <c r="AU402" s="229" t="s">
        <v>89</v>
      </c>
      <c r="AV402" s="14" t="s">
        <v>89</v>
      </c>
      <c r="AW402" s="14" t="s">
        <v>41</v>
      </c>
      <c r="AX402" s="14" t="s">
        <v>80</v>
      </c>
      <c r="AY402" s="229" t="s">
        <v>134</v>
      </c>
    </row>
    <row r="403" spans="2:51" s="14" customFormat="1" ht="11.25" x14ac:dyDescent="0.2">
      <c r="B403" s="219"/>
      <c r="C403" s="220"/>
      <c r="D403" s="205" t="s">
        <v>145</v>
      </c>
      <c r="E403" s="221" t="s">
        <v>34</v>
      </c>
      <c r="F403" s="222" t="s">
        <v>470</v>
      </c>
      <c r="G403" s="220"/>
      <c r="H403" s="223">
        <v>3.2000000000000001E-2</v>
      </c>
      <c r="I403" s="224"/>
      <c r="J403" s="220"/>
      <c r="K403" s="220"/>
      <c r="L403" s="225"/>
      <c r="M403" s="226"/>
      <c r="N403" s="227"/>
      <c r="O403" s="227"/>
      <c r="P403" s="227"/>
      <c r="Q403" s="227"/>
      <c r="R403" s="227"/>
      <c r="S403" s="227"/>
      <c r="T403" s="228"/>
      <c r="AT403" s="229" t="s">
        <v>145</v>
      </c>
      <c r="AU403" s="229" t="s">
        <v>89</v>
      </c>
      <c r="AV403" s="14" t="s">
        <v>89</v>
      </c>
      <c r="AW403" s="14" t="s">
        <v>41</v>
      </c>
      <c r="AX403" s="14" t="s">
        <v>80</v>
      </c>
      <c r="AY403" s="229" t="s">
        <v>134</v>
      </c>
    </row>
    <row r="404" spans="2:51" s="14" customFormat="1" ht="11.25" x14ac:dyDescent="0.2">
      <c r="B404" s="219"/>
      <c r="C404" s="220"/>
      <c r="D404" s="205" t="s">
        <v>145</v>
      </c>
      <c r="E404" s="221" t="s">
        <v>34</v>
      </c>
      <c r="F404" s="222" t="s">
        <v>473</v>
      </c>
      <c r="G404" s="220"/>
      <c r="H404" s="223">
        <v>4.1000000000000002E-2</v>
      </c>
      <c r="I404" s="224"/>
      <c r="J404" s="220"/>
      <c r="K404" s="220"/>
      <c r="L404" s="225"/>
      <c r="M404" s="226"/>
      <c r="N404" s="227"/>
      <c r="O404" s="227"/>
      <c r="P404" s="227"/>
      <c r="Q404" s="227"/>
      <c r="R404" s="227"/>
      <c r="S404" s="227"/>
      <c r="T404" s="228"/>
      <c r="AT404" s="229" t="s">
        <v>145</v>
      </c>
      <c r="AU404" s="229" t="s">
        <v>89</v>
      </c>
      <c r="AV404" s="14" t="s">
        <v>89</v>
      </c>
      <c r="AW404" s="14" t="s">
        <v>41</v>
      </c>
      <c r="AX404" s="14" t="s">
        <v>80</v>
      </c>
      <c r="AY404" s="229" t="s">
        <v>134</v>
      </c>
    </row>
    <row r="405" spans="2:51" s="14" customFormat="1" ht="11.25" x14ac:dyDescent="0.2">
      <c r="B405" s="219"/>
      <c r="C405" s="220"/>
      <c r="D405" s="205" t="s">
        <v>145</v>
      </c>
      <c r="E405" s="221" t="s">
        <v>34</v>
      </c>
      <c r="F405" s="222" t="s">
        <v>469</v>
      </c>
      <c r="G405" s="220"/>
      <c r="H405" s="223">
        <v>2.1000000000000001E-2</v>
      </c>
      <c r="I405" s="224"/>
      <c r="J405" s="220"/>
      <c r="K405" s="220"/>
      <c r="L405" s="225"/>
      <c r="M405" s="226"/>
      <c r="N405" s="227"/>
      <c r="O405" s="227"/>
      <c r="P405" s="227"/>
      <c r="Q405" s="227"/>
      <c r="R405" s="227"/>
      <c r="S405" s="227"/>
      <c r="T405" s="228"/>
      <c r="AT405" s="229" t="s">
        <v>145</v>
      </c>
      <c r="AU405" s="229" t="s">
        <v>89</v>
      </c>
      <c r="AV405" s="14" t="s">
        <v>89</v>
      </c>
      <c r="AW405" s="14" t="s">
        <v>41</v>
      </c>
      <c r="AX405" s="14" t="s">
        <v>80</v>
      </c>
      <c r="AY405" s="229" t="s">
        <v>134</v>
      </c>
    </row>
    <row r="406" spans="2:51" s="14" customFormat="1" ht="11.25" x14ac:dyDescent="0.2">
      <c r="B406" s="219"/>
      <c r="C406" s="220"/>
      <c r="D406" s="205" t="s">
        <v>145</v>
      </c>
      <c r="E406" s="221" t="s">
        <v>34</v>
      </c>
      <c r="F406" s="222" t="s">
        <v>470</v>
      </c>
      <c r="G406" s="220"/>
      <c r="H406" s="223">
        <v>3.2000000000000001E-2</v>
      </c>
      <c r="I406" s="224"/>
      <c r="J406" s="220"/>
      <c r="K406" s="220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145</v>
      </c>
      <c r="AU406" s="229" t="s">
        <v>89</v>
      </c>
      <c r="AV406" s="14" t="s">
        <v>89</v>
      </c>
      <c r="AW406" s="14" t="s">
        <v>41</v>
      </c>
      <c r="AX406" s="14" t="s">
        <v>80</v>
      </c>
      <c r="AY406" s="229" t="s">
        <v>134</v>
      </c>
    </row>
    <row r="407" spans="2:51" s="14" customFormat="1" ht="11.25" x14ac:dyDescent="0.2">
      <c r="B407" s="219"/>
      <c r="C407" s="220"/>
      <c r="D407" s="205" t="s">
        <v>145</v>
      </c>
      <c r="E407" s="221" t="s">
        <v>34</v>
      </c>
      <c r="F407" s="222" t="s">
        <v>473</v>
      </c>
      <c r="G407" s="220"/>
      <c r="H407" s="223">
        <v>4.1000000000000002E-2</v>
      </c>
      <c r="I407" s="224"/>
      <c r="J407" s="220"/>
      <c r="K407" s="220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145</v>
      </c>
      <c r="AU407" s="229" t="s">
        <v>89</v>
      </c>
      <c r="AV407" s="14" t="s">
        <v>89</v>
      </c>
      <c r="AW407" s="14" t="s">
        <v>41</v>
      </c>
      <c r="AX407" s="14" t="s">
        <v>80</v>
      </c>
      <c r="AY407" s="229" t="s">
        <v>134</v>
      </c>
    </row>
    <row r="408" spans="2:51" s="14" customFormat="1" ht="11.25" x14ac:dyDescent="0.2">
      <c r="B408" s="219"/>
      <c r="C408" s="220"/>
      <c r="D408" s="205" t="s">
        <v>145</v>
      </c>
      <c r="E408" s="221" t="s">
        <v>34</v>
      </c>
      <c r="F408" s="222" t="s">
        <v>474</v>
      </c>
      <c r="G408" s="220"/>
      <c r="H408" s="223">
        <v>8.4000000000000005E-2</v>
      </c>
      <c r="I408" s="224"/>
      <c r="J408" s="220"/>
      <c r="K408" s="220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145</v>
      </c>
      <c r="AU408" s="229" t="s">
        <v>89</v>
      </c>
      <c r="AV408" s="14" t="s">
        <v>89</v>
      </c>
      <c r="AW408" s="14" t="s">
        <v>41</v>
      </c>
      <c r="AX408" s="14" t="s">
        <v>80</v>
      </c>
      <c r="AY408" s="229" t="s">
        <v>134</v>
      </c>
    </row>
    <row r="409" spans="2:51" s="14" customFormat="1" ht="11.25" x14ac:dyDescent="0.2">
      <c r="B409" s="219"/>
      <c r="C409" s="220"/>
      <c r="D409" s="205" t="s">
        <v>145</v>
      </c>
      <c r="E409" s="221" t="s">
        <v>34</v>
      </c>
      <c r="F409" s="222" t="s">
        <v>470</v>
      </c>
      <c r="G409" s="220"/>
      <c r="H409" s="223">
        <v>3.2000000000000001E-2</v>
      </c>
      <c r="I409" s="224"/>
      <c r="J409" s="220"/>
      <c r="K409" s="220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145</v>
      </c>
      <c r="AU409" s="229" t="s">
        <v>89</v>
      </c>
      <c r="AV409" s="14" t="s">
        <v>89</v>
      </c>
      <c r="AW409" s="14" t="s">
        <v>41</v>
      </c>
      <c r="AX409" s="14" t="s">
        <v>80</v>
      </c>
      <c r="AY409" s="229" t="s">
        <v>134</v>
      </c>
    </row>
    <row r="410" spans="2:51" s="14" customFormat="1" ht="11.25" x14ac:dyDescent="0.2">
      <c r="B410" s="219"/>
      <c r="C410" s="220"/>
      <c r="D410" s="205" t="s">
        <v>145</v>
      </c>
      <c r="E410" s="221" t="s">
        <v>34</v>
      </c>
      <c r="F410" s="222" t="s">
        <v>473</v>
      </c>
      <c r="G410" s="220"/>
      <c r="H410" s="223">
        <v>4.1000000000000002E-2</v>
      </c>
      <c r="I410" s="224"/>
      <c r="J410" s="220"/>
      <c r="K410" s="220"/>
      <c r="L410" s="225"/>
      <c r="M410" s="226"/>
      <c r="N410" s="227"/>
      <c r="O410" s="227"/>
      <c r="P410" s="227"/>
      <c r="Q410" s="227"/>
      <c r="R410" s="227"/>
      <c r="S410" s="227"/>
      <c r="T410" s="228"/>
      <c r="AT410" s="229" t="s">
        <v>145</v>
      </c>
      <c r="AU410" s="229" t="s">
        <v>89</v>
      </c>
      <c r="AV410" s="14" t="s">
        <v>89</v>
      </c>
      <c r="AW410" s="14" t="s">
        <v>41</v>
      </c>
      <c r="AX410" s="14" t="s">
        <v>80</v>
      </c>
      <c r="AY410" s="229" t="s">
        <v>134</v>
      </c>
    </row>
    <row r="411" spans="2:51" s="14" customFormat="1" ht="11.25" x14ac:dyDescent="0.2">
      <c r="B411" s="219"/>
      <c r="C411" s="220"/>
      <c r="D411" s="205" t="s">
        <v>145</v>
      </c>
      <c r="E411" s="221" t="s">
        <v>34</v>
      </c>
      <c r="F411" s="222" t="s">
        <v>469</v>
      </c>
      <c r="G411" s="220"/>
      <c r="H411" s="223">
        <v>2.1000000000000001E-2</v>
      </c>
      <c r="I411" s="224"/>
      <c r="J411" s="220"/>
      <c r="K411" s="220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145</v>
      </c>
      <c r="AU411" s="229" t="s">
        <v>89</v>
      </c>
      <c r="AV411" s="14" t="s">
        <v>89</v>
      </c>
      <c r="AW411" s="14" t="s">
        <v>41</v>
      </c>
      <c r="AX411" s="14" t="s">
        <v>80</v>
      </c>
      <c r="AY411" s="229" t="s">
        <v>134</v>
      </c>
    </row>
    <row r="412" spans="2:51" s="14" customFormat="1" ht="11.25" x14ac:dyDescent="0.2">
      <c r="B412" s="219"/>
      <c r="C412" s="220"/>
      <c r="D412" s="205" t="s">
        <v>145</v>
      </c>
      <c r="E412" s="221" t="s">
        <v>34</v>
      </c>
      <c r="F412" s="222" t="s">
        <v>470</v>
      </c>
      <c r="G412" s="220"/>
      <c r="H412" s="223">
        <v>3.2000000000000001E-2</v>
      </c>
      <c r="I412" s="224"/>
      <c r="J412" s="220"/>
      <c r="K412" s="220"/>
      <c r="L412" s="225"/>
      <c r="M412" s="226"/>
      <c r="N412" s="227"/>
      <c r="O412" s="227"/>
      <c r="P412" s="227"/>
      <c r="Q412" s="227"/>
      <c r="R412" s="227"/>
      <c r="S412" s="227"/>
      <c r="T412" s="228"/>
      <c r="AT412" s="229" t="s">
        <v>145</v>
      </c>
      <c r="AU412" s="229" t="s">
        <v>89</v>
      </c>
      <c r="AV412" s="14" t="s">
        <v>89</v>
      </c>
      <c r="AW412" s="14" t="s">
        <v>41</v>
      </c>
      <c r="AX412" s="14" t="s">
        <v>80</v>
      </c>
      <c r="AY412" s="229" t="s">
        <v>134</v>
      </c>
    </row>
    <row r="413" spans="2:51" s="14" customFormat="1" ht="11.25" x14ac:dyDescent="0.2">
      <c r="B413" s="219"/>
      <c r="C413" s="220"/>
      <c r="D413" s="205" t="s">
        <v>145</v>
      </c>
      <c r="E413" s="221" t="s">
        <v>34</v>
      </c>
      <c r="F413" s="222" t="s">
        <v>473</v>
      </c>
      <c r="G413" s="220"/>
      <c r="H413" s="223">
        <v>4.1000000000000002E-2</v>
      </c>
      <c r="I413" s="224"/>
      <c r="J413" s="220"/>
      <c r="K413" s="220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145</v>
      </c>
      <c r="AU413" s="229" t="s">
        <v>89</v>
      </c>
      <c r="AV413" s="14" t="s">
        <v>89</v>
      </c>
      <c r="AW413" s="14" t="s">
        <v>41</v>
      </c>
      <c r="AX413" s="14" t="s">
        <v>80</v>
      </c>
      <c r="AY413" s="229" t="s">
        <v>134</v>
      </c>
    </row>
    <row r="414" spans="2:51" s="14" customFormat="1" ht="11.25" x14ac:dyDescent="0.2">
      <c r="B414" s="219"/>
      <c r="C414" s="220"/>
      <c r="D414" s="205" t="s">
        <v>145</v>
      </c>
      <c r="E414" s="221" t="s">
        <v>34</v>
      </c>
      <c r="F414" s="222" t="s">
        <v>469</v>
      </c>
      <c r="G414" s="220"/>
      <c r="H414" s="223">
        <v>2.1000000000000001E-2</v>
      </c>
      <c r="I414" s="224"/>
      <c r="J414" s="220"/>
      <c r="K414" s="220"/>
      <c r="L414" s="225"/>
      <c r="M414" s="226"/>
      <c r="N414" s="227"/>
      <c r="O414" s="227"/>
      <c r="P414" s="227"/>
      <c r="Q414" s="227"/>
      <c r="R414" s="227"/>
      <c r="S414" s="227"/>
      <c r="T414" s="228"/>
      <c r="AT414" s="229" t="s">
        <v>145</v>
      </c>
      <c r="AU414" s="229" t="s">
        <v>89</v>
      </c>
      <c r="AV414" s="14" t="s">
        <v>89</v>
      </c>
      <c r="AW414" s="14" t="s">
        <v>41</v>
      </c>
      <c r="AX414" s="14" t="s">
        <v>80</v>
      </c>
      <c r="AY414" s="229" t="s">
        <v>134</v>
      </c>
    </row>
    <row r="415" spans="2:51" s="14" customFormat="1" ht="11.25" x14ac:dyDescent="0.2">
      <c r="B415" s="219"/>
      <c r="C415" s="220"/>
      <c r="D415" s="205" t="s">
        <v>145</v>
      </c>
      <c r="E415" s="221" t="s">
        <v>34</v>
      </c>
      <c r="F415" s="222" t="s">
        <v>475</v>
      </c>
      <c r="G415" s="220"/>
      <c r="H415" s="223">
        <v>2.3E-2</v>
      </c>
      <c r="I415" s="224"/>
      <c r="J415" s="220"/>
      <c r="K415" s="220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145</v>
      </c>
      <c r="AU415" s="229" t="s">
        <v>89</v>
      </c>
      <c r="AV415" s="14" t="s">
        <v>89</v>
      </c>
      <c r="AW415" s="14" t="s">
        <v>41</v>
      </c>
      <c r="AX415" s="14" t="s">
        <v>80</v>
      </c>
      <c r="AY415" s="229" t="s">
        <v>134</v>
      </c>
    </row>
    <row r="416" spans="2:51" s="14" customFormat="1" ht="11.25" x14ac:dyDescent="0.2">
      <c r="B416" s="219"/>
      <c r="C416" s="220"/>
      <c r="D416" s="205" t="s">
        <v>145</v>
      </c>
      <c r="E416" s="221" t="s">
        <v>34</v>
      </c>
      <c r="F416" s="222" t="s">
        <v>476</v>
      </c>
      <c r="G416" s="220"/>
      <c r="H416" s="223">
        <v>1.411</v>
      </c>
      <c r="I416" s="224"/>
      <c r="J416" s="220"/>
      <c r="K416" s="220"/>
      <c r="L416" s="225"/>
      <c r="M416" s="226"/>
      <c r="N416" s="227"/>
      <c r="O416" s="227"/>
      <c r="P416" s="227"/>
      <c r="Q416" s="227"/>
      <c r="R416" s="227"/>
      <c r="S416" s="227"/>
      <c r="T416" s="228"/>
      <c r="AT416" s="229" t="s">
        <v>145</v>
      </c>
      <c r="AU416" s="229" t="s">
        <v>89</v>
      </c>
      <c r="AV416" s="14" t="s">
        <v>89</v>
      </c>
      <c r="AW416" s="14" t="s">
        <v>41</v>
      </c>
      <c r="AX416" s="14" t="s">
        <v>80</v>
      </c>
      <c r="AY416" s="229" t="s">
        <v>134</v>
      </c>
    </row>
    <row r="417" spans="2:51" s="14" customFormat="1" ht="11.25" x14ac:dyDescent="0.2">
      <c r="B417" s="219"/>
      <c r="C417" s="220"/>
      <c r="D417" s="205" t="s">
        <v>145</v>
      </c>
      <c r="E417" s="221" t="s">
        <v>34</v>
      </c>
      <c r="F417" s="222" t="s">
        <v>477</v>
      </c>
      <c r="G417" s="220"/>
      <c r="H417" s="223">
        <v>0.438</v>
      </c>
      <c r="I417" s="224"/>
      <c r="J417" s="220"/>
      <c r="K417" s="220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145</v>
      </c>
      <c r="AU417" s="229" t="s">
        <v>89</v>
      </c>
      <c r="AV417" s="14" t="s">
        <v>89</v>
      </c>
      <c r="AW417" s="14" t="s">
        <v>41</v>
      </c>
      <c r="AX417" s="14" t="s">
        <v>80</v>
      </c>
      <c r="AY417" s="229" t="s">
        <v>134</v>
      </c>
    </row>
    <row r="418" spans="2:51" s="14" customFormat="1" ht="11.25" x14ac:dyDescent="0.2">
      <c r="B418" s="219"/>
      <c r="C418" s="220"/>
      <c r="D418" s="205" t="s">
        <v>145</v>
      </c>
      <c r="E418" s="221" t="s">
        <v>34</v>
      </c>
      <c r="F418" s="222" t="s">
        <v>478</v>
      </c>
      <c r="G418" s="220"/>
      <c r="H418" s="223">
        <v>0.66500000000000004</v>
      </c>
      <c r="I418" s="224"/>
      <c r="J418" s="220"/>
      <c r="K418" s="220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145</v>
      </c>
      <c r="AU418" s="229" t="s">
        <v>89</v>
      </c>
      <c r="AV418" s="14" t="s">
        <v>89</v>
      </c>
      <c r="AW418" s="14" t="s">
        <v>41</v>
      </c>
      <c r="AX418" s="14" t="s">
        <v>80</v>
      </c>
      <c r="AY418" s="229" t="s">
        <v>134</v>
      </c>
    </row>
    <row r="419" spans="2:51" s="14" customFormat="1" ht="11.25" x14ac:dyDescent="0.2">
      <c r="B419" s="219"/>
      <c r="C419" s="220"/>
      <c r="D419" s="205" t="s">
        <v>145</v>
      </c>
      <c r="E419" s="221" t="s">
        <v>34</v>
      </c>
      <c r="F419" s="222" t="s">
        <v>479</v>
      </c>
      <c r="G419" s="220"/>
      <c r="H419" s="223">
        <v>0.65100000000000002</v>
      </c>
      <c r="I419" s="224"/>
      <c r="J419" s="220"/>
      <c r="K419" s="220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145</v>
      </c>
      <c r="AU419" s="229" t="s">
        <v>89</v>
      </c>
      <c r="AV419" s="14" t="s">
        <v>89</v>
      </c>
      <c r="AW419" s="14" t="s">
        <v>41</v>
      </c>
      <c r="AX419" s="14" t="s">
        <v>80</v>
      </c>
      <c r="AY419" s="229" t="s">
        <v>134</v>
      </c>
    </row>
    <row r="420" spans="2:51" s="14" customFormat="1" ht="11.25" x14ac:dyDescent="0.2">
      <c r="B420" s="219"/>
      <c r="C420" s="220"/>
      <c r="D420" s="205" t="s">
        <v>145</v>
      </c>
      <c r="E420" s="221" t="s">
        <v>34</v>
      </c>
      <c r="F420" s="222" t="s">
        <v>480</v>
      </c>
      <c r="G420" s="220"/>
      <c r="H420" s="223">
        <v>0.109</v>
      </c>
      <c r="I420" s="224"/>
      <c r="J420" s="220"/>
      <c r="K420" s="220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145</v>
      </c>
      <c r="AU420" s="229" t="s">
        <v>89</v>
      </c>
      <c r="AV420" s="14" t="s">
        <v>89</v>
      </c>
      <c r="AW420" s="14" t="s">
        <v>41</v>
      </c>
      <c r="AX420" s="14" t="s">
        <v>80</v>
      </c>
      <c r="AY420" s="229" t="s">
        <v>134</v>
      </c>
    </row>
    <row r="421" spans="2:51" s="14" customFormat="1" ht="11.25" x14ac:dyDescent="0.2">
      <c r="B421" s="219"/>
      <c r="C421" s="220"/>
      <c r="D421" s="205" t="s">
        <v>145</v>
      </c>
      <c r="E421" s="221" t="s">
        <v>34</v>
      </c>
      <c r="F421" s="222" t="s">
        <v>480</v>
      </c>
      <c r="G421" s="220"/>
      <c r="H421" s="223">
        <v>0.109</v>
      </c>
      <c r="I421" s="224"/>
      <c r="J421" s="220"/>
      <c r="K421" s="220"/>
      <c r="L421" s="225"/>
      <c r="M421" s="226"/>
      <c r="N421" s="227"/>
      <c r="O421" s="227"/>
      <c r="P421" s="227"/>
      <c r="Q421" s="227"/>
      <c r="R421" s="227"/>
      <c r="S421" s="227"/>
      <c r="T421" s="228"/>
      <c r="AT421" s="229" t="s">
        <v>145</v>
      </c>
      <c r="AU421" s="229" t="s">
        <v>89</v>
      </c>
      <c r="AV421" s="14" t="s">
        <v>89</v>
      </c>
      <c r="AW421" s="14" t="s">
        <v>41</v>
      </c>
      <c r="AX421" s="14" t="s">
        <v>80</v>
      </c>
      <c r="AY421" s="229" t="s">
        <v>134</v>
      </c>
    </row>
    <row r="422" spans="2:51" s="14" customFormat="1" ht="11.25" x14ac:dyDescent="0.2">
      <c r="B422" s="219"/>
      <c r="C422" s="220"/>
      <c r="D422" s="205" t="s">
        <v>145</v>
      </c>
      <c r="E422" s="221" t="s">
        <v>34</v>
      </c>
      <c r="F422" s="222" t="s">
        <v>481</v>
      </c>
      <c r="G422" s="220"/>
      <c r="H422" s="223">
        <v>0.40899999999999997</v>
      </c>
      <c r="I422" s="224"/>
      <c r="J422" s="220"/>
      <c r="K422" s="220"/>
      <c r="L422" s="225"/>
      <c r="M422" s="226"/>
      <c r="N422" s="227"/>
      <c r="O422" s="227"/>
      <c r="P422" s="227"/>
      <c r="Q422" s="227"/>
      <c r="R422" s="227"/>
      <c r="S422" s="227"/>
      <c r="T422" s="228"/>
      <c r="AT422" s="229" t="s">
        <v>145</v>
      </c>
      <c r="AU422" s="229" t="s">
        <v>89</v>
      </c>
      <c r="AV422" s="14" t="s">
        <v>89</v>
      </c>
      <c r="AW422" s="14" t="s">
        <v>41</v>
      </c>
      <c r="AX422" s="14" t="s">
        <v>80</v>
      </c>
      <c r="AY422" s="229" t="s">
        <v>134</v>
      </c>
    </row>
    <row r="423" spans="2:51" s="14" customFormat="1" ht="11.25" x14ac:dyDescent="0.2">
      <c r="B423" s="219"/>
      <c r="C423" s="220"/>
      <c r="D423" s="205" t="s">
        <v>145</v>
      </c>
      <c r="E423" s="221" t="s">
        <v>34</v>
      </c>
      <c r="F423" s="222" t="s">
        <v>482</v>
      </c>
      <c r="G423" s="220"/>
      <c r="H423" s="223">
        <v>0.35099999999999998</v>
      </c>
      <c r="I423" s="224"/>
      <c r="J423" s="220"/>
      <c r="K423" s="220"/>
      <c r="L423" s="225"/>
      <c r="M423" s="226"/>
      <c r="N423" s="227"/>
      <c r="O423" s="227"/>
      <c r="P423" s="227"/>
      <c r="Q423" s="227"/>
      <c r="R423" s="227"/>
      <c r="S423" s="227"/>
      <c r="T423" s="228"/>
      <c r="AT423" s="229" t="s">
        <v>145</v>
      </c>
      <c r="AU423" s="229" t="s">
        <v>89</v>
      </c>
      <c r="AV423" s="14" t="s">
        <v>89</v>
      </c>
      <c r="AW423" s="14" t="s">
        <v>41</v>
      </c>
      <c r="AX423" s="14" t="s">
        <v>80</v>
      </c>
      <c r="AY423" s="229" t="s">
        <v>134</v>
      </c>
    </row>
    <row r="424" spans="2:51" s="14" customFormat="1" ht="11.25" x14ac:dyDescent="0.2">
      <c r="B424" s="219"/>
      <c r="C424" s="220"/>
      <c r="D424" s="205" t="s">
        <v>145</v>
      </c>
      <c r="E424" s="221" t="s">
        <v>34</v>
      </c>
      <c r="F424" s="222" t="s">
        <v>483</v>
      </c>
      <c r="G424" s="220"/>
      <c r="H424" s="223">
        <v>0.41199999999999998</v>
      </c>
      <c r="I424" s="224"/>
      <c r="J424" s="220"/>
      <c r="K424" s="220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145</v>
      </c>
      <c r="AU424" s="229" t="s">
        <v>89</v>
      </c>
      <c r="AV424" s="14" t="s">
        <v>89</v>
      </c>
      <c r="AW424" s="14" t="s">
        <v>41</v>
      </c>
      <c r="AX424" s="14" t="s">
        <v>80</v>
      </c>
      <c r="AY424" s="229" t="s">
        <v>134</v>
      </c>
    </row>
    <row r="425" spans="2:51" s="14" customFormat="1" ht="11.25" x14ac:dyDescent="0.2">
      <c r="B425" s="219"/>
      <c r="C425" s="220"/>
      <c r="D425" s="205" t="s">
        <v>145</v>
      </c>
      <c r="E425" s="221" t="s">
        <v>34</v>
      </c>
      <c r="F425" s="222" t="s">
        <v>484</v>
      </c>
      <c r="G425" s="220"/>
      <c r="H425" s="223">
        <v>0.49</v>
      </c>
      <c r="I425" s="224"/>
      <c r="J425" s="220"/>
      <c r="K425" s="220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145</v>
      </c>
      <c r="AU425" s="229" t="s">
        <v>89</v>
      </c>
      <c r="AV425" s="14" t="s">
        <v>89</v>
      </c>
      <c r="AW425" s="14" t="s">
        <v>41</v>
      </c>
      <c r="AX425" s="14" t="s">
        <v>80</v>
      </c>
      <c r="AY425" s="229" t="s">
        <v>134</v>
      </c>
    </row>
    <row r="426" spans="2:51" s="14" customFormat="1" ht="11.25" x14ac:dyDescent="0.2">
      <c r="B426" s="219"/>
      <c r="C426" s="220"/>
      <c r="D426" s="205" t="s">
        <v>145</v>
      </c>
      <c r="E426" s="221" t="s">
        <v>34</v>
      </c>
      <c r="F426" s="222" t="s">
        <v>485</v>
      </c>
      <c r="G426" s="220"/>
      <c r="H426" s="223">
        <v>0.38600000000000001</v>
      </c>
      <c r="I426" s="224"/>
      <c r="J426" s="220"/>
      <c r="K426" s="220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145</v>
      </c>
      <c r="AU426" s="229" t="s">
        <v>89</v>
      </c>
      <c r="AV426" s="14" t="s">
        <v>89</v>
      </c>
      <c r="AW426" s="14" t="s">
        <v>41</v>
      </c>
      <c r="AX426" s="14" t="s">
        <v>80</v>
      </c>
      <c r="AY426" s="229" t="s">
        <v>134</v>
      </c>
    </row>
    <row r="427" spans="2:51" s="14" customFormat="1" ht="11.25" x14ac:dyDescent="0.2">
      <c r="B427" s="219"/>
      <c r="C427" s="220"/>
      <c r="D427" s="205" t="s">
        <v>145</v>
      </c>
      <c r="E427" s="221" t="s">
        <v>34</v>
      </c>
      <c r="F427" s="222" t="s">
        <v>486</v>
      </c>
      <c r="G427" s="220"/>
      <c r="H427" s="223">
        <v>0.27600000000000002</v>
      </c>
      <c r="I427" s="224"/>
      <c r="J427" s="220"/>
      <c r="K427" s="220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145</v>
      </c>
      <c r="AU427" s="229" t="s">
        <v>89</v>
      </c>
      <c r="AV427" s="14" t="s">
        <v>89</v>
      </c>
      <c r="AW427" s="14" t="s">
        <v>41</v>
      </c>
      <c r="AX427" s="14" t="s">
        <v>80</v>
      </c>
      <c r="AY427" s="229" t="s">
        <v>134</v>
      </c>
    </row>
    <row r="428" spans="2:51" s="14" customFormat="1" ht="11.25" x14ac:dyDescent="0.2">
      <c r="B428" s="219"/>
      <c r="C428" s="220"/>
      <c r="D428" s="205" t="s">
        <v>145</v>
      </c>
      <c r="E428" s="221" t="s">
        <v>34</v>
      </c>
      <c r="F428" s="222" t="s">
        <v>487</v>
      </c>
      <c r="G428" s="220"/>
      <c r="H428" s="223">
        <v>0.27500000000000002</v>
      </c>
      <c r="I428" s="224"/>
      <c r="J428" s="220"/>
      <c r="K428" s="220"/>
      <c r="L428" s="225"/>
      <c r="M428" s="226"/>
      <c r="N428" s="227"/>
      <c r="O428" s="227"/>
      <c r="P428" s="227"/>
      <c r="Q428" s="227"/>
      <c r="R428" s="227"/>
      <c r="S428" s="227"/>
      <c r="T428" s="228"/>
      <c r="AT428" s="229" t="s">
        <v>145</v>
      </c>
      <c r="AU428" s="229" t="s">
        <v>89</v>
      </c>
      <c r="AV428" s="14" t="s">
        <v>89</v>
      </c>
      <c r="AW428" s="14" t="s">
        <v>41</v>
      </c>
      <c r="AX428" s="14" t="s">
        <v>80</v>
      </c>
      <c r="AY428" s="229" t="s">
        <v>134</v>
      </c>
    </row>
    <row r="429" spans="2:51" s="14" customFormat="1" ht="11.25" x14ac:dyDescent="0.2">
      <c r="B429" s="219"/>
      <c r="C429" s="220"/>
      <c r="D429" s="205" t="s">
        <v>145</v>
      </c>
      <c r="E429" s="221" t="s">
        <v>34</v>
      </c>
      <c r="F429" s="222" t="s">
        <v>488</v>
      </c>
      <c r="G429" s="220"/>
      <c r="H429" s="223">
        <v>0.27400000000000002</v>
      </c>
      <c r="I429" s="224"/>
      <c r="J429" s="220"/>
      <c r="K429" s="220"/>
      <c r="L429" s="225"/>
      <c r="M429" s="226"/>
      <c r="N429" s="227"/>
      <c r="O429" s="227"/>
      <c r="P429" s="227"/>
      <c r="Q429" s="227"/>
      <c r="R429" s="227"/>
      <c r="S429" s="227"/>
      <c r="T429" s="228"/>
      <c r="AT429" s="229" t="s">
        <v>145</v>
      </c>
      <c r="AU429" s="229" t="s">
        <v>89</v>
      </c>
      <c r="AV429" s="14" t="s">
        <v>89</v>
      </c>
      <c r="AW429" s="14" t="s">
        <v>41</v>
      </c>
      <c r="AX429" s="14" t="s">
        <v>80</v>
      </c>
      <c r="AY429" s="229" t="s">
        <v>134</v>
      </c>
    </row>
    <row r="430" spans="2:51" s="14" customFormat="1" ht="11.25" x14ac:dyDescent="0.2">
      <c r="B430" s="219"/>
      <c r="C430" s="220"/>
      <c r="D430" s="205" t="s">
        <v>145</v>
      </c>
      <c r="E430" s="221" t="s">
        <v>34</v>
      </c>
      <c r="F430" s="222" t="s">
        <v>488</v>
      </c>
      <c r="G430" s="220"/>
      <c r="H430" s="223">
        <v>0.27400000000000002</v>
      </c>
      <c r="I430" s="224"/>
      <c r="J430" s="220"/>
      <c r="K430" s="220"/>
      <c r="L430" s="225"/>
      <c r="M430" s="226"/>
      <c r="N430" s="227"/>
      <c r="O430" s="227"/>
      <c r="P430" s="227"/>
      <c r="Q430" s="227"/>
      <c r="R430" s="227"/>
      <c r="S430" s="227"/>
      <c r="T430" s="228"/>
      <c r="AT430" s="229" t="s">
        <v>145</v>
      </c>
      <c r="AU430" s="229" t="s">
        <v>89</v>
      </c>
      <c r="AV430" s="14" t="s">
        <v>89</v>
      </c>
      <c r="AW430" s="14" t="s">
        <v>41</v>
      </c>
      <c r="AX430" s="14" t="s">
        <v>80</v>
      </c>
      <c r="AY430" s="229" t="s">
        <v>134</v>
      </c>
    </row>
    <row r="431" spans="2:51" s="14" customFormat="1" ht="11.25" x14ac:dyDescent="0.2">
      <c r="B431" s="219"/>
      <c r="C431" s="220"/>
      <c r="D431" s="205" t="s">
        <v>145</v>
      </c>
      <c r="E431" s="221" t="s">
        <v>34</v>
      </c>
      <c r="F431" s="222" t="s">
        <v>486</v>
      </c>
      <c r="G431" s="220"/>
      <c r="H431" s="223">
        <v>0.27600000000000002</v>
      </c>
      <c r="I431" s="224"/>
      <c r="J431" s="220"/>
      <c r="K431" s="220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145</v>
      </c>
      <c r="AU431" s="229" t="s">
        <v>89</v>
      </c>
      <c r="AV431" s="14" t="s">
        <v>89</v>
      </c>
      <c r="AW431" s="14" t="s">
        <v>41</v>
      </c>
      <c r="AX431" s="14" t="s">
        <v>80</v>
      </c>
      <c r="AY431" s="229" t="s">
        <v>134</v>
      </c>
    </row>
    <row r="432" spans="2:51" s="14" customFormat="1" ht="11.25" x14ac:dyDescent="0.2">
      <c r="B432" s="219"/>
      <c r="C432" s="220"/>
      <c r="D432" s="205" t="s">
        <v>145</v>
      </c>
      <c r="E432" s="221" t="s">
        <v>34</v>
      </c>
      <c r="F432" s="222" t="s">
        <v>489</v>
      </c>
      <c r="G432" s="220"/>
      <c r="H432" s="223">
        <v>0.27900000000000003</v>
      </c>
      <c r="I432" s="224"/>
      <c r="J432" s="220"/>
      <c r="K432" s="220"/>
      <c r="L432" s="225"/>
      <c r="M432" s="226"/>
      <c r="N432" s="227"/>
      <c r="O432" s="227"/>
      <c r="P432" s="227"/>
      <c r="Q432" s="227"/>
      <c r="R432" s="227"/>
      <c r="S432" s="227"/>
      <c r="T432" s="228"/>
      <c r="AT432" s="229" t="s">
        <v>145</v>
      </c>
      <c r="AU432" s="229" t="s">
        <v>89</v>
      </c>
      <c r="AV432" s="14" t="s">
        <v>89</v>
      </c>
      <c r="AW432" s="14" t="s">
        <v>41</v>
      </c>
      <c r="AX432" s="14" t="s">
        <v>80</v>
      </c>
      <c r="AY432" s="229" t="s">
        <v>134</v>
      </c>
    </row>
    <row r="433" spans="2:51" s="14" customFormat="1" ht="11.25" x14ac:dyDescent="0.2">
      <c r="B433" s="219"/>
      <c r="C433" s="220"/>
      <c r="D433" s="205" t="s">
        <v>145</v>
      </c>
      <c r="E433" s="221" t="s">
        <v>34</v>
      </c>
      <c r="F433" s="222" t="s">
        <v>490</v>
      </c>
      <c r="G433" s="220"/>
      <c r="H433" s="223">
        <v>0.248</v>
      </c>
      <c r="I433" s="224"/>
      <c r="J433" s="220"/>
      <c r="K433" s="220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145</v>
      </c>
      <c r="AU433" s="229" t="s">
        <v>89</v>
      </c>
      <c r="AV433" s="14" t="s">
        <v>89</v>
      </c>
      <c r="AW433" s="14" t="s">
        <v>41</v>
      </c>
      <c r="AX433" s="14" t="s">
        <v>80</v>
      </c>
      <c r="AY433" s="229" t="s">
        <v>134</v>
      </c>
    </row>
    <row r="434" spans="2:51" s="14" customFormat="1" ht="11.25" x14ac:dyDescent="0.2">
      <c r="B434" s="219"/>
      <c r="C434" s="220"/>
      <c r="D434" s="205" t="s">
        <v>145</v>
      </c>
      <c r="E434" s="221" t="s">
        <v>34</v>
      </c>
      <c r="F434" s="222" t="s">
        <v>491</v>
      </c>
      <c r="G434" s="220"/>
      <c r="H434" s="223">
        <v>0.245</v>
      </c>
      <c r="I434" s="224"/>
      <c r="J434" s="220"/>
      <c r="K434" s="220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145</v>
      </c>
      <c r="AU434" s="229" t="s">
        <v>89</v>
      </c>
      <c r="AV434" s="14" t="s">
        <v>89</v>
      </c>
      <c r="AW434" s="14" t="s">
        <v>41</v>
      </c>
      <c r="AX434" s="14" t="s">
        <v>80</v>
      </c>
      <c r="AY434" s="229" t="s">
        <v>134</v>
      </c>
    </row>
    <row r="435" spans="2:51" s="14" customFormat="1" ht="11.25" x14ac:dyDescent="0.2">
      <c r="B435" s="219"/>
      <c r="C435" s="220"/>
      <c r="D435" s="205" t="s">
        <v>145</v>
      </c>
      <c r="E435" s="221" t="s">
        <v>34</v>
      </c>
      <c r="F435" s="222" t="s">
        <v>492</v>
      </c>
      <c r="G435" s="220"/>
      <c r="H435" s="223">
        <v>0.193</v>
      </c>
      <c r="I435" s="224"/>
      <c r="J435" s="220"/>
      <c r="K435" s="220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145</v>
      </c>
      <c r="AU435" s="229" t="s">
        <v>89</v>
      </c>
      <c r="AV435" s="14" t="s">
        <v>89</v>
      </c>
      <c r="AW435" s="14" t="s">
        <v>41</v>
      </c>
      <c r="AX435" s="14" t="s">
        <v>80</v>
      </c>
      <c r="AY435" s="229" t="s">
        <v>134</v>
      </c>
    </row>
    <row r="436" spans="2:51" s="14" customFormat="1" ht="11.25" x14ac:dyDescent="0.2">
      <c r="B436" s="219"/>
      <c r="C436" s="220"/>
      <c r="D436" s="205" t="s">
        <v>145</v>
      </c>
      <c r="E436" s="221" t="s">
        <v>34</v>
      </c>
      <c r="F436" s="222" t="s">
        <v>493</v>
      </c>
      <c r="G436" s="220"/>
      <c r="H436" s="223">
        <v>0.27400000000000002</v>
      </c>
      <c r="I436" s="224"/>
      <c r="J436" s="220"/>
      <c r="K436" s="220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145</v>
      </c>
      <c r="AU436" s="229" t="s">
        <v>89</v>
      </c>
      <c r="AV436" s="14" t="s">
        <v>89</v>
      </c>
      <c r="AW436" s="14" t="s">
        <v>41</v>
      </c>
      <c r="AX436" s="14" t="s">
        <v>80</v>
      </c>
      <c r="AY436" s="229" t="s">
        <v>134</v>
      </c>
    </row>
    <row r="437" spans="2:51" s="14" customFormat="1" ht="11.25" x14ac:dyDescent="0.2">
      <c r="B437" s="219"/>
      <c r="C437" s="220"/>
      <c r="D437" s="205" t="s">
        <v>145</v>
      </c>
      <c r="E437" s="221" t="s">
        <v>34</v>
      </c>
      <c r="F437" s="222" t="s">
        <v>494</v>
      </c>
      <c r="G437" s="220"/>
      <c r="H437" s="223">
        <v>0.27</v>
      </c>
      <c r="I437" s="224"/>
      <c r="J437" s="220"/>
      <c r="K437" s="220"/>
      <c r="L437" s="225"/>
      <c r="M437" s="226"/>
      <c r="N437" s="227"/>
      <c r="O437" s="227"/>
      <c r="P437" s="227"/>
      <c r="Q437" s="227"/>
      <c r="R437" s="227"/>
      <c r="S437" s="227"/>
      <c r="T437" s="228"/>
      <c r="AT437" s="229" t="s">
        <v>145</v>
      </c>
      <c r="AU437" s="229" t="s">
        <v>89</v>
      </c>
      <c r="AV437" s="14" t="s">
        <v>89</v>
      </c>
      <c r="AW437" s="14" t="s">
        <v>41</v>
      </c>
      <c r="AX437" s="14" t="s">
        <v>80</v>
      </c>
      <c r="AY437" s="229" t="s">
        <v>134</v>
      </c>
    </row>
    <row r="438" spans="2:51" s="14" customFormat="1" ht="11.25" x14ac:dyDescent="0.2">
      <c r="B438" s="219"/>
      <c r="C438" s="220"/>
      <c r="D438" s="205" t="s">
        <v>145</v>
      </c>
      <c r="E438" s="221" t="s">
        <v>34</v>
      </c>
      <c r="F438" s="222" t="s">
        <v>486</v>
      </c>
      <c r="G438" s="220"/>
      <c r="H438" s="223">
        <v>0.27600000000000002</v>
      </c>
      <c r="I438" s="224"/>
      <c r="J438" s="220"/>
      <c r="K438" s="220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145</v>
      </c>
      <c r="AU438" s="229" t="s">
        <v>89</v>
      </c>
      <c r="AV438" s="14" t="s">
        <v>89</v>
      </c>
      <c r="AW438" s="14" t="s">
        <v>41</v>
      </c>
      <c r="AX438" s="14" t="s">
        <v>80</v>
      </c>
      <c r="AY438" s="229" t="s">
        <v>134</v>
      </c>
    </row>
    <row r="439" spans="2:51" s="14" customFormat="1" ht="11.25" x14ac:dyDescent="0.2">
      <c r="B439" s="219"/>
      <c r="C439" s="220"/>
      <c r="D439" s="205" t="s">
        <v>145</v>
      </c>
      <c r="E439" s="221" t="s">
        <v>34</v>
      </c>
      <c r="F439" s="222" t="s">
        <v>495</v>
      </c>
      <c r="G439" s="220"/>
      <c r="H439" s="223">
        <v>0.16700000000000001</v>
      </c>
      <c r="I439" s="224"/>
      <c r="J439" s="220"/>
      <c r="K439" s="220"/>
      <c r="L439" s="225"/>
      <c r="M439" s="226"/>
      <c r="N439" s="227"/>
      <c r="O439" s="227"/>
      <c r="P439" s="227"/>
      <c r="Q439" s="227"/>
      <c r="R439" s="227"/>
      <c r="S439" s="227"/>
      <c r="T439" s="228"/>
      <c r="AT439" s="229" t="s">
        <v>145</v>
      </c>
      <c r="AU439" s="229" t="s">
        <v>89</v>
      </c>
      <c r="AV439" s="14" t="s">
        <v>89</v>
      </c>
      <c r="AW439" s="14" t="s">
        <v>41</v>
      </c>
      <c r="AX439" s="14" t="s">
        <v>80</v>
      </c>
      <c r="AY439" s="229" t="s">
        <v>134</v>
      </c>
    </row>
    <row r="440" spans="2:51" s="14" customFormat="1" ht="11.25" x14ac:dyDescent="0.2">
      <c r="B440" s="219"/>
      <c r="C440" s="220"/>
      <c r="D440" s="205" t="s">
        <v>145</v>
      </c>
      <c r="E440" s="221" t="s">
        <v>34</v>
      </c>
      <c r="F440" s="222" t="s">
        <v>496</v>
      </c>
      <c r="G440" s="220"/>
      <c r="H440" s="223">
        <v>0.20399999999999999</v>
      </c>
      <c r="I440" s="224"/>
      <c r="J440" s="220"/>
      <c r="K440" s="220"/>
      <c r="L440" s="225"/>
      <c r="M440" s="226"/>
      <c r="N440" s="227"/>
      <c r="O440" s="227"/>
      <c r="P440" s="227"/>
      <c r="Q440" s="227"/>
      <c r="R440" s="227"/>
      <c r="S440" s="227"/>
      <c r="T440" s="228"/>
      <c r="AT440" s="229" t="s">
        <v>145</v>
      </c>
      <c r="AU440" s="229" t="s">
        <v>89</v>
      </c>
      <c r="AV440" s="14" t="s">
        <v>89</v>
      </c>
      <c r="AW440" s="14" t="s">
        <v>41</v>
      </c>
      <c r="AX440" s="14" t="s">
        <v>80</v>
      </c>
      <c r="AY440" s="229" t="s">
        <v>134</v>
      </c>
    </row>
    <row r="441" spans="2:51" s="14" customFormat="1" ht="11.25" x14ac:dyDescent="0.2">
      <c r="B441" s="219"/>
      <c r="C441" s="220"/>
      <c r="D441" s="205" t="s">
        <v>145</v>
      </c>
      <c r="E441" s="221" t="s">
        <v>34</v>
      </c>
      <c r="F441" s="222" t="s">
        <v>497</v>
      </c>
      <c r="G441" s="220"/>
      <c r="H441" s="223">
        <v>3.5000000000000003E-2</v>
      </c>
      <c r="I441" s="224"/>
      <c r="J441" s="220"/>
      <c r="K441" s="220"/>
      <c r="L441" s="225"/>
      <c r="M441" s="226"/>
      <c r="N441" s="227"/>
      <c r="O441" s="227"/>
      <c r="P441" s="227"/>
      <c r="Q441" s="227"/>
      <c r="R441" s="227"/>
      <c r="S441" s="227"/>
      <c r="T441" s="228"/>
      <c r="AT441" s="229" t="s">
        <v>145</v>
      </c>
      <c r="AU441" s="229" t="s">
        <v>89</v>
      </c>
      <c r="AV441" s="14" t="s">
        <v>89</v>
      </c>
      <c r="AW441" s="14" t="s">
        <v>41</v>
      </c>
      <c r="AX441" s="14" t="s">
        <v>80</v>
      </c>
      <c r="AY441" s="229" t="s">
        <v>134</v>
      </c>
    </row>
    <row r="442" spans="2:51" s="14" customFormat="1" ht="11.25" x14ac:dyDescent="0.2">
      <c r="B442" s="219"/>
      <c r="C442" s="220"/>
      <c r="D442" s="205" t="s">
        <v>145</v>
      </c>
      <c r="E442" s="221" t="s">
        <v>34</v>
      </c>
      <c r="F442" s="222" t="s">
        <v>498</v>
      </c>
      <c r="G442" s="220"/>
      <c r="H442" s="223">
        <v>6.2E-2</v>
      </c>
      <c r="I442" s="224"/>
      <c r="J442" s="220"/>
      <c r="K442" s="220"/>
      <c r="L442" s="225"/>
      <c r="M442" s="226"/>
      <c r="N442" s="227"/>
      <c r="O442" s="227"/>
      <c r="P442" s="227"/>
      <c r="Q442" s="227"/>
      <c r="R442" s="227"/>
      <c r="S442" s="227"/>
      <c r="T442" s="228"/>
      <c r="AT442" s="229" t="s">
        <v>145</v>
      </c>
      <c r="AU442" s="229" t="s">
        <v>89</v>
      </c>
      <c r="AV442" s="14" t="s">
        <v>89</v>
      </c>
      <c r="AW442" s="14" t="s">
        <v>41</v>
      </c>
      <c r="AX442" s="14" t="s">
        <v>80</v>
      </c>
      <c r="AY442" s="229" t="s">
        <v>134</v>
      </c>
    </row>
    <row r="443" spans="2:51" s="14" customFormat="1" ht="11.25" x14ac:dyDescent="0.2">
      <c r="B443" s="219"/>
      <c r="C443" s="220"/>
      <c r="D443" s="205" t="s">
        <v>145</v>
      </c>
      <c r="E443" s="221" t="s">
        <v>34</v>
      </c>
      <c r="F443" s="222" t="s">
        <v>499</v>
      </c>
      <c r="G443" s="220"/>
      <c r="H443" s="223">
        <v>8.1000000000000003E-2</v>
      </c>
      <c r="I443" s="224"/>
      <c r="J443" s="220"/>
      <c r="K443" s="220"/>
      <c r="L443" s="225"/>
      <c r="M443" s="226"/>
      <c r="N443" s="227"/>
      <c r="O443" s="227"/>
      <c r="P443" s="227"/>
      <c r="Q443" s="227"/>
      <c r="R443" s="227"/>
      <c r="S443" s="227"/>
      <c r="T443" s="228"/>
      <c r="AT443" s="229" t="s">
        <v>145</v>
      </c>
      <c r="AU443" s="229" t="s">
        <v>89</v>
      </c>
      <c r="AV443" s="14" t="s">
        <v>89</v>
      </c>
      <c r="AW443" s="14" t="s">
        <v>41</v>
      </c>
      <c r="AX443" s="14" t="s">
        <v>80</v>
      </c>
      <c r="AY443" s="229" t="s">
        <v>134</v>
      </c>
    </row>
    <row r="444" spans="2:51" s="14" customFormat="1" ht="11.25" x14ac:dyDescent="0.2">
      <c r="B444" s="219"/>
      <c r="C444" s="220"/>
      <c r="D444" s="205" t="s">
        <v>145</v>
      </c>
      <c r="E444" s="221" t="s">
        <v>34</v>
      </c>
      <c r="F444" s="222" t="s">
        <v>500</v>
      </c>
      <c r="G444" s="220"/>
      <c r="H444" s="223">
        <v>0.109</v>
      </c>
      <c r="I444" s="224"/>
      <c r="J444" s="220"/>
      <c r="K444" s="220"/>
      <c r="L444" s="225"/>
      <c r="M444" s="226"/>
      <c r="N444" s="227"/>
      <c r="O444" s="227"/>
      <c r="P444" s="227"/>
      <c r="Q444" s="227"/>
      <c r="R444" s="227"/>
      <c r="S444" s="227"/>
      <c r="T444" s="228"/>
      <c r="AT444" s="229" t="s">
        <v>145</v>
      </c>
      <c r="AU444" s="229" t="s">
        <v>89</v>
      </c>
      <c r="AV444" s="14" t="s">
        <v>89</v>
      </c>
      <c r="AW444" s="14" t="s">
        <v>41</v>
      </c>
      <c r="AX444" s="14" t="s">
        <v>80</v>
      </c>
      <c r="AY444" s="229" t="s">
        <v>134</v>
      </c>
    </row>
    <row r="445" spans="2:51" s="14" customFormat="1" ht="11.25" x14ac:dyDescent="0.2">
      <c r="B445" s="219"/>
      <c r="C445" s="220"/>
      <c r="D445" s="205" t="s">
        <v>145</v>
      </c>
      <c r="E445" s="221" t="s">
        <v>34</v>
      </c>
      <c r="F445" s="222" t="s">
        <v>501</v>
      </c>
      <c r="G445" s="220"/>
      <c r="H445" s="223">
        <v>0.13200000000000001</v>
      </c>
      <c r="I445" s="224"/>
      <c r="J445" s="220"/>
      <c r="K445" s="220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145</v>
      </c>
      <c r="AU445" s="229" t="s">
        <v>89</v>
      </c>
      <c r="AV445" s="14" t="s">
        <v>89</v>
      </c>
      <c r="AW445" s="14" t="s">
        <v>41</v>
      </c>
      <c r="AX445" s="14" t="s">
        <v>80</v>
      </c>
      <c r="AY445" s="229" t="s">
        <v>134</v>
      </c>
    </row>
    <row r="446" spans="2:51" s="14" customFormat="1" ht="11.25" x14ac:dyDescent="0.2">
      <c r="B446" s="219"/>
      <c r="C446" s="220"/>
      <c r="D446" s="205" t="s">
        <v>145</v>
      </c>
      <c r="E446" s="221" t="s">
        <v>34</v>
      </c>
      <c r="F446" s="222" t="s">
        <v>502</v>
      </c>
      <c r="G446" s="220"/>
      <c r="H446" s="223">
        <v>0.154</v>
      </c>
      <c r="I446" s="224"/>
      <c r="J446" s="220"/>
      <c r="K446" s="220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145</v>
      </c>
      <c r="AU446" s="229" t="s">
        <v>89</v>
      </c>
      <c r="AV446" s="14" t="s">
        <v>89</v>
      </c>
      <c r="AW446" s="14" t="s">
        <v>41</v>
      </c>
      <c r="AX446" s="14" t="s">
        <v>80</v>
      </c>
      <c r="AY446" s="229" t="s">
        <v>134</v>
      </c>
    </row>
    <row r="447" spans="2:51" s="14" customFormat="1" ht="11.25" x14ac:dyDescent="0.2">
      <c r="B447" s="219"/>
      <c r="C447" s="220"/>
      <c r="D447" s="205" t="s">
        <v>145</v>
      </c>
      <c r="E447" s="221" t="s">
        <v>34</v>
      </c>
      <c r="F447" s="222" t="s">
        <v>502</v>
      </c>
      <c r="G447" s="220"/>
      <c r="H447" s="223">
        <v>0.154</v>
      </c>
      <c r="I447" s="224"/>
      <c r="J447" s="220"/>
      <c r="K447" s="220"/>
      <c r="L447" s="225"/>
      <c r="M447" s="226"/>
      <c r="N447" s="227"/>
      <c r="O447" s="227"/>
      <c r="P447" s="227"/>
      <c r="Q447" s="227"/>
      <c r="R447" s="227"/>
      <c r="S447" s="227"/>
      <c r="T447" s="228"/>
      <c r="AT447" s="229" t="s">
        <v>145</v>
      </c>
      <c r="AU447" s="229" t="s">
        <v>89</v>
      </c>
      <c r="AV447" s="14" t="s">
        <v>89</v>
      </c>
      <c r="AW447" s="14" t="s">
        <v>41</v>
      </c>
      <c r="AX447" s="14" t="s">
        <v>80</v>
      </c>
      <c r="AY447" s="229" t="s">
        <v>134</v>
      </c>
    </row>
    <row r="448" spans="2:51" s="14" customFormat="1" ht="11.25" x14ac:dyDescent="0.2">
      <c r="B448" s="219"/>
      <c r="C448" s="220"/>
      <c r="D448" s="205" t="s">
        <v>145</v>
      </c>
      <c r="E448" s="221" t="s">
        <v>34</v>
      </c>
      <c r="F448" s="222" t="s">
        <v>502</v>
      </c>
      <c r="G448" s="220"/>
      <c r="H448" s="223">
        <v>0.154</v>
      </c>
      <c r="I448" s="224"/>
      <c r="J448" s="220"/>
      <c r="K448" s="220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145</v>
      </c>
      <c r="AU448" s="229" t="s">
        <v>89</v>
      </c>
      <c r="AV448" s="14" t="s">
        <v>89</v>
      </c>
      <c r="AW448" s="14" t="s">
        <v>41</v>
      </c>
      <c r="AX448" s="14" t="s">
        <v>80</v>
      </c>
      <c r="AY448" s="229" t="s">
        <v>134</v>
      </c>
    </row>
    <row r="449" spans="2:51" s="14" customFormat="1" ht="11.25" x14ac:dyDescent="0.2">
      <c r="B449" s="219"/>
      <c r="C449" s="220"/>
      <c r="D449" s="205" t="s">
        <v>145</v>
      </c>
      <c r="E449" s="221" t="s">
        <v>34</v>
      </c>
      <c r="F449" s="222" t="s">
        <v>502</v>
      </c>
      <c r="G449" s="220"/>
      <c r="H449" s="223">
        <v>0.154</v>
      </c>
      <c r="I449" s="224"/>
      <c r="J449" s="220"/>
      <c r="K449" s="220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145</v>
      </c>
      <c r="AU449" s="229" t="s">
        <v>89</v>
      </c>
      <c r="AV449" s="14" t="s">
        <v>89</v>
      </c>
      <c r="AW449" s="14" t="s">
        <v>41</v>
      </c>
      <c r="AX449" s="14" t="s">
        <v>80</v>
      </c>
      <c r="AY449" s="229" t="s">
        <v>134</v>
      </c>
    </row>
    <row r="450" spans="2:51" s="14" customFormat="1" ht="11.25" x14ac:dyDescent="0.2">
      <c r="B450" s="219"/>
      <c r="C450" s="220"/>
      <c r="D450" s="205" t="s">
        <v>145</v>
      </c>
      <c r="E450" s="221" t="s">
        <v>34</v>
      </c>
      <c r="F450" s="222" t="s">
        <v>502</v>
      </c>
      <c r="G450" s="220"/>
      <c r="H450" s="223">
        <v>0.154</v>
      </c>
      <c r="I450" s="224"/>
      <c r="J450" s="220"/>
      <c r="K450" s="220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145</v>
      </c>
      <c r="AU450" s="229" t="s">
        <v>89</v>
      </c>
      <c r="AV450" s="14" t="s">
        <v>89</v>
      </c>
      <c r="AW450" s="14" t="s">
        <v>41</v>
      </c>
      <c r="AX450" s="14" t="s">
        <v>80</v>
      </c>
      <c r="AY450" s="229" t="s">
        <v>134</v>
      </c>
    </row>
    <row r="451" spans="2:51" s="14" customFormat="1" ht="11.25" x14ac:dyDescent="0.2">
      <c r="B451" s="219"/>
      <c r="C451" s="220"/>
      <c r="D451" s="205" t="s">
        <v>145</v>
      </c>
      <c r="E451" s="221" t="s">
        <v>34</v>
      </c>
      <c r="F451" s="222" t="s">
        <v>502</v>
      </c>
      <c r="G451" s="220"/>
      <c r="H451" s="223">
        <v>0.154</v>
      </c>
      <c r="I451" s="224"/>
      <c r="J451" s="220"/>
      <c r="K451" s="220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145</v>
      </c>
      <c r="AU451" s="229" t="s">
        <v>89</v>
      </c>
      <c r="AV451" s="14" t="s">
        <v>89</v>
      </c>
      <c r="AW451" s="14" t="s">
        <v>41</v>
      </c>
      <c r="AX451" s="14" t="s">
        <v>80</v>
      </c>
      <c r="AY451" s="229" t="s">
        <v>134</v>
      </c>
    </row>
    <row r="452" spans="2:51" s="14" customFormat="1" ht="11.25" x14ac:dyDescent="0.2">
      <c r="B452" s="219"/>
      <c r="C452" s="220"/>
      <c r="D452" s="205" t="s">
        <v>145</v>
      </c>
      <c r="E452" s="221" t="s">
        <v>34</v>
      </c>
      <c r="F452" s="222" t="s">
        <v>503</v>
      </c>
      <c r="G452" s="220"/>
      <c r="H452" s="223">
        <v>6.8000000000000005E-2</v>
      </c>
      <c r="I452" s="224"/>
      <c r="J452" s="220"/>
      <c r="K452" s="220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145</v>
      </c>
      <c r="AU452" s="229" t="s">
        <v>89</v>
      </c>
      <c r="AV452" s="14" t="s">
        <v>89</v>
      </c>
      <c r="AW452" s="14" t="s">
        <v>41</v>
      </c>
      <c r="AX452" s="14" t="s">
        <v>80</v>
      </c>
      <c r="AY452" s="229" t="s">
        <v>134</v>
      </c>
    </row>
    <row r="453" spans="2:51" s="14" customFormat="1" ht="11.25" x14ac:dyDescent="0.2">
      <c r="B453" s="219"/>
      <c r="C453" s="220"/>
      <c r="D453" s="205" t="s">
        <v>145</v>
      </c>
      <c r="E453" s="221" t="s">
        <v>34</v>
      </c>
      <c r="F453" s="222" t="s">
        <v>504</v>
      </c>
      <c r="G453" s="220"/>
      <c r="H453" s="223">
        <v>6.3E-2</v>
      </c>
      <c r="I453" s="224"/>
      <c r="J453" s="220"/>
      <c r="K453" s="220"/>
      <c r="L453" s="225"/>
      <c r="M453" s="226"/>
      <c r="N453" s="227"/>
      <c r="O453" s="227"/>
      <c r="P453" s="227"/>
      <c r="Q453" s="227"/>
      <c r="R453" s="227"/>
      <c r="S453" s="227"/>
      <c r="T453" s="228"/>
      <c r="AT453" s="229" t="s">
        <v>145</v>
      </c>
      <c r="AU453" s="229" t="s">
        <v>89</v>
      </c>
      <c r="AV453" s="14" t="s">
        <v>89</v>
      </c>
      <c r="AW453" s="14" t="s">
        <v>41</v>
      </c>
      <c r="AX453" s="14" t="s">
        <v>80</v>
      </c>
      <c r="AY453" s="229" t="s">
        <v>134</v>
      </c>
    </row>
    <row r="454" spans="2:51" s="14" customFormat="1" ht="11.25" x14ac:dyDescent="0.2">
      <c r="B454" s="219"/>
      <c r="C454" s="220"/>
      <c r="D454" s="205" t="s">
        <v>145</v>
      </c>
      <c r="E454" s="221" t="s">
        <v>34</v>
      </c>
      <c r="F454" s="222" t="s">
        <v>502</v>
      </c>
      <c r="G454" s="220"/>
      <c r="H454" s="223">
        <v>0.154</v>
      </c>
      <c r="I454" s="224"/>
      <c r="J454" s="220"/>
      <c r="K454" s="220"/>
      <c r="L454" s="225"/>
      <c r="M454" s="226"/>
      <c r="N454" s="227"/>
      <c r="O454" s="227"/>
      <c r="P454" s="227"/>
      <c r="Q454" s="227"/>
      <c r="R454" s="227"/>
      <c r="S454" s="227"/>
      <c r="T454" s="228"/>
      <c r="AT454" s="229" t="s">
        <v>145</v>
      </c>
      <c r="AU454" s="229" t="s">
        <v>89</v>
      </c>
      <c r="AV454" s="14" t="s">
        <v>89</v>
      </c>
      <c r="AW454" s="14" t="s">
        <v>41</v>
      </c>
      <c r="AX454" s="14" t="s">
        <v>80</v>
      </c>
      <c r="AY454" s="229" t="s">
        <v>134</v>
      </c>
    </row>
    <row r="455" spans="2:51" s="14" customFormat="1" ht="11.25" x14ac:dyDescent="0.2">
      <c r="B455" s="219"/>
      <c r="C455" s="220"/>
      <c r="D455" s="205" t="s">
        <v>145</v>
      </c>
      <c r="E455" s="221" t="s">
        <v>34</v>
      </c>
      <c r="F455" s="222" t="s">
        <v>502</v>
      </c>
      <c r="G455" s="220"/>
      <c r="H455" s="223">
        <v>0.154</v>
      </c>
      <c r="I455" s="224"/>
      <c r="J455" s="220"/>
      <c r="K455" s="220"/>
      <c r="L455" s="225"/>
      <c r="M455" s="226"/>
      <c r="N455" s="227"/>
      <c r="O455" s="227"/>
      <c r="P455" s="227"/>
      <c r="Q455" s="227"/>
      <c r="R455" s="227"/>
      <c r="S455" s="227"/>
      <c r="T455" s="228"/>
      <c r="AT455" s="229" t="s">
        <v>145</v>
      </c>
      <c r="AU455" s="229" t="s">
        <v>89</v>
      </c>
      <c r="AV455" s="14" t="s">
        <v>89</v>
      </c>
      <c r="AW455" s="14" t="s">
        <v>41</v>
      </c>
      <c r="AX455" s="14" t="s">
        <v>80</v>
      </c>
      <c r="AY455" s="229" t="s">
        <v>134</v>
      </c>
    </row>
    <row r="456" spans="2:51" s="14" customFormat="1" ht="11.25" x14ac:dyDescent="0.2">
      <c r="B456" s="219"/>
      <c r="C456" s="220"/>
      <c r="D456" s="205" t="s">
        <v>145</v>
      </c>
      <c r="E456" s="221" t="s">
        <v>34</v>
      </c>
      <c r="F456" s="222" t="s">
        <v>502</v>
      </c>
      <c r="G456" s="220"/>
      <c r="H456" s="223">
        <v>0.154</v>
      </c>
      <c r="I456" s="224"/>
      <c r="J456" s="220"/>
      <c r="K456" s="220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145</v>
      </c>
      <c r="AU456" s="229" t="s">
        <v>89</v>
      </c>
      <c r="AV456" s="14" t="s">
        <v>89</v>
      </c>
      <c r="AW456" s="14" t="s">
        <v>41</v>
      </c>
      <c r="AX456" s="14" t="s">
        <v>80</v>
      </c>
      <c r="AY456" s="229" t="s">
        <v>134</v>
      </c>
    </row>
    <row r="457" spans="2:51" s="14" customFormat="1" ht="11.25" x14ac:dyDescent="0.2">
      <c r="B457" s="219"/>
      <c r="C457" s="220"/>
      <c r="D457" s="205" t="s">
        <v>145</v>
      </c>
      <c r="E457" s="221" t="s">
        <v>34</v>
      </c>
      <c r="F457" s="222" t="s">
        <v>502</v>
      </c>
      <c r="G457" s="220"/>
      <c r="H457" s="223">
        <v>0.154</v>
      </c>
      <c r="I457" s="224"/>
      <c r="J457" s="220"/>
      <c r="K457" s="220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145</v>
      </c>
      <c r="AU457" s="229" t="s">
        <v>89</v>
      </c>
      <c r="AV457" s="14" t="s">
        <v>89</v>
      </c>
      <c r="AW457" s="14" t="s">
        <v>41</v>
      </c>
      <c r="AX457" s="14" t="s">
        <v>80</v>
      </c>
      <c r="AY457" s="229" t="s">
        <v>134</v>
      </c>
    </row>
    <row r="458" spans="2:51" s="14" customFormat="1" ht="11.25" x14ac:dyDescent="0.2">
      <c r="B458" s="219"/>
      <c r="C458" s="220"/>
      <c r="D458" s="205" t="s">
        <v>145</v>
      </c>
      <c r="E458" s="221" t="s">
        <v>34</v>
      </c>
      <c r="F458" s="222" t="s">
        <v>505</v>
      </c>
      <c r="G458" s="220"/>
      <c r="H458" s="223">
        <v>2.4649999999999999</v>
      </c>
      <c r="I458" s="224"/>
      <c r="J458" s="220"/>
      <c r="K458" s="220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145</v>
      </c>
      <c r="AU458" s="229" t="s">
        <v>89</v>
      </c>
      <c r="AV458" s="14" t="s">
        <v>89</v>
      </c>
      <c r="AW458" s="14" t="s">
        <v>41</v>
      </c>
      <c r="AX458" s="14" t="s">
        <v>80</v>
      </c>
      <c r="AY458" s="229" t="s">
        <v>134</v>
      </c>
    </row>
    <row r="459" spans="2:51" s="14" customFormat="1" ht="11.25" x14ac:dyDescent="0.2">
      <c r="B459" s="219"/>
      <c r="C459" s="220"/>
      <c r="D459" s="205" t="s">
        <v>145</v>
      </c>
      <c r="E459" s="221" t="s">
        <v>34</v>
      </c>
      <c r="F459" s="222" t="s">
        <v>498</v>
      </c>
      <c r="G459" s="220"/>
      <c r="H459" s="223">
        <v>6.2E-2</v>
      </c>
      <c r="I459" s="224"/>
      <c r="J459" s="220"/>
      <c r="K459" s="220"/>
      <c r="L459" s="225"/>
      <c r="M459" s="226"/>
      <c r="N459" s="227"/>
      <c r="O459" s="227"/>
      <c r="P459" s="227"/>
      <c r="Q459" s="227"/>
      <c r="R459" s="227"/>
      <c r="S459" s="227"/>
      <c r="T459" s="228"/>
      <c r="AT459" s="229" t="s">
        <v>145</v>
      </c>
      <c r="AU459" s="229" t="s">
        <v>89</v>
      </c>
      <c r="AV459" s="14" t="s">
        <v>89</v>
      </c>
      <c r="AW459" s="14" t="s">
        <v>41</v>
      </c>
      <c r="AX459" s="14" t="s">
        <v>80</v>
      </c>
      <c r="AY459" s="229" t="s">
        <v>134</v>
      </c>
    </row>
    <row r="460" spans="2:51" s="14" customFormat="1" ht="11.25" x14ac:dyDescent="0.2">
      <c r="B460" s="219"/>
      <c r="C460" s="220"/>
      <c r="D460" s="205" t="s">
        <v>145</v>
      </c>
      <c r="E460" s="221" t="s">
        <v>34</v>
      </c>
      <c r="F460" s="222" t="s">
        <v>506</v>
      </c>
      <c r="G460" s="220"/>
      <c r="H460" s="223">
        <v>5.1999999999999998E-2</v>
      </c>
      <c r="I460" s="224"/>
      <c r="J460" s="220"/>
      <c r="K460" s="220"/>
      <c r="L460" s="225"/>
      <c r="M460" s="226"/>
      <c r="N460" s="227"/>
      <c r="O460" s="227"/>
      <c r="P460" s="227"/>
      <c r="Q460" s="227"/>
      <c r="R460" s="227"/>
      <c r="S460" s="227"/>
      <c r="T460" s="228"/>
      <c r="AT460" s="229" t="s">
        <v>145</v>
      </c>
      <c r="AU460" s="229" t="s">
        <v>89</v>
      </c>
      <c r="AV460" s="14" t="s">
        <v>89</v>
      </c>
      <c r="AW460" s="14" t="s">
        <v>41</v>
      </c>
      <c r="AX460" s="14" t="s">
        <v>80</v>
      </c>
      <c r="AY460" s="229" t="s">
        <v>134</v>
      </c>
    </row>
    <row r="461" spans="2:51" s="14" customFormat="1" ht="11.25" x14ac:dyDescent="0.2">
      <c r="B461" s="219"/>
      <c r="C461" s="220"/>
      <c r="D461" s="205" t="s">
        <v>145</v>
      </c>
      <c r="E461" s="221" t="s">
        <v>34</v>
      </c>
      <c r="F461" s="222" t="s">
        <v>507</v>
      </c>
      <c r="G461" s="220"/>
      <c r="H461" s="223">
        <v>7.0999999999999994E-2</v>
      </c>
      <c r="I461" s="224"/>
      <c r="J461" s="220"/>
      <c r="K461" s="220"/>
      <c r="L461" s="225"/>
      <c r="M461" s="226"/>
      <c r="N461" s="227"/>
      <c r="O461" s="227"/>
      <c r="P461" s="227"/>
      <c r="Q461" s="227"/>
      <c r="R461" s="227"/>
      <c r="S461" s="227"/>
      <c r="T461" s="228"/>
      <c r="AT461" s="229" t="s">
        <v>145</v>
      </c>
      <c r="AU461" s="229" t="s">
        <v>89</v>
      </c>
      <c r="AV461" s="14" t="s">
        <v>89</v>
      </c>
      <c r="AW461" s="14" t="s">
        <v>41</v>
      </c>
      <c r="AX461" s="14" t="s">
        <v>80</v>
      </c>
      <c r="AY461" s="229" t="s">
        <v>134</v>
      </c>
    </row>
    <row r="462" spans="2:51" s="14" customFormat="1" ht="11.25" x14ac:dyDescent="0.2">
      <c r="B462" s="219"/>
      <c r="C462" s="220"/>
      <c r="D462" s="205" t="s">
        <v>145</v>
      </c>
      <c r="E462" s="221" t="s">
        <v>34</v>
      </c>
      <c r="F462" s="222" t="s">
        <v>508</v>
      </c>
      <c r="G462" s="220"/>
      <c r="H462" s="223">
        <v>5.8999999999999997E-2</v>
      </c>
      <c r="I462" s="224"/>
      <c r="J462" s="220"/>
      <c r="K462" s="220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145</v>
      </c>
      <c r="AU462" s="229" t="s">
        <v>89</v>
      </c>
      <c r="AV462" s="14" t="s">
        <v>89</v>
      </c>
      <c r="AW462" s="14" t="s">
        <v>41</v>
      </c>
      <c r="AX462" s="14" t="s">
        <v>80</v>
      </c>
      <c r="AY462" s="229" t="s">
        <v>134</v>
      </c>
    </row>
    <row r="463" spans="2:51" s="14" customFormat="1" ht="11.25" x14ac:dyDescent="0.2">
      <c r="B463" s="219"/>
      <c r="C463" s="220"/>
      <c r="D463" s="205" t="s">
        <v>145</v>
      </c>
      <c r="E463" s="221" t="s">
        <v>34</v>
      </c>
      <c r="F463" s="222" t="s">
        <v>509</v>
      </c>
      <c r="G463" s="220"/>
      <c r="H463" s="223">
        <v>1.079</v>
      </c>
      <c r="I463" s="224"/>
      <c r="J463" s="220"/>
      <c r="K463" s="220"/>
      <c r="L463" s="225"/>
      <c r="M463" s="226"/>
      <c r="N463" s="227"/>
      <c r="O463" s="227"/>
      <c r="P463" s="227"/>
      <c r="Q463" s="227"/>
      <c r="R463" s="227"/>
      <c r="S463" s="227"/>
      <c r="T463" s="228"/>
      <c r="AT463" s="229" t="s">
        <v>145</v>
      </c>
      <c r="AU463" s="229" t="s">
        <v>89</v>
      </c>
      <c r="AV463" s="14" t="s">
        <v>89</v>
      </c>
      <c r="AW463" s="14" t="s">
        <v>41</v>
      </c>
      <c r="AX463" s="14" t="s">
        <v>80</v>
      </c>
      <c r="AY463" s="229" t="s">
        <v>134</v>
      </c>
    </row>
    <row r="464" spans="2:51" s="14" customFormat="1" ht="11.25" x14ac:dyDescent="0.2">
      <c r="B464" s="219"/>
      <c r="C464" s="220"/>
      <c r="D464" s="205" t="s">
        <v>145</v>
      </c>
      <c r="E464" s="221" t="s">
        <v>34</v>
      </c>
      <c r="F464" s="222" t="s">
        <v>510</v>
      </c>
      <c r="G464" s="220"/>
      <c r="H464" s="223">
        <v>0.10100000000000001</v>
      </c>
      <c r="I464" s="224"/>
      <c r="J464" s="220"/>
      <c r="K464" s="220"/>
      <c r="L464" s="225"/>
      <c r="M464" s="226"/>
      <c r="N464" s="227"/>
      <c r="O464" s="227"/>
      <c r="P464" s="227"/>
      <c r="Q464" s="227"/>
      <c r="R464" s="227"/>
      <c r="S464" s="227"/>
      <c r="T464" s="228"/>
      <c r="AT464" s="229" t="s">
        <v>145</v>
      </c>
      <c r="AU464" s="229" t="s">
        <v>89</v>
      </c>
      <c r="AV464" s="14" t="s">
        <v>89</v>
      </c>
      <c r="AW464" s="14" t="s">
        <v>41</v>
      </c>
      <c r="AX464" s="14" t="s">
        <v>80</v>
      </c>
      <c r="AY464" s="229" t="s">
        <v>134</v>
      </c>
    </row>
    <row r="465" spans="2:51" s="14" customFormat="1" ht="11.25" x14ac:dyDescent="0.2">
      <c r="B465" s="219"/>
      <c r="C465" s="220"/>
      <c r="D465" s="205" t="s">
        <v>145</v>
      </c>
      <c r="E465" s="221" t="s">
        <v>34</v>
      </c>
      <c r="F465" s="222" t="s">
        <v>511</v>
      </c>
      <c r="G465" s="220"/>
      <c r="H465" s="223">
        <v>5.8000000000000003E-2</v>
      </c>
      <c r="I465" s="224"/>
      <c r="J465" s="220"/>
      <c r="K465" s="220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145</v>
      </c>
      <c r="AU465" s="229" t="s">
        <v>89</v>
      </c>
      <c r="AV465" s="14" t="s">
        <v>89</v>
      </c>
      <c r="AW465" s="14" t="s">
        <v>41</v>
      </c>
      <c r="AX465" s="14" t="s">
        <v>80</v>
      </c>
      <c r="AY465" s="229" t="s">
        <v>134</v>
      </c>
    </row>
    <row r="466" spans="2:51" s="14" customFormat="1" ht="11.25" x14ac:dyDescent="0.2">
      <c r="B466" s="219"/>
      <c r="C466" s="220"/>
      <c r="D466" s="205" t="s">
        <v>145</v>
      </c>
      <c r="E466" s="221" t="s">
        <v>34</v>
      </c>
      <c r="F466" s="222" t="s">
        <v>512</v>
      </c>
      <c r="G466" s="220"/>
      <c r="H466" s="223">
        <v>2.7E-2</v>
      </c>
      <c r="I466" s="224"/>
      <c r="J466" s="220"/>
      <c r="K466" s="220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145</v>
      </c>
      <c r="AU466" s="229" t="s">
        <v>89</v>
      </c>
      <c r="AV466" s="14" t="s">
        <v>89</v>
      </c>
      <c r="AW466" s="14" t="s">
        <v>41</v>
      </c>
      <c r="AX466" s="14" t="s">
        <v>80</v>
      </c>
      <c r="AY466" s="229" t="s">
        <v>134</v>
      </c>
    </row>
    <row r="467" spans="2:51" s="14" customFormat="1" ht="11.25" x14ac:dyDescent="0.2">
      <c r="B467" s="219"/>
      <c r="C467" s="220"/>
      <c r="D467" s="205" t="s">
        <v>145</v>
      </c>
      <c r="E467" s="221" t="s">
        <v>34</v>
      </c>
      <c r="F467" s="222" t="s">
        <v>513</v>
      </c>
      <c r="G467" s="220"/>
      <c r="H467" s="223">
        <v>0.20200000000000001</v>
      </c>
      <c r="I467" s="224"/>
      <c r="J467" s="220"/>
      <c r="K467" s="220"/>
      <c r="L467" s="225"/>
      <c r="M467" s="226"/>
      <c r="N467" s="227"/>
      <c r="O467" s="227"/>
      <c r="P467" s="227"/>
      <c r="Q467" s="227"/>
      <c r="R467" s="227"/>
      <c r="S467" s="227"/>
      <c r="T467" s="228"/>
      <c r="AT467" s="229" t="s">
        <v>145</v>
      </c>
      <c r="AU467" s="229" t="s">
        <v>89</v>
      </c>
      <c r="AV467" s="14" t="s">
        <v>89</v>
      </c>
      <c r="AW467" s="14" t="s">
        <v>41</v>
      </c>
      <c r="AX467" s="14" t="s">
        <v>80</v>
      </c>
      <c r="AY467" s="229" t="s">
        <v>134</v>
      </c>
    </row>
    <row r="468" spans="2:51" s="14" customFormat="1" ht="11.25" x14ac:dyDescent="0.2">
      <c r="B468" s="219"/>
      <c r="C468" s="220"/>
      <c r="D468" s="205" t="s">
        <v>145</v>
      </c>
      <c r="E468" s="221" t="s">
        <v>34</v>
      </c>
      <c r="F468" s="222" t="s">
        <v>514</v>
      </c>
      <c r="G468" s="220"/>
      <c r="H468" s="223">
        <v>0.96199999999999997</v>
      </c>
      <c r="I468" s="224"/>
      <c r="J468" s="220"/>
      <c r="K468" s="220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145</v>
      </c>
      <c r="AU468" s="229" t="s">
        <v>89</v>
      </c>
      <c r="AV468" s="14" t="s">
        <v>89</v>
      </c>
      <c r="AW468" s="14" t="s">
        <v>41</v>
      </c>
      <c r="AX468" s="14" t="s">
        <v>80</v>
      </c>
      <c r="AY468" s="229" t="s">
        <v>134</v>
      </c>
    </row>
    <row r="469" spans="2:51" s="14" customFormat="1" ht="11.25" x14ac:dyDescent="0.2">
      <c r="B469" s="219"/>
      <c r="C469" s="220"/>
      <c r="D469" s="205" t="s">
        <v>145</v>
      </c>
      <c r="E469" s="221" t="s">
        <v>34</v>
      </c>
      <c r="F469" s="222" t="s">
        <v>515</v>
      </c>
      <c r="G469" s="220"/>
      <c r="H469" s="223">
        <v>0.52500000000000002</v>
      </c>
      <c r="I469" s="224"/>
      <c r="J469" s="220"/>
      <c r="K469" s="220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145</v>
      </c>
      <c r="AU469" s="229" t="s">
        <v>89</v>
      </c>
      <c r="AV469" s="14" t="s">
        <v>89</v>
      </c>
      <c r="AW469" s="14" t="s">
        <v>41</v>
      </c>
      <c r="AX469" s="14" t="s">
        <v>80</v>
      </c>
      <c r="AY469" s="229" t="s">
        <v>134</v>
      </c>
    </row>
    <row r="470" spans="2:51" s="14" customFormat="1" ht="11.25" x14ac:dyDescent="0.2">
      <c r="B470" s="219"/>
      <c r="C470" s="220"/>
      <c r="D470" s="205" t="s">
        <v>145</v>
      </c>
      <c r="E470" s="221" t="s">
        <v>34</v>
      </c>
      <c r="F470" s="222" t="s">
        <v>516</v>
      </c>
      <c r="G470" s="220"/>
      <c r="H470" s="223">
        <v>0.158</v>
      </c>
      <c r="I470" s="224"/>
      <c r="J470" s="220"/>
      <c r="K470" s="220"/>
      <c r="L470" s="225"/>
      <c r="M470" s="226"/>
      <c r="N470" s="227"/>
      <c r="O470" s="227"/>
      <c r="P470" s="227"/>
      <c r="Q470" s="227"/>
      <c r="R470" s="227"/>
      <c r="S470" s="227"/>
      <c r="T470" s="228"/>
      <c r="AT470" s="229" t="s">
        <v>145</v>
      </c>
      <c r="AU470" s="229" t="s">
        <v>89</v>
      </c>
      <c r="AV470" s="14" t="s">
        <v>89</v>
      </c>
      <c r="AW470" s="14" t="s">
        <v>41</v>
      </c>
      <c r="AX470" s="14" t="s">
        <v>80</v>
      </c>
      <c r="AY470" s="229" t="s">
        <v>134</v>
      </c>
    </row>
    <row r="471" spans="2:51" s="14" customFormat="1" ht="11.25" x14ac:dyDescent="0.2">
      <c r="B471" s="219"/>
      <c r="C471" s="220"/>
      <c r="D471" s="205" t="s">
        <v>145</v>
      </c>
      <c r="E471" s="221" t="s">
        <v>34</v>
      </c>
      <c r="F471" s="222" t="s">
        <v>517</v>
      </c>
      <c r="G471" s="220"/>
      <c r="H471" s="223">
        <v>3.5000000000000003E-2</v>
      </c>
      <c r="I471" s="224"/>
      <c r="J471" s="220"/>
      <c r="K471" s="220"/>
      <c r="L471" s="225"/>
      <c r="M471" s="226"/>
      <c r="N471" s="227"/>
      <c r="O471" s="227"/>
      <c r="P471" s="227"/>
      <c r="Q471" s="227"/>
      <c r="R471" s="227"/>
      <c r="S471" s="227"/>
      <c r="T471" s="228"/>
      <c r="AT471" s="229" t="s">
        <v>145</v>
      </c>
      <c r="AU471" s="229" t="s">
        <v>89</v>
      </c>
      <c r="AV471" s="14" t="s">
        <v>89</v>
      </c>
      <c r="AW471" s="14" t="s">
        <v>41</v>
      </c>
      <c r="AX471" s="14" t="s">
        <v>80</v>
      </c>
      <c r="AY471" s="229" t="s">
        <v>134</v>
      </c>
    </row>
    <row r="472" spans="2:51" s="14" customFormat="1" ht="11.25" x14ac:dyDescent="0.2">
      <c r="B472" s="219"/>
      <c r="C472" s="220"/>
      <c r="D472" s="205" t="s">
        <v>145</v>
      </c>
      <c r="E472" s="221" t="s">
        <v>34</v>
      </c>
      <c r="F472" s="222" t="s">
        <v>499</v>
      </c>
      <c r="G472" s="220"/>
      <c r="H472" s="223">
        <v>8.1000000000000003E-2</v>
      </c>
      <c r="I472" s="224"/>
      <c r="J472" s="220"/>
      <c r="K472" s="220"/>
      <c r="L472" s="225"/>
      <c r="M472" s="226"/>
      <c r="N472" s="227"/>
      <c r="O472" s="227"/>
      <c r="P472" s="227"/>
      <c r="Q472" s="227"/>
      <c r="R472" s="227"/>
      <c r="S472" s="227"/>
      <c r="T472" s="228"/>
      <c r="AT472" s="229" t="s">
        <v>145</v>
      </c>
      <c r="AU472" s="229" t="s">
        <v>89</v>
      </c>
      <c r="AV472" s="14" t="s">
        <v>89</v>
      </c>
      <c r="AW472" s="14" t="s">
        <v>41</v>
      </c>
      <c r="AX472" s="14" t="s">
        <v>80</v>
      </c>
      <c r="AY472" s="229" t="s">
        <v>134</v>
      </c>
    </row>
    <row r="473" spans="2:51" s="14" customFormat="1" ht="11.25" x14ac:dyDescent="0.2">
      <c r="B473" s="219"/>
      <c r="C473" s="220"/>
      <c r="D473" s="205" t="s">
        <v>145</v>
      </c>
      <c r="E473" s="221" t="s">
        <v>34</v>
      </c>
      <c r="F473" s="222" t="s">
        <v>518</v>
      </c>
      <c r="G473" s="220"/>
      <c r="H473" s="223">
        <v>0.27100000000000002</v>
      </c>
      <c r="I473" s="224"/>
      <c r="J473" s="220"/>
      <c r="K473" s="220"/>
      <c r="L473" s="225"/>
      <c r="M473" s="226"/>
      <c r="N473" s="227"/>
      <c r="O473" s="227"/>
      <c r="P473" s="227"/>
      <c r="Q473" s="227"/>
      <c r="R473" s="227"/>
      <c r="S473" s="227"/>
      <c r="T473" s="228"/>
      <c r="AT473" s="229" t="s">
        <v>145</v>
      </c>
      <c r="AU473" s="229" t="s">
        <v>89</v>
      </c>
      <c r="AV473" s="14" t="s">
        <v>89</v>
      </c>
      <c r="AW473" s="14" t="s">
        <v>41</v>
      </c>
      <c r="AX473" s="14" t="s">
        <v>80</v>
      </c>
      <c r="AY473" s="229" t="s">
        <v>134</v>
      </c>
    </row>
    <row r="474" spans="2:51" s="14" customFormat="1" ht="11.25" x14ac:dyDescent="0.2">
      <c r="B474" s="219"/>
      <c r="C474" s="220"/>
      <c r="D474" s="205" t="s">
        <v>145</v>
      </c>
      <c r="E474" s="221" t="s">
        <v>34</v>
      </c>
      <c r="F474" s="222" t="s">
        <v>518</v>
      </c>
      <c r="G474" s="220"/>
      <c r="H474" s="223">
        <v>0.27100000000000002</v>
      </c>
      <c r="I474" s="224"/>
      <c r="J474" s="220"/>
      <c r="K474" s="220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145</v>
      </c>
      <c r="AU474" s="229" t="s">
        <v>89</v>
      </c>
      <c r="AV474" s="14" t="s">
        <v>89</v>
      </c>
      <c r="AW474" s="14" t="s">
        <v>41</v>
      </c>
      <c r="AX474" s="14" t="s">
        <v>80</v>
      </c>
      <c r="AY474" s="229" t="s">
        <v>134</v>
      </c>
    </row>
    <row r="475" spans="2:51" s="14" customFormat="1" ht="11.25" x14ac:dyDescent="0.2">
      <c r="B475" s="219"/>
      <c r="C475" s="220"/>
      <c r="D475" s="205" t="s">
        <v>145</v>
      </c>
      <c r="E475" s="221" t="s">
        <v>34</v>
      </c>
      <c r="F475" s="222" t="s">
        <v>519</v>
      </c>
      <c r="G475" s="220"/>
      <c r="H475" s="223">
        <v>0.21099999999999999</v>
      </c>
      <c r="I475" s="224"/>
      <c r="J475" s="220"/>
      <c r="K475" s="220"/>
      <c r="L475" s="225"/>
      <c r="M475" s="226"/>
      <c r="N475" s="227"/>
      <c r="O475" s="227"/>
      <c r="P475" s="227"/>
      <c r="Q475" s="227"/>
      <c r="R475" s="227"/>
      <c r="S475" s="227"/>
      <c r="T475" s="228"/>
      <c r="AT475" s="229" t="s">
        <v>145</v>
      </c>
      <c r="AU475" s="229" t="s">
        <v>89</v>
      </c>
      <c r="AV475" s="14" t="s">
        <v>89</v>
      </c>
      <c r="AW475" s="14" t="s">
        <v>41</v>
      </c>
      <c r="AX475" s="14" t="s">
        <v>80</v>
      </c>
      <c r="AY475" s="229" t="s">
        <v>134</v>
      </c>
    </row>
    <row r="476" spans="2:51" s="14" customFormat="1" ht="11.25" x14ac:dyDescent="0.2">
      <c r="B476" s="219"/>
      <c r="C476" s="220"/>
      <c r="D476" s="205" t="s">
        <v>145</v>
      </c>
      <c r="E476" s="221" t="s">
        <v>34</v>
      </c>
      <c r="F476" s="222" t="s">
        <v>520</v>
      </c>
      <c r="G476" s="220"/>
      <c r="H476" s="223">
        <v>0.46700000000000003</v>
      </c>
      <c r="I476" s="224"/>
      <c r="J476" s="220"/>
      <c r="K476" s="220"/>
      <c r="L476" s="225"/>
      <c r="M476" s="226"/>
      <c r="N476" s="227"/>
      <c r="O476" s="227"/>
      <c r="P476" s="227"/>
      <c r="Q476" s="227"/>
      <c r="R476" s="227"/>
      <c r="S476" s="227"/>
      <c r="T476" s="228"/>
      <c r="AT476" s="229" t="s">
        <v>145</v>
      </c>
      <c r="AU476" s="229" t="s">
        <v>89</v>
      </c>
      <c r="AV476" s="14" t="s">
        <v>89</v>
      </c>
      <c r="AW476" s="14" t="s">
        <v>41</v>
      </c>
      <c r="AX476" s="14" t="s">
        <v>80</v>
      </c>
      <c r="AY476" s="229" t="s">
        <v>134</v>
      </c>
    </row>
    <row r="477" spans="2:51" s="14" customFormat="1" ht="11.25" x14ac:dyDescent="0.2">
      <c r="B477" s="219"/>
      <c r="C477" s="220"/>
      <c r="D477" s="205" t="s">
        <v>145</v>
      </c>
      <c r="E477" s="221" t="s">
        <v>34</v>
      </c>
      <c r="F477" s="222" t="s">
        <v>521</v>
      </c>
      <c r="G477" s="220"/>
      <c r="H477" s="223">
        <v>0.80600000000000005</v>
      </c>
      <c r="I477" s="224"/>
      <c r="J477" s="220"/>
      <c r="K477" s="220"/>
      <c r="L477" s="225"/>
      <c r="M477" s="226"/>
      <c r="N477" s="227"/>
      <c r="O477" s="227"/>
      <c r="P477" s="227"/>
      <c r="Q477" s="227"/>
      <c r="R477" s="227"/>
      <c r="S477" s="227"/>
      <c r="T477" s="228"/>
      <c r="AT477" s="229" t="s">
        <v>145</v>
      </c>
      <c r="AU477" s="229" t="s">
        <v>89</v>
      </c>
      <c r="AV477" s="14" t="s">
        <v>89</v>
      </c>
      <c r="AW477" s="14" t="s">
        <v>41</v>
      </c>
      <c r="AX477" s="14" t="s">
        <v>80</v>
      </c>
      <c r="AY477" s="229" t="s">
        <v>134</v>
      </c>
    </row>
    <row r="478" spans="2:51" s="14" customFormat="1" ht="11.25" x14ac:dyDescent="0.2">
      <c r="B478" s="219"/>
      <c r="C478" s="220"/>
      <c r="D478" s="205" t="s">
        <v>145</v>
      </c>
      <c r="E478" s="221" t="s">
        <v>34</v>
      </c>
      <c r="F478" s="222" t="s">
        <v>522</v>
      </c>
      <c r="G478" s="220"/>
      <c r="H478" s="223">
        <v>6.9000000000000006E-2</v>
      </c>
      <c r="I478" s="224"/>
      <c r="J478" s="220"/>
      <c r="K478" s="220"/>
      <c r="L478" s="225"/>
      <c r="M478" s="226"/>
      <c r="N478" s="227"/>
      <c r="O478" s="227"/>
      <c r="P478" s="227"/>
      <c r="Q478" s="227"/>
      <c r="R478" s="227"/>
      <c r="S478" s="227"/>
      <c r="T478" s="228"/>
      <c r="AT478" s="229" t="s">
        <v>145</v>
      </c>
      <c r="AU478" s="229" t="s">
        <v>89</v>
      </c>
      <c r="AV478" s="14" t="s">
        <v>89</v>
      </c>
      <c r="AW478" s="14" t="s">
        <v>41</v>
      </c>
      <c r="AX478" s="14" t="s">
        <v>80</v>
      </c>
      <c r="AY478" s="229" t="s">
        <v>134</v>
      </c>
    </row>
    <row r="479" spans="2:51" s="14" customFormat="1" ht="11.25" x14ac:dyDescent="0.2">
      <c r="B479" s="219"/>
      <c r="C479" s="220"/>
      <c r="D479" s="205" t="s">
        <v>145</v>
      </c>
      <c r="E479" s="221" t="s">
        <v>34</v>
      </c>
      <c r="F479" s="222" t="s">
        <v>523</v>
      </c>
      <c r="G479" s="220"/>
      <c r="H479" s="223">
        <v>7.8E-2</v>
      </c>
      <c r="I479" s="224"/>
      <c r="J479" s="220"/>
      <c r="K479" s="220"/>
      <c r="L479" s="225"/>
      <c r="M479" s="226"/>
      <c r="N479" s="227"/>
      <c r="O479" s="227"/>
      <c r="P479" s="227"/>
      <c r="Q479" s="227"/>
      <c r="R479" s="227"/>
      <c r="S479" s="227"/>
      <c r="T479" s="228"/>
      <c r="AT479" s="229" t="s">
        <v>145</v>
      </c>
      <c r="AU479" s="229" t="s">
        <v>89</v>
      </c>
      <c r="AV479" s="14" t="s">
        <v>89</v>
      </c>
      <c r="AW479" s="14" t="s">
        <v>41</v>
      </c>
      <c r="AX479" s="14" t="s">
        <v>80</v>
      </c>
      <c r="AY479" s="229" t="s">
        <v>134</v>
      </c>
    </row>
    <row r="480" spans="2:51" s="14" customFormat="1" ht="11.25" x14ac:dyDescent="0.2">
      <c r="B480" s="219"/>
      <c r="C480" s="220"/>
      <c r="D480" s="205" t="s">
        <v>145</v>
      </c>
      <c r="E480" s="221" t="s">
        <v>34</v>
      </c>
      <c r="F480" s="222" t="s">
        <v>524</v>
      </c>
      <c r="G480" s="220"/>
      <c r="H480" s="223">
        <v>0.96799999999999997</v>
      </c>
      <c r="I480" s="224"/>
      <c r="J480" s="220"/>
      <c r="K480" s="220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145</v>
      </c>
      <c r="AU480" s="229" t="s">
        <v>89</v>
      </c>
      <c r="AV480" s="14" t="s">
        <v>89</v>
      </c>
      <c r="AW480" s="14" t="s">
        <v>41</v>
      </c>
      <c r="AX480" s="14" t="s">
        <v>80</v>
      </c>
      <c r="AY480" s="229" t="s">
        <v>134</v>
      </c>
    </row>
    <row r="481" spans="2:51" s="14" customFormat="1" ht="11.25" x14ac:dyDescent="0.2">
      <c r="B481" s="219"/>
      <c r="C481" s="220"/>
      <c r="D481" s="205" t="s">
        <v>145</v>
      </c>
      <c r="E481" s="221" t="s">
        <v>34</v>
      </c>
      <c r="F481" s="222" t="s">
        <v>525</v>
      </c>
      <c r="G481" s="220"/>
      <c r="H481" s="223">
        <v>1.89</v>
      </c>
      <c r="I481" s="224"/>
      <c r="J481" s="220"/>
      <c r="K481" s="220"/>
      <c r="L481" s="225"/>
      <c r="M481" s="226"/>
      <c r="N481" s="227"/>
      <c r="O481" s="227"/>
      <c r="P481" s="227"/>
      <c r="Q481" s="227"/>
      <c r="R481" s="227"/>
      <c r="S481" s="227"/>
      <c r="T481" s="228"/>
      <c r="AT481" s="229" t="s">
        <v>145</v>
      </c>
      <c r="AU481" s="229" t="s">
        <v>89</v>
      </c>
      <c r="AV481" s="14" t="s">
        <v>89</v>
      </c>
      <c r="AW481" s="14" t="s">
        <v>41</v>
      </c>
      <c r="AX481" s="14" t="s">
        <v>80</v>
      </c>
      <c r="AY481" s="229" t="s">
        <v>134</v>
      </c>
    </row>
    <row r="482" spans="2:51" s="14" customFormat="1" ht="11.25" x14ac:dyDescent="0.2">
      <c r="B482" s="219"/>
      <c r="C482" s="220"/>
      <c r="D482" s="205" t="s">
        <v>145</v>
      </c>
      <c r="E482" s="221" t="s">
        <v>34</v>
      </c>
      <c r="F482" s="222" t="s">
        <v>526</v>
      </c>
      <c r="G482" s="220"/>
      <c r="H482" s="223">
        <v>7.1999999999999995E-2</v>
      </c>
      <c r="I482" s="224"/>
      <c r="J482" s="220"/>
      <c r="K482" s="220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145</v>
      </c>
      <c r="AU482" s="229" t="s">
        <v>89</v>
      </c>
      <c r="AV482" s="14" t="s">
        <v>89</v>
      </c>
      <c r="AW482" s="14" t="s">
        <v>41</v>
      </c>
      <c r="AX482" s="14" t="s">
        <v>80</v>
      </c>
      <c r="AY482" s="229" t="s">
        <v>134</v>
      </c>
    </row>
    <row r="483" spans="2:51" s="14" customFormat="1" ht="11.25" x14ac:dyDescent="0.2">
      <c r="B483" s="219"/>
      <c r="C483" s="220"/>
      <c r="D483" s="205" t="s">
        <v>145</v>
      </c>
      <c r="E483" s="221" t="s">
        <v>34</v>
      </c>
      <c r="F483" s="222" t="s">
        <v>527</v>
      </c>
      <c r="G483" s="220"/>
      <c r="H483" s="223">
        <v>0.06</v>
      </c>
      <c r="I483" s="224"/>
      <c r="J483" s="220"/>
      <c r="K483" s="220"/>
      <c r="L483" s="225"/>
      <c r="M483" s="226"/>
      <c r="N483" s="227"/>
      <c r="O483" s="227"/>
      <c r="P483" s="227"/>
      <c r="Q483" s="227"/>
      <c r="R483" s="227"/>
      <c r="S483" s="227"/>
      <c r="T483" s="228"/>
      <c r="AT483" s="229" t="s">
        <v>145</v>
      </c>
      <c r="AU483" s="229" t="s">
        <v>89</v>
      </c>
      <c r="AV483" s="14" t="s">
        <v>89</v>
      </c>
      <c r="AW483" s="14" t="s">
        <v>41</v>
      </c>
      <c r="AX483" s="14" t="s">
        <v>80</v>
      </c>
      <c r="AY483" s="229" t="s">
        <v>134</v>
      </c>
    </row>
    <row r="484" spans="2:51" s="14" customFormat="1" ht="11.25" x14ac:dyDescent="0.2">
      <c r="B484" s="219"/>
      <c r="C484" s="220"/>
      <c r="D484" s="205" t="s">
        <v>145</v>
      </c>
      <c r="E484" s="221" t="s">
        <v>34</v>
      </c>
      <c r="F484" s="222" t="s">
        <v>528</v>
      </c>
      <c r="G484" s="220"/>
      <c r="H484" s="223">
        <v>9.8000000000000004E-2</v>
      </c>
      <c r="I484" s="224"/>
      <c r="J484" s="220"/>
      <c r="K484" s="220"/>
      <c r="L484" s="225"/>
      <c r="M484" s="226"/>
      <c r="N484" s="227"/>
      <c r="O484" s="227"/>
      <c r="P484" s="227"/>
      <c r="Q484" s="227"/>
      <c r="R484" s="227"/>
      <c r="S484" s="227"/>
      <c r="T484" s="228"/>
      <c r="AT484" s="229" t="s">
        <v>145</v>
      </c>
      <c r="AU484" s="229" t="s">
        <v>89</v>
      </c>
      <c r="AV484" s="14" t="s">
        <v>89</v>
      </c>
      <c r="AW484" s="14" t="s">
        <v>41</v>
      </c>
      <c r="AX484" s="14" t="s">
        <v>80</v>
      </c>
      <c r="AY484" s="229" t="s">
        <v>134</v>
      </c>
    </row>
    <row r="485" spans="2:51" s="14" customFormat="1" ht="11.25" x14ac:dyDescent="0.2">
      <c r="B485" s="219"/>
      <c r="C485" s="220"/>
      <c r="D485" s="205" t="s">
        <v>145</v>
      </c>
      <c r="E485" s="221" t="s">
        <v>34</v>
      </c>
      <c r="F485" s="222" t="s">
        <v>529</v>
      </c>
      <c r="G485" s="220"/>
      <c r="H485" s="223">
        <v>0.13500000000000001</v>
      </c>
      <c r="I485" s="224"/>
      <c r="J485" s="220"/>
      <c r="K485" s="220"/>
      <c r="L485" s="225"/>
      <c r="M485" s="226"/>
      <c r="N485" s="227"/>
      <c r="O485" s="227"/>
      <c r="P485" s="227"/>
      <c r="Q485" s="227"/>
      <c r="R485" s="227"/>
      <c r="S485" s="227"/>
      <c r="T485" s="228"/>
      <c r="AT485" s="229" t="s">
        <v>145</v>
      </c>
      <c r="AU485" s="229" t="s">
        <v>89</v>
      </c>
      <c r="AV485" s="14" t="s">
        <v>89</v>
      </c>
      <c r="AW485" s="14" t="s">
        <v>41</v>
      </c>
      <c r="AX485" s="14" t="s">
        <v>80</v>
      </c>
      <c r="AY485" s="229" t="s">
        <v>134</v>
      </c>
    </row>
    <row r="486" spans="2:51" s="14" customFormat="1" ht="11.25" x14ac:dyDescent="0.2">
      <c r="B486" s="219"/>
      <c r="C486" s="220"/>
      <c r="D486" s="205" t="s">
        <v>145</v>
      </c>
      <c r="E486" s="221" t="s">
        <v>34</v>
      </c>
      <c r="F486" s="222" t="s">
        <v>530</v>
      </c>
      <c r="G486" s="220"/>
      <c r="H486" s="223">
        <v>0.17299999999999999</v>
      </c>
      <c r="I486" s="224"/>
      <c r="J486" s="220"/>
      <c r="K486" s="220"/>
      <c r="L486" s="225"/>
      <c r="M486" s="226"/>
      <c r="N486" s="227"/>
      <c r="O486" s="227"/>
      <c r="P486" s="227"/>
      <c r="Q486" s="227"/>
      <c r="R486" s="227"/>
      <c r="S486" s="227"/>
      <c r="T486" s="228"/>
      <c r="AT486" s="229" t="s">
        <v>145</v>
      </c>
      <c r="AU486" s="229" t="s">
        <v>89</v>
      </c>
      <c r="AV486" s="14" t="s">
        <v>89</v>
      </c>
      <c r="AW486" s="14" t="s">
        <v>41</v>
      </c>
      <c r="AX486" s="14" t="s">
        <v>80</v>
      </c>
      <c r="AY486" s="229" t="s">
        <v>134</v>
      </c>
    </row>
    <row r="487" spans="2:51" s="14" customFormat="1" ht="11.25" x14ac:dyDescent="0.2">
      <c r="B487" s="219"/>
      <c r="C487" s="220"/>
      <c r="D487" s="205" t="s">
        <v>145</v>
      </c>
      <c r="E487" s="221" t="s">
        <v>34</v>
      </c>
      <c r="F487" s="222" t="s">
        <v>531</v>
      </c>
      <c r="G487" s="220"/>
      <c r="H487" s="223">
        <v>0.20899999999999999</v>
      </c>
      <c r="I487" s="224"/>
      <c r="J487" s="220"/>
      <c r="K487" s="220"/>
      <c r="L487" s="225"/>
      <c r="M487" s="226"/>
      <c r="N487" s="227"/>
      <c r="O487" s="227"/>
      <c r="P487" s="227"/>
      <c r="Q487" s="227"/>
      <c r="R487" s="227"/>
      <c r="S487" s="227"/>
      <c r="T487" s="228"/>
      <c r="AT487" s="229" t="s">
        <v>145</v>
      </c>
      <c r="AU487" s="229" t="s">
        <v>89</v>
      </c>
      <c r="AV487" s="14" t="s">
        <v>89</v>
      </c>
      <c r="AW487" s="14" t="s">
        <v>41</v>
      </c>
      <c r="AX487" s="14" t="s">
        <v>80</v>
      </c>
      <c r="AY487" s="229" t="s">
        <v>134</v>
      </c>
    </row>
    <row r="488" spans="2:51" s="14" customFormat="1" ht="11.25" x14ac:dyDescent="0.2">
      <c r="B488" s="219"/>
      <c r="C488" s="220"/>
      <c r="D488" s="205" t="s">
        <v>145</v>
      </c>
      <c r="E488" s="221" t="s">
        <v>34</v>
      </c>
      <c r="F488" s="222" t="s">
        <v>532</v>
      </c>
      <c r="G488" s="220"/>
      <c r="H488" s="223">
        <v>0.245</v>
      </c>
      <c r="I488" s="224"/>
      <c r="J488" s="220"/>
      <c r="K488" s="220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145</v>
      </c>
      <c r="AU488" s="229" t="s">
        <v>89</v>
      </c>
      <c r="AV488" s="14" t="s">
        <v>89</v>
      </c>
      <c r="AW488" s="14" t="s">
        <v>41</v>
      </c>
      <c r="AX488" s="14" t="s">
        <v>80</v>
      </c>
      <c r="AY488" s="229" t="s">
        <v>134</v>
      </c>
    </row>
    <row r="489" spans="2:51" s="14" customFormat="1" ht="11.25" x14ac:dyDescent="0.2">
      <c r="B489" s="219"/>
      <c r="C489" s="220"/>
      <c r="D489" s="205" t="s">
        <v>145</v>
      </c>
      <c r="E489" s="221" t="s">
        <v>34</v>
      </c>
      <c r="F489" s="222" t="s">
        <v>533</v>
      </c>
      <c r="G489" s="220"/>
      <c r="H489" s="223">
        <v>0.23899999999999999</v>
      </c>
      <c r="I489" s="224"/>
      <c r="J489" s="220"/>
      <c r="K489" s="220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145</v>
      </c>
      <c r="AU489" s="229" t="s">
        <v>89</v>
      </c>
      <c r="AV489" s="14" t="s">
        <v>89</v>
      </c>
      <c r="AW489" s="14" t="s">
        <v>41</v>
      </c>
      <c r="AX489" s="14" t="s">
        <v>80</v>
      </c>
      <c r="AY489" s="229" t="s">
        <v>134</v>
      </c>
    </row>
    <row r="490" spans="2:51" s="14" customFormat="1" ht="11.25" x14ac:dyDescent="0.2">
      <c r="B490" s="219"/>
      <c r="C490" s="220"/>
      <c r="D490" s="205" t="s">
        <v>145</v>
      </c>
      <c r="E490" s="221" t="s">
        <v>34</v>
      </c>
      <c r="F490" s="222" t="s">
        <v>534</v>
      </c>
      <c r="G490" s="220"/>
      <c r="H490" s="223">
        <v>4.2999999999999997E-2</v>
      </c>
      <c r="I490" s="224"/>
      <c r="J490" s="220"/>
      <c r="K490" s="220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145</v>
      </c>
      <c r="AU490" s="229" t="s">
        <v>89</v>
      </c>
      <c r="AV490" s="14" t="s">
        <v>89</v>
      </c>
      <c r="AW490" s="14" t="s">
        <v>41</v>
      </c>
      <c r="AX490" s="14" t="s">
        <v>80</v>
      </c>
      <c r="AY490" s="229" t="s">
        <v>134</v>
      </c>
    </row>
    <row r="491" spans="2:51" s="14" customFormat="1" ht="11.25" x14ac:dyDescent="0.2">
      <c r="B491" s="219"/>
      <c r="C491" s="220"/>
      <c r="D491" s="205" t="s">
        <v>145</v>
      </c>
      <c r="E491" s="221" t="s">
        <v>34</v>
      </c>
      <c r="F491" s="222" t="s">
        <v>535</v>
      </c>
      <c r="G491" s="220"/>
      <c r="H491" s="223">
        <v>1.6830000000000001</v>
      </c>
      <c r="I491" s="224"/>
      <c r="J491" s="220"/>
      <c r="K491" s="220"/>
      <c r="L491" s="225"/>
      <c r="M491" s="226"/>
      <c r="N491" s="227"/>
      <c r="O491" s="227"/>
      <c r="P491" s="227"/>
      <c r="Q491" s="227"/>
      <c r="R491" s="227"/>
      <c r="S491" s="227"/>
      <c r="T491" s="228"/>
      <c r="AT491" s="229" t="s">
        <v>145</v>
      </c>
      <c r="AU491" s="229" t="s">
        <v>89</v>
      </c>
      <c r="AV491" s="14" t="s">
        <v>89</v>
      </c>
      <c r="AW491" s="14" t="s">
        <v>41</v>
      </c>
      <c r="AX491" s="14" t="s">
        <v>80</v>
      </c>
      <c r="AY491" s="229" t="s">
        <v>134</v>
      </c>
    </row>
    <row r="492" spans="2:51" s="14" customFormat="1" ht="11.25" x14ac:dyDescent="0.2">
      <c r="B492" s="219"/>
      <c r="C492" s="220"/>
      <c r="D492" s="205" t="s">
        <v>145</v>
      </c>
      <c r="E492" s="221" t="s">
        <v>34</v>
      </c>
      <c r="F492" s="222" t="s">
        <v>499</v>
      </c>
      <c r="G492" s="220"/>
      <c r="H492" s="223">
        <v>8.1000000000000003E-2</v>
      </c>
      <c r="I492" s="224"/>
      <c r="J492" s="220"/>
      <c r="K492" s="220"/>
      <c r="L492" s="225"/>
      <c r="M492" s="226"/>
      <c r="N492" s="227"/>
      <c r="O492" s="227"/>
      <c r="P492" s="227"/>
      <c r="Q492" s="227"/>
      <c r="R492" s="227"/>
      <c r="S492" s="227"/>
      <c r="T492" s="228"/>
      <c r="AT492" s="229" t="s">
        <v>145</v>
      </c>
      <c r="AU492" s="229" t="s">
        <v>89</v>
      </c>
      <c r="AV492" s="14" t="s">
        <v>89</v>
      </c>
      <c r="AW492" s="14" t="s">
        <v>41</v>
      </c>
      <c r="AX492" s="14" t="s">
        <v>80</v>
      </c>
      <c r="AY492" s="229" t="s">
        <v>134</v>
      </c>
    </row>
    <row r="493" spans="2:51" s="14" customFormat="1" ht="11.25" x14ac:dyDescent="0.2">
      <c r="B493" s="219"/>
      <c r="C493" s="220"/>
      <c r="D493" s="205" t="s">
        <v>145</v>
      </c>
      <c r="E493" s="221" t="s">
        <v>34</v>
      </c>
      <c r="F493" s="222" t="s">
        <v>536</v>
      </c>
      <c r="G493" s="220"/>
      <c r="H493" s="223">
        <v>0.115</v>
      </c>
      <c r="I493" s="224"/>
      <c r="J493" s="220"/>
      <c r="K493" s="220"/>
      <c r="L493" s="225"/>
      <c r="M493" s="226"/>
      <c r="N493" s="227"/>
      <c r="O493" s="227"/>
      <c r="P493" s="227"/>
      <c r="Q493" s="227"/>
      <c r="R493" s="227"/>
      <c r="S493" s="227"/>
      <c r="T493" s="228"/>
      <c r="AT493" s="229" t="s">
        <v>145</v>
      </c>
      <c r="AU493" s="229" t="s">
        <v>89</v>
      </c>
      <c r="AV493" s="14" t="s">
        <v>89</v>
      </c>
      <c r="AW493" s="14" t="s">
        <v>41</v>
      </c>
      <c r="AX493" s="14" t="s">
        <v>80</v>
      </c>
      <c r="AY493" s="229" t="s">
        <v>134</v>
      </c>
    </row>
    <row r="494" spans="2:51" s="14" customFormat="1" ht="11.25" x14ac:dyDescent="0.2">
      <c r="B494" s="219"/>
      <c r="C494" s="220"/>
      <c r="D494" s="205" t="s">
        <v>145</v>
      </c>
      <c r="E494" s="221" t="s">
        <v>34</v>
      </c>
      <c r="F494" s="222" t="s">
        <v>537</v>
      </c>
      <c r="G494" s="220"/>
      <c r="H494" s="223">
        <v>0.151</v>
      </c>
      <c r="I494" s="224"/>
      <c r="J494" s="220"/>
      <c r="K494" s="220"/>
      <c r="L494" s="225"/>
      <c r="M494" s="226"/>
      <c r="N494" s="227"/>
      <c r="O494" s="227"/>
      <c r="P494" s="227"/>
      <c r="Q494" s="227"/>
      <c r="R494" s="227"/>
      <c r="S494" s="227"/>
      <c r="T494" s="228"/>
      <c r="AT494" s="229" t="s">
        <v>145</v>
      </c>
      <c r="AU494" s="229" t="s">
        <v>89</v>
      </c>
      <c r="AV494" s="14" t="s">
        <v>89</v>
      </c>
      <c r="AW494" s="14" t="s">
        <v>41</v>
      </c>
      <c r="AX494" s="14" t="s">
        <v>80</v>
      </c>
      <c r="AY494" s="229" t="s">
        <v>134</v>
      </c>
    </row>
    <row r="495" spans="2:51" s="14" customFormat="1" ht="11.25" x14ac:dyDescent="0.2">
      <c r="B495" s="219"/>
      <c r="C495" s="220"/>
      <c r="D495" s="205" t="s">
        <v>145</v>
      </c>
      <c r="E495" s="221" t="s">
        <v>34</v>
      </c>
      <c r="F495" s="222" t="s">
        <v>538</v>
      </c>
      <c r="G495" s="220"/>
      <c r="H495" s="223">
        <v>0.192</v>
      </c>
      <c r="I495" s="224"/>
      <c r="J495" s="220"/>
      <c r="K495" s="220"/>
      <c r="L495" s="225"/>
      <c r="M495" s="226"/>
      <c r="N495" s="227"/>
      <c r="O495" s="227"/>
      <c r="P495" s="227"/>
      <c r="Q495" s="227"/>
      <c r="R495" s="227"/>
      <c r="S495" s="227"/>
      <c r="T495" s="228"/>
      <c r="AT495" s="229" t="s">
        <v>145</v>
      </c>
      <c r="AU495" s="229" t="s">
        <v>89</v>
      </c>
      <c r="AV495" s="14" t="s">
        <v>89</v>
      </c>
      <c r="AW495" s="14" t="s">
        <v>41</v>
      </c>
      <c r="AX495" s="14" t="s">
        <v>80</v>
      </c>
      <c r="AY495" s="229" t="s">
        <v>134</v>
      </c>
    </row>
    <row r="496" spans="2:51" s="14" customFormat="1" ht="11.25" x14ac:dyDescent="0.2">
      <c r="B496" s="219"/>
      <c r="C496" s="220"/>
      <c r="D496" s="205" t="s">
        <v>145</v>
      </c>
      <c r="E496" s="221" t="s">
        <v>34</v>
      </c>
      <c r="F496" s="222" t="s">
        <v>539</v>
      </c>
      <c r="G496" s="220"/>
      <c r="H496" s="223">
        <v>0.22800000000000001</v>
      </c>
      <c r="I496" s="224"/>
      <c r="J496" s="220"/>
      <c r="K496" s="220"/>
      <c r="L496" s="225"/>
      <c r="M496" s="226"/>
      <c r="N496" s="227"/>
      <c r="O496" s="227"/>
      <c r="P496" s="227"/>
      <c r="Q496" s="227"/>
      <c r="R496" s="227"/>
      <c r="S496" s="227"/>
      <c r="T496" s="228"/>
      <c r="AT496" s="229" t="s">
        <v>145</v>
      </c>
      <c r="AU496" s="229" t="s">
        <v>89</v>
      </c>
      <c r="AV496" s="14" t="s">
        <v>89</v>
      </c>
      <c r="AW496" s="14" t="s">
        <v>41</v>
      </c>
      <c r="AX496" s="14" t="s">
        <v>80</v>
      </c>
      <c r="AY496" s="229" t="s">
        <v>134</v>
      </c>
    </row>
    <row r="497" spans="2:51" s="14" customFormat="1" ht="11.25" x14ac:dyDescent="0.2">
      <c r="B497" s="219"/>
      <c r="C497" s="220"/>
      <c r="D497" s="205" t="s">
        <v>145</v>
      </c>
      <c r="E497" s="221" t="s">
        <v>34</v>
      </c>
      <c r="F497" s="222" t="s">
        <v>539</v>
      </c>
      <c r="G497" s="220"/>
      <c r="H497" s="223">
        <v>0.22800000000000001</v>
      </c>
      <c r="I497" s="224"/>
      <c r="J497" s="220"/>
      <c r="K497" s="220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145</v>
      </c>
      <c r="AU497" s="229" t="s">
        <v>89</v>
      </c>
      <c r="AV497" s="14" t="s">
        <v>89</v>
      </c>
      <c r="AW497" s="14" t="s">
        <v>41</v>
      </c>
      <c r="AX497" s="14" t="s">
        <v>80</v>
      </c>
      <c r="AY497" s="229" t="s">
        <v>134</v>
      </c>
    </row>
    <row r="498" spans="2:51" s="14" customFormat="1" ht="11.25" x14ac:dyDescent="0.2">
      <c r="B498" s="219"/>
      <c r="C498" s="220"/>
      <c r="D498" s="205" t="s">
        <v>145</v>
      </c>
      <c r="E498" s="221" t="s">
        <v>34</v>
      </c>
      <c r="F498" s="222" t="s">
        <v>540</v>
      </c>
      <c r="G498" s="220"/>
      <c r="H498" s="223">
        <v>0.22900000000000001</v>
      </c>
      <c r="I498" s="224"/>
      <c r="J498" s="220"/>
      <c r="K498" s="220"/>
      <c r="L498" s="225"/>
      <c r="M498" s="226"/>
      <c r="N498" s="227"/>
      <c r="O498" s="227"/>
      <c r="P498" s="227"/>
      <c r="Q498" s="227"/>
      <c r="R498" s="227"/>
      <c r="S498" s="227"/>
      <c r="T498" s="228"/>
      <c r="AT498" s="229" t="s">
        <v>145</v>
      </c>
      <c r="AU498" s="229" t="s">
        <v>89</v>
      </c>
      <c r="AV498" s="14" t="s">
        <v>89</v>
      </c>
      <c r="AW498" s="14" t="s">
        <v>41</v>
      </c>
      <c r="AX498" s="14" t="s">
        <v>80</v>
      </c>
      <c r="AY498" s="229" t="s">
        <v>134</v>
      </c>
    </row>
    <row r="499" spans="2:51" s="14" customFormat="1" ht="11.25" x14ac:dyDescent="0.2">
      <c r="B499" s="219"/>
      <c r="C499" s="220"/>
      <c r="D499" s="205" t="s">
        <v>145</v>
      </c>
      <c r="E499" s="221" t="s">
        <v>34</v>
      </c>
      <c r="F499" s="222" t="s">
        <v>541</v>
      </c>
      <c r="G499" s="220"/>
      <c r="H499" s="223">
        <v>0.23200000000000001</v>
      </c>
      <c r="I499" s="224"/>
      <c r="J499" s="220"/>
      <c r="K499" s="220"/>
      <c r="L499" s="225"/>
      <c r="M499" s="226"/>
      <c r="N499" s="227"/>
      <c r="O499" s="227"/>
      <c r="P499" s="227"/>
      <c r="Q499" s="227"/>
      <c r="R499" s="227"/>
      <c r="S499" s="227"/>
      <c r="T499" s="228"/>
      <c r="AT499" s="229" t="s">
        <v>145</v>
      </c>
      <c r="AU499" s="229" t="s">
        <v>89</v>
      </c>
      <c r="AV499" s="14" t="s">
        <v>89</v>
      </c>
      <c r="AW499" s="14" t="s">
        <v>41</v>
      </c>
      <c r="AX499" s="14" t="s">
        <v>80</v>
      </c>
      <c r="AY499" s="229" t="s">
        <v>134</v>
      </c>
    </row>
    <row r="500" spans="2:51" s="14" customFormat="1" ht="11.25" x14ac:dyDescent="0.2">
      <c r="B500" s="219"/>
      <c r="C500" s="220"/>
      <c r="D500" s="205" t="s">
        <v>145</v>
      </c>
      <c r="E500" s="221" t="s">
        <v>34</v>
      </c>
      <c r="F500" s="222" t="s">
        <v>542</v>
      </c>
      <c r="G500" s="220"/>
      <c r="H500" s="223">
        <v>0.222</v>
      </c>
      <c r="I500" s="224"/>
      <c r="J500" s="220"/>
      <c r="K500" s="220"/>
      <c r="L500" s="225"/>
      <c r="M500" s="226"/>
      <c r="N500" s="227"/>
      <c r="O500" s="227"/>
      <c r="P500" s="227"/>
      <c r="Q500" s="227"/>
      <c r="R500" s="227"/>
      <c r="S500" s="227"/>
      <c r="T500" s="228"/>
      <c r="AT500" s="229" t="s">
        <v>145</v>
      </c>
      <c r="AU500" s="229" t="s">
        <v>89</v>
      </c>
      <c r="AV500" s="14" t="s">
        <v>89</v>
      </c>
      <c r="AW500" s="14" t="s">
        <v>41</v>
      </c>
      <c r="AX500" s="14" t="s">
        <v>80</v>
      </c>
      <c r="AY500" s="229" t="s">
        <v>134</v>
      </c>
    </row>
    <row r="501" spans="2:51" s="14" customFormat="1" ht="11.25" x14ac:dyDescent="0.2">
      <c r="B501" s="219"/>
      <c r="C501" s="220"/>
      <c r="D501" s="205" t="s">
        <v>145</v>
      </c>
      <c r="E501" s="221" t="s">
        <v>34</v>
      </c>
      <c r="F501" s="222" t="s">
        <v>543</v>
      </c>
      <c r="G501" s="220"/>
      <c r="H501" s="223">
        <v>1.9239999999999999</v>
      </c>
      <c r="I501" s="224"/>
      <c r="J501" s="220"/>
      <c r="K501" s="220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145</v>
      </c>
      <c r="AU501" s="229" t="s">
        <v>89</v>
      </c>
      <c r="AV501" s="14" t="s">
        <v>89</v>
      </c>
      <c r="AW501" s="14" t="s">
        <v>41</v>
      </c>
      <c r="AX501" s="14" t="s">
        <v>80</v>
      </c>
      <c r="AY501" s="229" t="s">
        <v>134</v>
      </c>
    </row>
    <row r="502" spans="2:51" s="14" customFormat="1" ht="11.25" x14ac:dyDescent="0.2">
      <c r="B502" s="219"/>
      <c r="C502" s="220"/>
      <c r="D502" s="205" t="s">
        <v>145</v>
      </c>
      <c r="E502" s="221" t="s">
        <v>34</v>
      </c>
      <c r="F502" s="222" t="s">
        <v>539</v>
      </c>
      <c r="G502" s="220"/>
      <c r="H502" s="223">
        <v>0.22800000000000001</v>
      </c>
      <c r="I502" s="224"/>
      <c r="J502" s="220"/>
      <c r="K502" s="220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145</v>
      </c>
      <c r="AU502" s="229" t="s">
        <v>89</v>
      </c>
      <c r="AV502" s="14" t="s">
        <v>89</v>
      </c>
      <c r="AW502" s="14" t="s">
        <v>41</v>
      </c>
      <c r="AX502" s="14" t="s">
        <v>80</v>
      </c>
      <c r="AY502" s="229" t="s">
        <v>134</v>
      </c>
    </row>
    <row r="503" spans="2:51" s="14" customFormat="1" ht="11.25" x14ac:dyDescent="0.2">
      <c r="B503" s="219"/>
      <c r="C503" s="220"/>
      <c r="D503" s="205" t="s">
        <v>145</v>
      </c>
      <c r="E503" s="221" t="s">
        <v>34</v>
      </c>
      <c r="F503" s="222" t="s">
        <v>544</v>
      </c>
      <c r="G503" s="220"/>
      <c r="H503" s="223">
        <v>1.603</v>
      </c>
      <c r="I503" s="224"/>
      <c r="J503" s="220"/>
      <c r="K503" s="220"/>
      <c r="L503" s="225"/>
      <c r="M503" s="226"/>
      <c r="N503" s="227"/>
      <c r="O503" s="227"/>
      <c r="P503" s="227"/>
      <c r="Q503" s="227"/>
      <c r="R503" s="227"/>
      <c r="S503" s="227"/>
      <c r="T503" s="228"/>
      <c r="AT503" s="229" t="s">
        <v>145</v>
      </c>
      <c r="AU503" s="229" t="s">
        <v>89</v>
      </c>
      <c r="AV503" s="14" t="s">
        <v>89</v>
      </c>
      <c r="AW503" s="14" t="s">
        <v>41</v>
      </c>
      <c r="AX503" s="14" t="s">
        <v>80</v>
      </c>
      <c r="AY503" s="229" t="s">
        <v>134</v>
      </c>
    </row>
    <row r="504" spans="2:51" s="14" customFormat="1" ht="11.25" x14ac:dyDescent="0.2">
      <c r="B504" s="219"/>
      <c r="C504" s="220"/>
      <c r="D504" s="205" t="s">
        <v>145</v>
      </c>
      <c r="E504" s="221" t="s">
        <v>34</v>
      </c>
      <c r="F504" s="222" t="s">
        <v>545</v>
      </c>
      <c r="G504" s="220"/>
      <c r="H504" s="223">
        <v>0.223</v>
      </c>
      <c r="I504" s="224"/>
      <c r="J504" s="220"/>
      <c r="K504" s="220"/>
      <c r="L504" s="225"/>
      <c r="M504" s="226"/>
      <c r="N504" s="227"/>
      <c r="O504" s="227"/>
      <c r="P504" s="227"/>
      <c r="Q504" s="227"/>
      <c r="R504" s="227"/>
      <c r="S504" s="227"/>
      <c r="T504" s="228"/>
      <c r="AT504" s="229" t="s">
        <v>145</v>
      </c>
      <c r="AU504" s="229" t="s">
        <v>89</v>
      </c>
      <c r="AV504" s="14" t="s">
        <v>89</v>
      </c>
      <c r="AW504" s="14" t="s">
        <v>41</v>
      </c>
      <c r="AX504" s="14" t="s">
        <v>80</v>
      </c>
      <c r="AY504" s="229" t="s">
        <v>134</v>
      </c>
    </row>
    <row r="505" spans="2:51" s="14" customFormat="1" ht="11.25" x14ac:dyDescent="0.2">
      <c r="B505" s="219"/>
      <c r="C505" s="220"/>
      <c r="D505" s="205" t="s">
        <v>145</v>
      </c>
      <c r="E505" s="221" t="s">
        <v>34</v>
      </c>
      <c r="F505" s="222" t="s">
        <v>546</v>
      </c>
      <c r="G505" s="220"/>
      <c r="H505" s="223">
        <v>0.193</v>
      </c>
      <c r="I505" s="224"/>
      <c r="J505" s="220"/>
      <c r="K505" s="220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145</v>
      </c>
      <c r="AU505" s="229" t="s">
        <v>89</v>
      </c>
      <c r="AV505" s="14" t="s">
        <v>89</v>
      </c>
      <c r="AW505" s="14" t="s">
        <v>41</v>
      </c>
      <c r="AX505" s="14" t="s">
        <v>80</v>
      </c>
      <c r="AY505" s="229" t="s">
        <v>134</v>
      </c>
    </row>
    <row r="506" spans="2:51" s="14" customFormat="1" ht="11.25" x14ac:dyDescent="0.2">
      <c r="B506" s="219"/>
      <c r="C506" s="220"/>
      <c r="D506" s="205" t="s">
        <v>145</v>
      </c>
      <c r="E506" s="221" t="s">
        <v>34</v>
      </c>
      <c r="F506" s="222" t="s">
        <v>535</v>
      </c>
      <c r="G506" s="220"/>
      <c r="H506" s="223">
        <v>1.6830000000000001</v>
      </c>
      <c r="I506" s="224"/>
      <c r="J506" s="220"/>
      <c r="K506" s="220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145</v>
      </c>
      <c r="AU506" s="229" t="s">
        <v>89</v>
      </c>
      <c r="AV506" s="14" t="s">
        <v>89</v>
      </c>
      <c r="AW506" s="14" t="s">
        <v>41</v>
      </c>
      <c r="AX506" s="14" t="s">
        <v>80</v>
      </c>
      <c r="AY506" s="229" t="s">
        <v>134</v>
      </c>
    </row>
    <row r="507" spans="2:51" s="14" customFormat="1" ht="11.25" x14ac:dyDescent="0.2">
      <c r="B507" s="219"/>
      <c r="C507" s="220"/>
      <c r="D507" s="205" t="s">
        <v>145</v>
      </c>
      <c r="E507" s="221" t="s">
        <v>34</v>
      </c>
      <c r="F507" s="222" t="s">
        <v>544</v>
      </c>
      <c r="G507" s="220"/>
      <c r="H507" s="223">
        <v>1.603</v>
      </c>
      <c r="I507" s="224"/>
      <c r="J507" s="220"/>
      <c r="K507" s="220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145</v>
      </c>
      <c r="AU507" s="229" t="s">
        <v>89</v>
      </c>
      <c r="AV507" s="14" t="s">
        <v>89</v>
      </c>
      <c r="AW507" s="14" t="s">
        <v>41</v>
      </c>
      <c r="AX507" s="14" t="s">
        <v>80</v>
      </c>
      <c r="AY507" s="229" t="s">
        <v>134</v>
      </c>
    </row>
    <row r="508" spans="2:51" s="14" customFormat="1" ht="11.25" x14ac:dyDescent="0.2">
      <c r="B508" s="219"/>
      <c r="C508" s="220"/>
      <c r="D508" s="205" t="s">
        <v>145</v>
      </c>
      <c r="E508" s="221" t="s">
        <v>34</v>
      </c>
      <c r="F508" s="222" t="s">
        <v>547</v>
      </c>
      <c r="G508" s="220"/>
      <c r="H508" s="223">
        <v>0.72099999999999997</v>
      </c>
      <c r="I508" s="224"/>
      <c r="J508" s="220"/>
      <c r="K508" s="220"/>
      <c r="L508" s="225"/>
      <c r="M508" s="226"/>
      <c r="N508" s="227"/>
      <c r="O508" s="227"/>
      <c r="P508" s="227"/>
      <c r="Q508" s="227"/>
      <c r="R508" s="227"/>
      <c r="S508" s="227"/>
      <c r="T508" s="228"/>
      <c r="AT508" s="229" t="s">
        <v>145</v>
      </c>
      <c r="AU508" s="229" t="s">
        <v>89</v>
      </c>
      <c r="AV508" s="14" t="s">
        <v>89</v>
      </c>
      <c r="AW508" s="14" t="s">
        <v>41</v>
      </c>
      <c r="AX508" s="14" t="s">
        <v>80</v>
      </c>
      <c r="AY508" s="229" t="s">
        <v>134</v>
      </c>
    </row>
    <row r="509" spans="2:51" s="14" customFormat="1" ht="11.25" x14ac:dyDescent="0.2">
      <c r="B509" s="219"/>
      <c r="C509" s="220"/>
      <c r="D509" s="205" t="s">
        <v>145</v>
      </c>
      <c r="E509" s="221" t="s">
        <v>34</v>
      </c>
      <c r="F509" s="222" t="s">
        <v>548</v>
      </c>
      <c r="G509" s="220"/>
      <c r="H509" s="223">
        <v>0.68700000000000006</v>
      </c>
      <c r="I509" s="224"/>
      <c r="J509" s="220"/>
      <c r="K509" s="220"/>
      <c r="L509" s="225"/>
      <c r="M509" s="226"/>
      <c r="N509" s="227"/>
      <c r="O509" s="227"/>
      <c r="P509" s="227"/>
      <c r="Q509" s="227"/>
      <c r="R509" s="227"/>
      <c r="S509" s="227"/>
      <c r="T509" s="228"/>
      <c r="AT509" s="229" t="s">
        <v>145</v>
      </c>
      <c r="AU509" s="229" t="s">
        <v>89</v>
      </c>
      <c r="AV509" s="14" t="s">
        <v>89</v>
      </c>
      <c r="AW509" s="14" t="s">
        <v>41</v>
      </c>
      <c r="AX509" s="14" t="s">
        <v>80</v>
      </c>
      <c r="AY509" s="229" t="s">
        <v>134</v>
      </c>
    </row>
    <row r="510" spans="2:51" s="14" customFormat="1" ht="11.25" x14ac:dyDescent="0.2">
      <c r="B510" s="219"/>
      <c r="C510" s="220"/>
      <c r="D510" s="205" t="s">
        <v>145</v>
      </c>
      <c r="E510" s="221" t="s">
        <v>34</v>
      </c>
      <c r="F510" s="222" t="s">
        <v>549</v>
      </c>
      <c r="G510" s="220"/>
      <c r="H510" s="223">
        <v>0.23</v>
      </c>
      <c r="I510" s="224"/>
      <c r="J510" s="220"/>
      <c r="K510" s="220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145</v>
      </c>
      <c r="AU510" s="229" t="s">
        <v>89</v>
      </c>
      <c r="AV510" s="14" t="s">
        <v>89</v>
      </c>
      <c r="AW510" s="14" t="s">
        <v>41</v>
      </c>
      <c r="AX510" s="14" t="s">
        <v>80</v>
      </c>
      <c r="AY510" s="229" t="s">
        <v>134</v>
      </c>
    </row>
    <row r="511" spans="2:51" s="14" customFormat="1" ht="11.25" x14ac:dyDescent="0.2">
      <c r="B511" s="219"/>
      <c r="C511" s="220"/>
      <c r="D511" s="205" t="s">
        <v>145</v>
      </c>
      <c r="E511" s="221" t="s">
        <v>34</v>
      </c>
      <c r="F511" s="222" t="s">
        <v>550</v>
      </c>
      <c r="G511" s="220"/>
      <c r="H511" s="223">
        <v>0.20699999999999999</v>
      </c>
      <c r="I511" s="224"/>
      <c r="J511" s="220"/>
      <c r="K511" s="220"/>
      <c r="L511" s="225"/>
      <c r="M511" s="226"/>
      <c r="N511" s="227"/>
      <c r="O511" s="227"/>
      <c r="P511" s="227"/>
      <c r="Q511" s="227"/>
      <c r="R511" s="227"/>
      <c r="S511" s="227"/>
      <c r="T511" s="228"/>
      <c r="AT511" s="229" t="s">
        <v>145</v>
      </c>
      <c r="AU511" s="229" t="s">
        <v>89</v>
      </c>
      <c r="AV511" s="14" t="s">
        <v>89</v>
      </c>
      <c r="AW511" s="14" t="s">
        <v>41</v>
      </c>
      <c r="AX511" s="14" t="s">
        <v>80</v>
      </c>
      <c r="AY511" s="229" t="s">
        <v>134</v>
      </c>
    </row>
    <row r="512" spans="2:51" s="14" customFormat="1" ht="11.25" x14ac:dyDescent="0.2">
      <c r="B512" s="219"/>
      <c r="C512" s="220"/>
      <c r="D512" s="205" t="s">
        <v>145</v>
      </c>
      <c r="E512" s="221" t="s">
        <v>34</v>
      </c>
      <c r="F512" s="222" t="s">
        <v>543</v>
      </c>
      <c r="G512" s="220"/>
      <c r="H512" s="223">
        <v>1.9239999999999999</v>
      </c>
      <c r="I512" s="224"/>
      <c r="J512" s="220"/>
      <c r="K512" s="220"/>
      <c r="L512" s="225"/>
      <c r="M512" s="226"/>
      <c r="N512" s="227"/>
      <c r="O512" s="227"/>
      <c r="P512" s="227"/>
      <c r="Q512" s="227"/>
      <c r="R512" s="227"/>
      <c r="S512" s="227"/>
      <c r="T512" s="228"/>
      <c r="AT512" s="229" t="s">
        <v>145</v>
      </c>
      <c r="AU512" s="229" t="s">
        <v>89</v>
      </c>
      <c r="AV512" s="14" t="s">
        <v>89</v>
      </c>
      <c r="AW512" s="14" t="s">
        <v>41</v>
      </c>
      <c r="AX512" s="14" t="s">
        <v>80</v>
      </c>
      <c r="AY512" s="229" t="s">
        <v>134</v>
      </c>
    </row>
    <row r="513" spans="2:51" s="14" customFormat="1" ht="11.25" x14ac:dyDescent="0.2">
      <c r="B513" s="219"/>
      <c r="C513" s="220"/>
      <c r="D513" s="205" t="s">
        <v>145</v>
      </c>
      <c r="E513" s="221" t="s">
        <v>34</v>
      </c>
      <c r="F513" s="222" t="s">
        <v>548</v>
      </c>
      <c r="G513" s="220"/>
      <c r="H513" s="223">
        <v>0.68700000000000006</v>
      </c>
      <c r="I513" s="224"/>
      <c r="J513" s="220"/>
      <c r="K513" s="220"/>
      <c r="L513" s="225"/>
      <c r="M513" s="226"/>
      <c r="N513" s="227"/>
      <c r="O513" s="227"/>
      <c r="P513" s="227"/>
      <c r="Q513" s="227"/>
      <c r="R513" s="227"/>
      <c r="S513" s="227"/>
      <c r="T513" s="228"/>
      <c r="AT513" s="229" t="s">
        <v>145</v>
      </c>
      <c r="AU513" s="229" t="s">
        <v>89</v>
      </c>
      <c r="AV513" s="14" t="s">
        <v>89</v>
      </c>
      <c r="AW513" s="14" t="s">
        <v>41</v>
      </c>
      <c r="AX513" s="14" t="s">
        <v>80</v>
      </c>
      <c r="AY513" s="229" t="s">
        <v>134</v>
      </c>
    </row>
    <row r="514" spans="2:51" s="14" customFormat="1" ht="11.25" x14ac:dyDescent="0.2">
      <c r="B514" s="219"/>
      <c r="C514" s="220"/>
      <c r="D514" s="205" t="s">
        <v>145</v>
      </c>
      <c r="E514" s="221" t="s">
        <v>34</v>
      </c>
      <c r="F514" s="222" t="s">
        <v>551</v>
      </c>
      <c r="G514" s="220"/>
      <c r="H514" s="223">
        <v>0.40300000000000002</v>
      </c>
      <c r="I514" s="224"/>
      <c r="J514" s="220"/>
      <c r="K514" s="220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145</v>
      </c>
      <c r="AU514" s="229" t="s">
        <v>89</v>
      </c>
      <c r="AV514" s="14" t="s">
        <v>89</v>
      </c>
      <c r="AW514" s="14" t="s">
        <v>41</v>
      </c>
      <c r="AX514" s="14" t="s">
        <v>80</v>
      </c>
      <c r="AY514" s="229" t="s">
        <v>134</v>
      </c>
    </row>
    <row r="515" spans="2:51" s="14" customFormat="1" ht="11.25" x14ac:dyDescent="0.2">
      <c r="B515" s="219"/>
      <c r="C515" s="220"/>
      <c r="D515" s="205" t="s">
        <v>145</v>
      </c>
      <c r="E515" s="221" t="s">
        <v>34</v>
      </c>
      <c r="F515" s="222" t="s">
        <v>552</v>
      </c>
      <c r="G515" s="220"/>
      <c r="H515" s="223">
        <v>0.19900000000000001</v>
      </c>
      <c r="I515" s="224"/>
      <c r="J515" s="220"/>
      <c r="K515" s="220"/>
      <c r="L515" s="225"/>
      <c r="M515" s="226"/>
      <c r="N515" s="227"/>
      <c r="O515" s="227"/>
      <c r="P515" s="227"/>
      <c r="Q515" s="227"/>
      <c r="R515" s="227"/>
      <c r="S515" s="227"/>
      <c r="T515" s="228"/>
      <c r="AT515" s="229" t="s">
        <v>145</v>
      </c>
      <c r="AU515" s="229" t="s">
        <v>89</v>
      </c>
      <c r="AV515" s="14" t="s">
        <v>89</v>
      </c>
      <c r="AW515" s="14" t="s">
        <v>41</v>
      </c>
      <c r="AX515" s="14" t="s">
        <v>80</v>
      </c>
      <c r="AY515" s="229" t="s">
        <v>134</v>
      </c>
    </row>
    <row r="516" spans="2:51" s="14" customFormat="1" ht="11.25" x14ac:dyDescent="0.2">
      <c r="B516" s="219"/>
      <c r="C516" s="220"/>
      <c r="D516" s="205" t="s">
        <v>145</v>
      </c>
      <c r="E516" s="221" t="s">
        <v>34</v>
      </c>
      <c r="F516" s="222" t="s">
        <v>553</v>
      </c>
      <c r="G516" s="220"/>
      <c r="H516" s="223">
        <v>0.16600000000000001</v>
      </c>
      <c r="I516" s="224"/>
      <c r="J516" s="220"/>
      <c r="K516" s="220"/>
      <c r="L516" s="225"/>
      <c r="M516" s="226"/>
      <c r="N516" s="227"/>
      <c r="O516" s="227"/>
      <c r="P516" s="227"/>
      <c r="Q516" s="227"/>
      <c r="R516" s="227"/>
      <c r="S516" s="227"/>
      <c r="T516" s="228"/>
      <c r="AT516" s="229" t="s">
        <v>145</v>
      </c>
      <c r="AU516" s="229" t="s">
        <v>89</v>
      </c>
      <c r="AV516" s="14" t="s">
        <v>89</v>
      </c>
      <c r="AW516" s="14" t="s">
        <v>41</v>
      </c>
      <c r="AX516" s="14" t="s">
        <v>80</v>
      </c>
      <c r="AY516" s="229" t="s">
        <v>134</v>
      </c>
    </row>
    <row r="517" spans="2:51" s="14" customFormat="1" ht="11.25" x14ac:dyDescent="0.2">
      <c r="B517" s="219"/>
      <c r="C517" s="220"/>
      <c r="D517" s="205" t="s">
        <v>145</v>
      </c>
      <c r="E517" s="221" t="s">
        <v>34</v>
      </c>
      <c r="F517" s="222" t="s">
        <v>554</v>
      </c>
      <c r="G517" s="220"/>
      <c r="H517" s="223">
        <v>0.48099999999999998</v>
      </c>
      <c r="I517" s="224"/>
      <c r="J517" s="220"/>
      <c r="K517" s="220"/>
      <c r="L517" s="225"/>
      <c r="M517" s="226"/>
      <c r="N517" s="227"/>
      <c r="O517" s="227"/>
      <c r="P517" s="227"/>
      <c r="Q517" s="227"/>
      <c r="R517" s="227"/>
      <c r="S517" s="227"/>
      <c r="T517" s="228"/>
      <c r="AT517" s="229" t="s">
        <v>145</v>
      </c>
      <c r="AU517" s="229" t="s">
        <v>89</v>
      </c>
      <c r="AV517" s="14" t="s">
        <v>89</v>
      </c>
      <c r="AW517" s="14" t="s">
        <v>41</v>
      </c>
      <c r="AX517" s="14" t="s">
        <v>80</v>
      </c>
      <c r="AY517" s="229" t="s">
        <v>134</v>
      </c>
    </row>
    <row r="518" spans="2:51" s="14" customFormat="1" ht="11.25" x14ac:dyDescent="0.2">
      <c r="B518" s="219"/>
      <c r="C518" s="220"/>
      <c r="D518" s="205" t="s">
        <v>145</v>
      </c>
      <c r="E518" s="221" t="s">
        <v>34</v>
      </c>
      <c r="F518" s="222" t="s">
        <v>555</v>
      </c>
      <c r="G518" s="220"/>
      <c r="H518" s="223">
        <v>0.19400000000000001</v>
      </c>
      <c r="I518" s="224"/>
      <c r="J518" s="220"/>
      <c r="K518" s="220"/>
      <c r="L518" s="225"/>
      <c r="M518" s="226"/>
      <c r="N518" s="227"/>
      <c r="O518" s="227"/>
      <c r="P518" s="227"/>
      <c r="Q518" s="227"/>
      <c r="R518" s="227"/>
      <c r="S518" s="227"/>
      <c r="T518" s="228"/>
      <c r="AT518" s="229" t="s">
        <v>145</v>
      </c>
      <c r="AU518" s="229" t="s">
        <v>89</v>
      </c>
      <c r="AV518" s="14" t="s">
        <v>89</v>
      </c>
      <c r="AW518" s="14" t="s">
        <v>41</v>
      </c>
      <c r="AX518" s="14" t="s">
        <v>80</v>
      </c>
      <c r="AY518" s="229" t="s">
        <v>134</v>
      </c>
    </row>
    <row r="519" spans="2:51" s="14" customFormat="1" ht="11.25" x14ac:dyDescent="0.2">
      <c r="B519" s="219"/>
      <c r="C519" s="220"/>
      <c r="D519" s="205" t="s">
        <v>145</v>
      </c>
      <c r="E519" s="221" t="s">
        <v>34</v>
      </c>
      <c r="F519" s="222" t="s">
        <v>556</v>
      </c>
      <c r="G519" s="220"/>
      <c r="H519" s="223">
        <v>0.156</v>
      </c>
      <c r="I519" s="224"/>
      <c r="J519" s="220"/>
      <c r="K519" s="220"/>
      <c r="L519" s="225"/>
      <c r="M519" s="226"/>
      <c r="N519" s="227"/>
      <c r="O519" s="227"/>
      <c r="P519" s="227"/>
      <c r="Q519" s="227"/>
      <c r="R519" s="227"/>
      <c r="S519" s="227"/>
      <c r="T519" s="228"/>
      <c r="AT519" s="229" t="s">
        <v>145</v>
      </c>
      <c r="AU519" s="229" t="s">
        <v>89</v>
      </c>
      <c r="AV519" s="14" t="s">
        <v>89</v>
      </c>
      <c r="AW519" s="14" t="s">
        <v>41</v>
      </c>
      <c r="AX519" s="14" t="s">
        <v>80</v>
      </c>
      <c r="AY519" s="229" t="s">
        <v>134</v>
      </c>
    </row>
    <row r="520" spans="2:51" s="14" customFormat="1" ht="11.25" x14ac:dyDescent="0.2">
      <c r="B520" s="219"/>
      <c r="C520" s="220"/>
      <c r="D520" s="205" t="s">
        <v>145</v>
      </c>
      <c r="E520" s="221" t="s">
        <v>34</v>
      </c>
      <c r="F520" s="222" t="s">
        <v>557</v>
      </c>
      <c r="G520" s="220"/>
      <c r="H520" s="223">
        <v>0.12</v>
      </c>
      <c r="I520" s="224"/>
      <c r="J520" s="220"/>
      <c r="K520" s="220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145</v>
      </c>
      <c r="AU520" s="229" t="s">
        <v>89</v>
      </c>
      <c r="AV520" s="14" t="s">
        <v>89</v>
      </c>
      <c r="AW520" s="14" t="s">
        <v>41</v>
      </c>
      <c r="AX520" s="14" t="s">
        <v>80</v>
      </c>
      <c r="AY520" s="229" t="s">
        <v>134</v>
      </c>
    </row>
    <row r="521" spans="2:51" s="14" customFormat="1" ht="11.25" x14ac:dyDescent="0.2">
      <c r="B521" s="219"/>
      <c r="C521" s="220"/>
      <c r="D521" s="205" t="s">
        <v>145</v>
      </c>
      <c r="E521" s="221" t="s">
        <v>34</v>
      </c>
      <c r="F521" s="222" t="s">
        <v>558</v>
      </c>
      <c r="G521" s="220"/>
      <c r="H521" s="223">
        <v>8.4000000000000005E-2</v>
      </c>
      <c r="I521" s="224"/>
      <c r="J521" s="220"/>
      <c r="K521" s="220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145</v>
      </c>
      <c r="AU521" s="229" t="s">
        <v>89</v>
      </c>
      <c r="AV521" s="14" t="s">
        <v>89</v>
      </c>
      <c r="AW521" s="14" t="s">
        <v>41</v>
      </c>
      <c r="AX521" s="14" t="s">
        <v>80</v>
      </c>
      <c r="AY521" s="229" t="s">
        <v>134</v>
      </c>
    </row>
    <row r="522" spans="2:51" s="14" customFormat="1" ht="11.25" x14ac:dyDescent="0.2">
      <c r="B522" s="219"/>
      <c r="C522" s="220"/>
      <c r="D522" s="205" t="s">
        <v>145</v>
      </c>
      <c r="E522" s="221" t="s">
        <v>34</v>
      </c>
      <c r="F522" s="222" t="s">
        <v>559</v>
      </c>
      <c r="G522" s="220"/>
      <c r="H522" s="223">
        <v>4.5999999999999999E-2</v>
      </c>
      <c r="I522" s="224"/>
      <c r="J522" s="220"/>
      <c r="K522" s="220"/>
      <c r="L522" s="225"/>
      <c r="M522" s="226"/>
      <c r="N522" s="227"/>
      <c r="O522" s="227"/>
      <c r="P522" s="227"/>
      <c r="Q522" s="227"/>
      <c r="R522" s="227"/>
      <c r="S522" s="227"/>
      <c r="T522" s="228"/>
      <c r="AT522" s="229" t="s">
        <v>145</v>
      </c>
      <c r="AU522" s="229" t="s">
        <v>89</v>
      </c>
      <c r="AV522" s="14" t="s">
        <v>89</v>
      </c>
      <c r="AW522" s="14" t="s">
        <v>41</v>
      </c>
      <c r="AX522" s="14" t="s">
        <v>80</v>
      </c>
      <c r="AY522" s="229" t="s">
        <v>134</v>
      </c>
    </row>
    <row r="523" spans="2:51" s="14" customFormat="1" ht="11.25" x14ac:dyDescent="0.2">
      <c r="B523" s="219"/>
      <c r="C523" s="220"/>
      <c r="D523" s="205" t="s">
        <v>145</v>
      </c>
      <c r="E523" s="221" t="s">
        <v>34</v>
      </c>
      <c r="F523" s="222" t="s">
        <v>560</v>
      </c>
      <c r="G523" s="220"/>
      <c r="H523" s="223">
        <v>4.4999999999999998E-2</v>
      </c>
      <c r="I523" s="224"/>
      <c r="J523" s="220"/>
      <c r="K523" s="220"/>
      <c r="L523" s="225"/>
      <c r="M523" s="226"/>
      <c r="N523" s="227"/>
      <c r="O523" s="227"/>
      <c r="P523" s="227"/>
      <c r="Q523" s="227"/>
      <c r="R523" s="227"/>
      <c r="S523" s="227"/>
      <c r="T523" s="228"/>
      <c r="AT523" s="229" t="s">
        <v>145</v>
      </c>
      <c r="AU523" s="229" t="s">
        <v>89</v>
      </c>
      <c r="AV523" s="14" t="s">
        <v>89</v>
      </c>
      <c r="AW523" s="14" t="s">
        <v>41</v>
      </c>
      <c r="AX523" s="14" t="s">
        <v>80</v>
      </c>
      <c r="AY523" s="229" t="s">
        <v>134</v>
      </c>
    </row>
    <row r="524" spans="2:51" s="14" customFormat="1" ht="11.25" x14ac:dyDescent="0.2">
      <c r="B524" s="219"/>
      <c r="C524" s="220"/>
      <c r="D524" s="205" t="s">
        <v>145</v>
      </c>
      <c r="E524" s="221" t="s">
        <v>34</v>
      </c>
      <c r="F524" s="222" t="s">
        <v>561</v>
      </c>
      <c r="G524" s="220"/>
      <c r="H524" s="223">
        <v>8.5999999999999993E-2</v>
      </c>
      <c r="I524" s="224"/>
      <c r="J524" s="220"/>
      <c r="K524" s="220"/>
      <c r="L524" s="225"/>
      <c r="M524" s="226"/>
      <c r="N524" s="227"/>
      <c r="O524" s="227"/>
      <c r="P524" s="227"/>
      <c r="Q524" s="227"/>
      <c r="R524" s="227"/>
      <c r="S524" s="227"/>
      <c r="T524" s="228"/>
      <c r="AT524" s="229" t="s">
        <v>145</v>
      </c>
      <c r="AU524" s="229" t="s">
        <v>89</v>
      </c>
      <c r="AV524" s="14" t="s">
        <v>89</v>
      </c>
      <c r="AW524" s="14" t="s">
        <v>41</v>
      </c>
      <c r="AX524" s="14" t="s">
        <v>80</v>
      </c>
      <c r="AY524" s="229" t="s">
        <v>134</v>
      </c>
    </row>
    <row r="525" spans="2:51" s="14" customFormat="1" ht="11.25" x14ac:dyDescent="0.2">
      <c r="B525" s="219"/>
      <c r="C525" s="220"/>
      <c r="D525" s="205" t="s">
        <v>145</v>
      </c>
      <c r="E525" s="221" t="s">
        <v>34</v>
      </c>
      <c r="F525" s="222" t="s">
        <v>562</v>
      </c>
      <c r="G525" s="220"/>
      <c r="H525" s="223">
        <v>0.122</v>
      </c>
      <c r="I525" s="224"/>
      <c r="J525" s="220"/>
      <c r="K525" s="220"/>
      <c r="L525" s="225"/>
      <c r="M525" s="226"/>
      <c r="N525" s="227"/>
      <c r="O525" s="227"/>
      <c r="P525" s="227"/>
      <c r="Q525" s="227"/>
      <c r="R525" s="227"/>
      <c r="S525" s="227"/>
      <c r="T525" s="228"/>
      <c r="AT525" s="229" t="s">
        <v>145</v>
      </c>
      <c r="AU525" s="229" t="s">
        <v>89</v>
      </c>
      <c r="AV525" s="14" t="s">
        <v>89</v>
      </c>
      <c r="AW525" s="14" t="s">
        <v>41</v>
      </c>
      <c r="AX525" s="14" t="s">
        <v>80</v>
      </c>
      <c r="AY525" s="229" t="s">
        <v>134</v>
      </c>
    </row>
    <row r="526" spans="2:51" s="14" customFormat="1" ht="11.25" x14ac:dyDescent="0.2">
      <c r="B526" s="219"/>
      <c r="C526" s="220"/>
      <c r="D526" s="205" t="s">
        <v>145</v>
      </c>
      <c r="E526" s="221" t="s">
        <v>34</v>
      </c>
      <c r="F526" s="222" t="s">
        <v>563</v>
      </c>
      <c r="G526" s="220"/>
      <c r="H526" s="223">
        <v>0.161</v>
      </c>
      <c r="I526" s="224"/>
      <c r="J526" s="220"/>
      <c r="K526" s="220"/>
      <c r="L526" s="225"/>
      <c r="M526" s="226"/>
      <c r="N526" s="227"/>
      <c r="O526" s="227"/>
      <c r="P526" s="227"/>
      <c r="Q526" s="227"/>
      <c r="R526" s="227"/>
      <c r="S526" s="227"/>
      <c r="T526" s="228"/>
      <c r="AT526" s="229" t="s">
        <v>145</v>
      </c>
      <c r="AU526" s="229" t="s">
        <v>89</v>
      </c>
      <c r="AV526" s="14" t="s">
        <v>89</v>
      </c>
      <c r="AW526" s="14" t="s">
        <v>41</v>
      </c>
      <c r="AX526" s="14" t="s">
        <v>80</v>
      </c>
      <c r="AY526" s="229" t="s">
        <v>134</v>
      </c>
    </row>
    <row r="527" spans="2:51" s="14" customFormat="1" ht="11.25" x14ac:dyDescent="0.2">
      <c r="B527" s="219"/>
      <c r="C527" s="220"/>
      <c r="D527" s="205" t="s">
        <v>145</v>
      </c>
      <c r="E527" s="221" t="s">
        <v>34</v>
      </c>
      <c r="F527" s="222" t="s">
        <v>564</v>
      </c>
      <c r="G527" s="220"/>
      <c r="H527" s="223">
        <v>0.19900000000000001</v>
      </c>
      <c r="I527" s="224"/>
      <c r="J527" s="220"/>
      <c r="K527" s="220"/>
      <c r="L527" s="225"/>
      <c r="M527" s="226"/>
      <c r="N527" s="227"/>
      <c r="O527" s="227"/>
      <c r="P527" s="227"/>
      <c r="Q527" s="227"/>
      <c r="R527" s="227"/>
      <c r="S527" s="227"/>
      <c r="T527" s="228"/>
      <c r="AT527" s="229" t="s">
        <v>145</v>
      </c>
      <c r="AU527" s="229" t="s">
        <v>89</v>
      </c>
      <c r="AV527" s="14" t="s">
        <v>89</v>
      </c>
      <c r="AW527" s="14" t="s">
        <v>41</v>
      </c>
      <c r="AX527" s="14" t="s">
        <v>80</v>
      </c>
      <c r="AY527" s="229" t="s">
        <v>134</v>
      </c>
    </row>
    <row r="528" spans="2:51" s="14" customFormat="1" ht="11.25" x14ac:dyDescent="0.2">
      <c r="B528" s="219"/>
      <c r="C528" s="220"/>
      <c r="D528" s="205" t="s">
        <v>145</v>
      </c>
      <c r="E528" s="221" t="s">
        <v>34</v>
      </c>
      <c r="F528" s="222" t="s">
        <v>565</v>
      </c>
      <c r="G528" s="220"/>
      <c r="H528" s="223">
        <v>0.24199999999999999</v>
      </c>
      <c r="I528" s="224"/>
      <c r="J528" s="220"/>
      <c r="K528" s="220"/>
      <c r="L528" s="225"/>
      <c r="M528" s="226"/>
      <c r="N528" s="227"/>
      <c r="O528" s="227"/>
      <c r="P528" s="227"/>
      <c r="Q528" s="227"/>
      <c r="R528" s="227"/>
      <c r="S528" s="227"/>
      <c r="T528" s="228"/>
      <c r="AT528" s="229" t="s">
        <v>145</v>
      </c>
      <c r="AU528" s="229" t="s">
        <v>89</v>
      </c>
      <c r="AV528" s="14" t="s">
        <v>89</v>
      </c>
      <c r="AW528" s="14" t="s">
        <v>41</v>
      </c>
      <c r="AX528" s="14" t="s">
        <v>80</v>
      </c>
      <c r="AY528" s="229" t="s">
        <v>134</v>
      </c>
    </row>
    <row r="529" spans="2:51" s="14" customFormat="1" ht="11.25" x14ac:dyDescent="0.2">
      <c r="B529" s="219"/>
      <c r="C529" s="220"/>
      <c r="D529" s="205" t="s">
        <v>145</v>
      </c>
      <c r="E529" s="221" t="s">
        <v>34</v>
      </c>
      <c r="F529" s="222" t="s">
        <v>564</v>
      </c>
      <c r="G529" s="220"/>
      <c r="H529" s="223">
        <v>0.19900000000000001</v>
      </c>
      <c r="I529" s="224"/>
      <c r="J529" s="220"/>
      <c r="K529" s="220"/>
      <c r="L529" s="225"/>
      <c r="M529" s="226"/>
      <c r="N529" s="227"/>
      <c r="O529" s="227"/>
      <c r="P529" s="227"/>
      <c r="Q529" s="227"/>
      <c r="R529" s="227"/>
      <c r="S529" s="227"/>
      <c r="T529" s="228"/>
      <c r="AT529" s="229" t="s">
        <v>145</v>
      </c>
      <c r="AU529" s="229" t="s">
        <v>89</v>
      </c>
      <c r="AV529" s="14" t="s">
        <v>89</v>
      </c>
      <c r="AW529" s="14" t="s">
        <v>41</v>
      </c>
      <c r="AX529" s="14" t="s">
        <v>80</v>
      </c>
      <c r="AY529" s="229" t="s">
        <v>134</v>
      </c>
    </row>
    <row r="530" spans="2:51" s="14" customFormat="1" ht="11.25" x14ac:dyDescent="0.2">
      <c r="B530" s="219"/>
      <c r="C530" s="220"/>
      <c r="D530" s="205" t="s">
        <v>145</v>
      </c>
      <c r="E530" s="221" t="s">
        <v>34</v>
      </c>
      <c r="F530" s="222" t="s">
        <v>563</v>
      </c>
      <c r="G530" s="220"/>
      <c r="H530" s="223">
        <v>0.161</v>
      </c>
      <c r="I530" s="224"/>
      <c r="J530" s="220"/>
      <c r="K530" s="220"/>
      <c r="L530" s="225"/>
      <c r="M530" s="226"/>
      <c r="N530" s="227"/>
      <c r="O530" s="227"/>
      <c r="P530" s="227"/>
      <c r="Q530" s="227"/>
      <c r="R530" s="227"/>
      <c r="S530" s="227"/>
      <c r="T530" s="228"/>
      <c r="AT530" s="229" t="s">
        <v>145</v>
      </c>
      <c r="AU530" s="229" t="s">
        <v>89</v>
      </c>
      <c r="AV530" s="14" t="s">
        <v>89</v>
      </c>
      <c r="AW530" s="14" t="s">
        <v>41</v>
      </c>
      <c r="AX530" s="14" t="s">
        <v>80</v>
      </c>
      <c r="AY530" s="229" t="s">
        <v>134</v>
      </c>
    </row>
    <row r="531" spans="2:51" s="14" customFormat="1" ht="11.25" x14ac:dyDescent="0.2">
      <c r="B531" s="219"/>
      <c r="C531" s="220"/>
      <c r="D531" s="205" t="s">
        <v>145</v>
      </c>
      <c r="E531" s="221" t="s">
        <v>34</v>
      </c>
      <c r="F531" s="222" t="s">
        <v>562</v>
      </c>
      <c r="G531" s="220"/>
      <c r="H531" s="223">
        <v>0.122</v>
      </c>
      <c r="I531" s="224"/>
      <c r="J531" s="220"/>
      <c r="K531" s="220"/>
      <c r="L531" s="225"/>
      <c r="M531" s="226"/>
      <c r="N531" s="227"/>
      <c r="O531" s="227"/>
      <c r="P531" s="227"/>
      <c r="Q531" s="227"/>
      <c r="R531" s="227"/>
      <c r="S531" s="227"/>
      <c r="T531" s="228"/>
      <c r="AT531" s="229" t="s">
        <v>145</v>
      </c>
      <c r="AU531" s="229" t="s">
        <v>89</v>
      </c>
      <c r="AV531" s="14" t="s">
        <v>89</v>
      </c>
      <c r="AW531" s="14" t="s">
        <v>41</v>
      </c>
      <c r="AX531" s="14" t="s">
        <v>80</v>
      </c>
      <c r="AY531" s="229" t="s">
        <v>134</v>
      </c>
    </row>
    <row r="532" spans="2:51" s="14" customFormat="1" ht="11.25" x14ac:dyDescent="0.2">
      <c r="B532" s="219"/>
      <c r="C532" s="220"/>
      <c r="D532" s="205" t="s">
        <v>145</v>
      </c>
      <c r="E532" s="221" t="s">
        <v>34</v>
      </c>
      <c r="F532" s="222" t="s">
        <v>566</v>
      </c>
      <c r="G532" s="220"/>
      <c r="H532" s="223">
        <v>8.5999999999999993E-2</v>
      </c>
      <c r="I532" s="224"/>
      <c r="J532" s="220"/>
      <c r="K532" s="220"/>
      <c r="L532" s="225"/>
      <c r="M532" s="226"/>
      <c r="N532" s="227"/>
      <c r="O532" s="227"/>
      <c r="P532" s="227"/>
      <c r="Q532" s="227"/>
      <c r="R532" s="227"/>
      <c r="S532" s="227"/>
      <c r="T532" s="228"/>
      <c r="AT532" s="229" t="s">
        <v>145</v>
      </c>
      <c r="AU532" s="229" t="s">
        <v>89</v>
      </c>
      <c r="AV532" s="14" t="s">
        <v>89</v>
      </c>
      <c r="AW532" s="14" t="s">
        <v>41</v>
      </c>
      <c r="AX532" s="14" t="s">
        <v>80</v>
      </c>
      <c r="AY532" s="229" t="s">
        <v>134</v>
      </c>
    </row>
    <row r="533" spans="2:51" s="14" customFormat="1" ht="11.25" x14ac:dyDescent="0.2">
      <c r="B533" s="219"/>
      <c r="C533" s="220"/>
      <c r="D533" s="205" t="s">
        <v>145</v>
      </c>
      <c r="E533" s="221" t="s">
        <v>34</v>
      </c>
      <c r="F533" s="222" t="s">
        <v>567</v>
      </c>
      <c r="G533" s="220"/>
      <c r="H533" s="223">
        <v>0.79900000000000004</v>
      </c>
      <c r="I533" s="224"/>
      <c r="J533" s="220"/>
      <c r="K533" s="220"/>
      <c r="L533" s="225"/>
      <c r="M533" s="226"/>
      <c r="N533" s="227"/>
      <c r="O533" s="227"/>
      <c r="P533" s="227"/>
      <c r="Q533" s="227"/>
      <c r="R533" s="227"/>
      <c r="S533" s="227"/>
      <c r="T533" s="228"/>
      <c r="AT533" s="229" t="s">
        <v>145</v>
      </c>
      <c r="AU533" s="229" t="s">
        <v>89</v>
      </c>
      <c r="AV533" s="14" t="s">
        <v>89</v>
      </c>
      <c r="AW533" s="14" t="s">
        <v>41</v>
      </c>
      <c r="AX533" s="14" t="s">
        <v>80</v>
      </c>
      <c r="AY533" s="229" t="s">
        <v>134</v>
      </c>
    </row>
    <row r="534" spans="2:51" s="14" customFormat="1" ht="11.25" x14ac:dyDescent="0.2">
      <c r="B534" s="219"/>
      <c r="C534" s="220"/>
      <c r="D534" s="205" t="s">
        <v>145</v>
      </c>
      <c r="E534" s="221" t="s">
        <v>34</v>
      </c>
      <c r="F534" s="222" t="s">
        <v>568</v>
      </c>
      <c r="G534" s="220"/>
      <c r="H534" s="223">
        <v>9.0999999999999998E-2</v>
      </c>
      <c r="I534" s="224"/>
      <c r="J534" s="220"/>
      <c r="K534" s="220"/>
      <c r="L534" s="225"/>
      <c r="M534" s="226"/>
      <c r="N534" s="227"/>
      <c r="O534" s="227"/>
      <c r="P534" s="227"/>
      <c r="Q534" s="227"/>
      <c r="R534" s="227"/>
      <c r="S534" s="227"/>
      <c r="T534" s="228"/>
      <c r="AT534" s="229" t="s">
        <v>145</v>
      </c>
      <c r="AU534" s="229" t="s">
        <v>89</v>
      </c>
      <c r="AV534" s="14" t="s">
        <v>89</v>
      </c>
      <c r="AW534" s="14" t="s">
        <v>41</v>
      </c>
      <c r="AX534" s="14" t="s">
        <v>80</v>
      </c>
      <c r="AY534" s="229" t="s">
        <v>134</v>
      </c>
    </row>
    <row r="535" spans="2:51" s="14" customFormat="1" ht="11.25" x14ac:dyDescent="0.2">
      <c r="B535" s="219"/>
      <c r="C535" s="220"/>
      <c r="D535" s="205" t="s">
        <v>145</v>
      </c>
      <c r="E535" s="221" t="s">
        <v>34</v>
      </c>
      <c r="F535" s="222" t="s">
        <v>569</v>
      </c>
      <c r="G535" s="220"/>
      <c r="H535" s="223">
        <v>0.13800000000000001</v>
      </c>
      <c r="I535" s="224"/>
      <c r="J535" s="220"/>
      <c r="K535" s="220"/>
      <c r="L535" s="225"/>
      <c r="M535" s="226"/>
      <c r="N535" s="227"/>
      <c r="O535" s="227"/>
      <c r="P535" s="227"/>
      <c r="Q535" s="227"/>
      <c r="R535" s="227"/>
      <c r="S535" s="227"/>
      <c r="T535" s="228"/>
      <c r="AT535" s="229" t="s">
        <v>145</v>
      </c>
      <c r="AU535" s="229" t="s">
        <v>89</v>
      </c>
      <c r="AV535" s="14" t="s">
        <v>89</v>
      </c>
      <c r="AW535" s="14" t="s">
        <v>41</v>
      </c>
      <c r="AX535" s="14" t="s">
        <v>80</v>
      </c>
      <c r="AY535" s="229" t="s">
        <v>134</v>
      </c>
    </row>
    <row r="536" spans="2:51" s="14" customFormat="1" ht="11.25" x14ac:dyDescent="0.2">
      <c r="B536" s="219"/>
      <c r="C536" s="220"/>
      <c r="D536" s="205" t="s">
        <v>145</v>
      </c>
      <c r="E536" s="221" t="s">
        <v>34</v>
      </c>
      <c r="F536" s="222" t="s">
        <v>570</v>
      </c>
      <c r="G536" s="220"/>
      <c r="H536" s="223">
        <v>0.48</v>
      </c>
      <c r="I536" s="224"/>
      <c r="J536" s="220"/>
      <c r="K536" s="220"/>
      <c r="L536" s="225"/>
      <c r="M536" s="226"/>
      <c r="N536" s="227"/>
      <c r="O536" s="227"/>
      <c r="P536" s="227"/>
      <c r="Q536" s="227"/>
      <c r="R536" s="227"/>
      <c r="S536" s="227"/>
      <c r="T536" s="228"/>
      <c r="AT536" s="229" t="s">
        <v>145</v>
      </c>
      <c r="AU536" s="229" t="s">
        <v>89</v>
      </c>
      <c r="AV536" s="14" t="s">
        <v>89</v>
      </c>
      <c r="AW536" s="14" t="s">
        <v>41</v>
      </c>
      <c r="AX536" s="14" t="s">
        <v>80</v>
      </c>
      <c r="AY536" s="229" t="s">
        <v>134</v>
      </c>
    </row>
    <row r="537" spans="2:51" s="14" customFormat="1" ht="11.25" x14ac:dyDescent="0.2">
      <c r="B537" s="219"/>
      <c r="C537" s="220"/>
      <c r="D537" s="205" t="s">
        <v>145</v>
      </c>
      <c r="E537" s="221" t="s">
        <v>34</v>
      </c>
      <c r="F537" s="222" t="s">
        <v>501</v>
      </c>
      <c r="G537" s="220"/>
      <c r="H537" s="223">
        <v>0.13200000000000001</v>
      </c>
      <c r="I537" s="224"/>
      <c r="J537" s="220"/>
      <c r="K537" s="220"/>
      <c r="L537" s="225"/>
      <c r="M537" s="226"/>
      <c r="N537" s="227"/>
      <c r="O537" s="227"/>
      <c r="P537" s="227"/>
      <c r="Q537" s="227"/>
      <c r="R537" s="227"/>
      <c r="S537" s="227"/>
      <c r="T537" s="228"/>
      <c r="AT537" s="229" t="s">
        <v>145</v>
      </c>
      <c r="AU537" s="229" t="s">
        <v>89</v>
      </c>
      <c r="AV537" s="14" t="s">
        <v>89</v>
      </c>
      <c r="AW537" s="14" t="s">
        <v>41</v>
      </c>
      <c r="AX537" s="14" t="s">
        <v>80</v>
      </c>
      <c r="AY537" s="229" t="s">
        <v>134</v>
      </c>
    </row>
    <row r="538" spans="2:51" s="14" customFormat="1" ht="11.25" x14ac:dyDescent="0.2">
      <c r="B538" s="219"/>
      <c r="C538" s="220"/>
      <c r="D538" s="205" t="s">
        <v>145</v>
      </c>
      <c r="E538" s="221" t="s">
        <v>34</v>
      </c>
      <c r="F538" s="222" t="s">
        <v>571</v>
      </c>
      <c r="G538" s="220"/>
      <c r="H538" s="223">
        <v>0.121</v>
      </c>
      <c r="I538" s="224"/>
      <c r="J538" s="220"/>
      <c r="K538" s="220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145</v>
      </c>
      <c r="AU538" s="229" t="s">
        <v>89</v>
      </c>
      <c r="AV538" s="14" t="s">
        <v>89</v>
      </c>
      <c r="AW538" s="14" t="s">
        <v>41</v>
      </c>
      <c r="AX538" s="14" t="s">
        <v>80</v>
      </c>
      <c r="AY538" s="229" t="s">
        <v>134</v>
      </c>
    </row>
    <row r="539" spans="2:51" s="14" customFormat="1" ht="11.25" x14ac:dyDescent="0.2">
      <c r="B539" s="219"/>
      <c r="C539" s="220"/>
      <c r="D539" s="205" t="s">
        <v>145</v>
      </c>
      <c r="E539" s="221" t="s">
        <v>34</v>
      </c>
      <c r="F539" s="222" t="s">
        <v>572</v>
      </c>
      <c r="G539" s="220"/>
      <c r="H539" s="223">
        <v>0.13800000000000001</v>
      </c>
      <c r="I539" s="224"/>
      <c r="J539" s="220"/>
      <c r="K539" s="220"/>
      <c r="L539" s="225"/>
      <c r="M539" s="226"/>
      <c r="N539" s="227"/>
      <c r="O539" s="227"/>
      <c r="P539" s="227"/>
      <c r="Q539" s="227"/>
      <c r="R539" s="227"/>
      <c r="S539" s="227"/>
      <c r="T539" s="228"/>
      <c r="AT539" s="229" t="s">
        <v>145</v>
      </c>
      <c r="AU539" s="229" t="s">
        <v>89</v>
      </c>
      <c r="AV539" s="14" t="s">
        <v>89</v>
      </c>
      <c r="AW539" s="14" t="s">
        <v>41</v>
      </c>
      <c r="AX539" s="14" t="s">
        <v>80</v>
      </c>
      <c r="AY539" s="229" t="s">
        <v>134</v>
      </c>
    </row>
    <row r="540" spans="2:51" s="14" customFormat="1" ht="11.25" x14ac:dyDescent="0.2">
      <c r="B540" s="219"/>
      <c r="C540" s="220"/>
      <c r="D540" s="205" t="s">
        <v>145</v>
      </c>
      <c r="E540" s="221" t="s">
        <v>34</v>
      </c>
      <c r="F540" s="222" t="s">
        <v>573</v>
      </c>
      <c r="G540" s="220"/>
      <c r="H540" s="223">
        <v>0.68400000000000005</v>
      </c>
      <c r="I540" s="224"/>
      <c r="J540" s="220"/>
      <c r="K540" s="220"/>
      <c r="L540" s="225"/>
      <c r="M540" s="226"/>
      <c r="N540" s="227"/>
      <c r="O540" s="227"/>
      <c r="P540" s="227"/>
      <c r="Q540" s="227"/>
      <c r="R540" s="227"/>
      <c r="S540" s="227"/>
      <c r="T540" s="228"/>
      <c r="AT540" s="229" t="s">
        <v>145</v>
      </c>
      <c r="AU540" s="229" t="s">
        <v>89</v>
      </c>
      <c r="AV540" s="14" t="s">
        <v>89</v>
      </c>
      <c r="AW540" s="14" t="s">
        <v>41</v>
      </c>
      <c r="AX540" s="14" t="s">
        <v>80</v>
      </c>
      <c r="AY540" s="229" t="s">
        <v>134</v>
      </c>
    </row>
    <row r="541" spans="2:51" s="14" customFormat="1" ht="11.25" x14ac:dyDescent="0.2">
      <c r="B541" s="219"/>
      <c r="C541" s="220"/>
      <c r="D541" s="205" t="s">
        <v>145</v>
      </c>
      <c r="E541" s="221" t="s">
        <v>34</v>
      </c>
      <c r="F541" s="222" t="s">
        <v>499</v>
      </c>
      <c r="G541" s="220"/>
      <c r="H541" s="223">
        <v>8.1000000000000003E-2</v>
      </c>
      <c r="I541" s="224"/>
      <c r="J541" s="220"/>
      <c r="K541" s="220"/>
      <c r="L541" s="225"/>
      <c r="M541" s="226"/>
      <c r="N541" s="227"/>
      <c r="O541" s="227"/>
      <c r="P541" s="227"/>
      <c r="Q541" s="227"/>
      <c r="R541" s="227"/>
      <c r="S541" s="227"/>
      <c r="T541" s="228"/>
      <c r="AT541" s="229" t="s">
        <v>145</v>
      </c>
      <c r="AU541" s="229" t="s">
        <v>89</v>
      </c>
      <c r="AV541" s="14" t="s">
        <v>89</v>
      </c>
      <c r="AW541" s="14" t="s">
        <v>41</v>
      </c>
      <c r="AX541" s="14" t="s">
        <v>80</v>
      </c>
      <c r="AY541" s="229" t="s">
        <v>134</v>
      </c>
    </row>
    <row r="542" spans="2:51" s="14" customFormat="1" ht="11.25" x14ac:dyDescent="0.2">
      <c r="B542" s="219"/>
      <c r="C542" s="220"/>
      <c r="D542" s="205" t="s">
        <v>145</v>
      </c>
      <c r="E542" s="221" t="s">
        <v>34</v>
      </c>
      <c r="F542" s="222" t="s">
        <v>574</v>
      </c>
      <c r="G542" s="220"/>
      <c r="H542" s="223">
        <v>0.153</v>
      </c>
      <c r="I542" s="224"/>
      <c r="J542" s="220"/>
      <c r="K542" s="220"/>
      <c r="L542" s="225"/>
      <c r="M542" s="226"/>
      <c r="N542" s="227"/>
      <c r="O542" s="227"/>
      <c r="P542" s="227"/>
      <c r="Q542" s="227"/>
      <c r="R542" s="227"/>
      <c r="S542" s="227"/>
      <c r="T542" s="228"/>
      <c r="AT542" s="229" t="s">
        <v>145</v>
      </c>
      <c r="AU542" s="229" t="s">
        <v>89</v>
      </c>
      <c r="AV542" s="14" t="s">
        <v>89</v>
      </c>
      <c r="AW542" s="14" t="s">
        <v>41</v>
      </c>
      <c r="AX542" s="14" t="s">
        <v>80</v>
      </c>
      <c r="AY542" s="229" t="s">
        <v>134</v>
      </c>
    </row>
    <row r="543" spans="2:51" s="14" customFormat="1" ht="11.25" x14ac:dyDescent="0.2">
      <c r="B543" s="219"/>
      <c r="C543" s="220"/>
      <c r="D543" s="205" t="s">
        <v>145</v>
      </c>
      <c r="E543" s="221" t="s">
        <v>34</v>
      </c>
      <c r="F543" s="222" t="s">
        <v>575</v>
      </c>
      <c r="G543" s="220"/>
      <c r="H543" s="223">
        <v>0.17399999999999999</v>
      </c>
      <c r="I543" s="224"/>
      <c r="J543" s="220"/>
      <c r="K543" s="220"/>
      <c r="L543" s="225"/>
      <c r="M543" s="226"/>
      <c r="N543" s="227"/>
      <c r="O543" s="227"/>
      <c r="P543" s="227"/>
      <c r="Q543" s="227"/>
      <c r="R543" s="227"/>
      <c r="S543" s="227"/>
      <c r="T543" s="228"/>
      <c r="AT543" s="229" t="s">
        <v>145</v>
      </c>
      <c r="AU543" s="229" t="s">
        <v>89</v>
      </c>
      <c r="AV543" s="14" t="s">
        <v>89</v>
      </c>
      <c r="AW543" s="14" t="s">
        <v>41</v>
      </c>
      <c r="AX543" s="14" t="s">
        <v>80</v>
      </c>
      <c r="AY543" s="229" t="s">
        <v>134</v>
      </c>
    </row>
    <row r="544" spans="2:51" s="14" customFormat="1" ht="11.25" x14ac:dyDescent="0.2">
      <c r="B544" s="219"/>
      <c r="C544" s="220"/>
      <c r="D544" s="205" t="s">
        <v>145</v>
      </c>
      <c r="E544" s="221" t="s">
        <v>34</v>
      </c>
      <c r="F544" s="222" t="s">
        <v>576</v>
      </c>
      <c r="G544" s="220"/>
      <c r="H544" s="223">
        <v>0.17899999999999999</v>
      </c>
      <c r="I544" s="224"/>
      <c r="J544" s="220"/>
      <c r="K544" s="220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145</v>
      </c>
      <c r="AU544" s="229" t="s">
        <v>89</v>
      </c>
      <c r="AV544" s="14" t="s">
        <v>89</v>
      </c>
      <c r="AW544" s="14" t="s">
        <v>41</v>
      </c>
      <c r="AX544" s="14" t="s">
        <v>80</v>
      </c>
      <c r="AY544" s="229" t="s">
        <v>134</v>
      </c>
    </row>
    <row r="545" spans="2:51" s="14" customFormat="1" ht="11.25" x14ac:dyDescent="0.2">
      <c r="B545" s="219"/>
      <c r="C545" s="220"/>
      <c r="D545" s="205" t="s">
        <v>145</v>
      </c>
      <c r="E545" s="221" t="s">
        <v>34</v>
      </c>
      <c r="F545" s="222" t="s">
        <v>577</v>
      </c>
      <c r="G545" s="220"/>
      <c r="H545" s="223">
        <v>0.09</v>
      </c>
      <c r="I545" s="224"/>
      <c r="J545" s="220"/>
      <c r="K545" s="220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145</v>
      </c>
      <c r="AU545" s="229" t="s">
        <v>89</v>
      </c>
      <c r="AV545" s="14" t="s">
        <v>89</v>
      </c>
      <c r="AW545" s="14" t="s">
        <v>41</v>
      </c>
      <c r="AX545" s="14" t="s">
        <v>80</v>
      </c>
      <c r="AY545" s="229" t="s">
        <v>134</v>
      </c>
    </row>
    <row r="546" spans="2:51" s="14" customFormat="1" ht="11.25" x14ac:dyDescent="0.2">
      <c r="B546" s="219"/>
      <c r="C546" s="220"/>
      <c r="D546" s="205" t="s">
        <v>145</v>
      </c>
      <c r="E546" s="221" t="s">
        <v>34</v>
      </c>
      <c r="F546" s="222" t="s">
        <v>578</v>
      </c>
      <c r="G546" s="220"/>
      <c r="H546" s="223">
        <v>0.14099999999999999</v>
      </c>
      <c r="I546" s="224"/>
      <c r="J546" s="220"/>
      <c r="K546" s="220"/>
      <c r="L546" s="225"/>
      <c r="M546" s="226"/>
      <c r="N546" s="227"/>
      <c r="O546" s="227"/>
      <c r="P546" s="227"/>
      <c r="Q546" s="227"/>
      <c r="R546" s="227"/>
      <c r="S546" s="227"/>
      <c r="T546" s="228"/>
      <c r="AT546" s="229" t="s">
        <v>145</v>
      </c>
      <c r="AU546" s="229" t="s">
        <v>89</v>
      </c>
      <c r="AV546" s="14" t="s">
        <v>89</v>
      </c>
      <c r="AW546" s="14" t="s">
        <v>41</v>
      </c>
      <c r="AX546" s="14" t="s">
        <v>80</v>
      </c>
      <c r="AY546" s="229" t="s">
        <v>134</v>
      </c>
    </row>
    <row r="547" spans="2:51" s="14" customFormat="1" ht="11.25" x14ac:dyDescent="0.2">
      <c r="B547" s="219"/>
      <c r="C547" s="220"/>
      <c r="D547" s="205" t="s">
        <v>145</v>
      </c>
      <c r="E547" s="221" t="s">
        <v>34</v>
      </c>
      <c r="F547" s="222" t="s">
        <v>578</v>
      </c>
      <c r="G547" s="220"/>
      <c r="H547" s="223">
        <v>0.14099999999999999</v>
      </c>
      <c r="I547" s="224"/>
      <c r="J547" s="220"/>
      <c r="K547" s="220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145</v>
      </c>
      <c r="AU547" s="229" t="s">
        <v>89</v>
      </c>
      <c r="AV547" s="14" t="s">
        <v>89</v>
      </c>
      <c r="AW547" s="14" t="s">
        <v>41</v>
      </c>
      <c r="AX547" s="14" t="s">
        <v>80</v>
      </c>
      <c r="AY547" s="229" t="s">
        <v>134</v>
      </c>
    </row>
    <row r="548" spans="2:51" s="14" customFormat="1" ht="11.25" x14ac:dyDescent="0.2">
      <c r="B548" s="219"/>
      <c r="C548" s="220"/>
      <c r="D548" s="205" t="s">
        <v>145</v>
      </c>
      <c r="E548" s="221" t="s">
        <v>34</v>
      </c>
      <c r="F548" s="222" t="s">
        <v>579</v>
      </c>
      <c r="G548" s="220"/>
      <c r="H548" s="223">
        <v>7.6999999999999999E-2</v>
      </c>
      <c r="I548" s="224"/>
      <c r="J548" s="220"/>
      <c r="K548" s="220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145</v>
      </c>
      <c r="AU548" s="229" t="s">
        <v>89</v>
      </c>
      <c r="AV548" s="14" t="s">
        <v>89</v>
      </c>
      <c r="AW548" s="14" t="s">
        <v>41</v>
      </c>
      <c r="AX548" s="14" t="s">
        <v>80</v>
      </c>
      <c r="AY548" s="229" t="s">
        <v>134</v>
      </c>
    </row>
    <row r="549" spans="2:51" s="14" customFormat="1" ht="11.25" x14ac:dyDescent="0.2">
      <c r="B549" s="219"/>
      <c r="C549" s="220"/>
      <c r="D549" s="205" t="s">
        <v>145</v>
      </c>
      <c r="E549" s="221" t="s">
        <v>34</v>
      </c>
      <c r="F549" s="222" t="s">
        <v>580</v>
      </c>
      <c r="G549" s="220"/>
      <c r="H549" s="223">
        <v>1.7410000000000001</v>
      </c>
      <c r="I549" s="224"/>
      <c r="J549" s="220"/>
      <c r="K549" s="220"/>
      <c r="L549" s="225"/>
      <c r="M549" s="226"/>
      <c r="N549" s="227"/>
      <c r="O549" s="227"/>
      <c r="P549" s="227"/>
      <c r="Q549" s="227"/>
      <c r="R549" s="227"/>
      <c r="S549" s="227"/>
      <c r="T549" s="228"/>
      <c r="AT549" s="229" t="s">
        <v>145</v>
      </c>
      <c r="AU549" s="229" t="s">
        <v>89</v>
      </c>
      <c r="AV549" s="14" t="s">
        <v>89</v>
      </c>
      <c r="AW549" s="14" t="s">
        <v>41</v>
      </c>
      <c r="AX549" s="14" t="s">
        <v>80</v>
      </c>
      <c r="AY549" s="229" t="s">
        <v>134</v>
      </c>
    </row>
    <row r="550" spans="2:51" s="14" customFormat="1" ht="11.25" x14ac:dyDescent="0.2">
      <c r="B550" s="219"/>
      <c r="C550" s="220"/>
      <c r="D550" s="205" t="s">
        <v>145</v>
      </c>
      <c r="E550" s="221" t="s">
        <v>34</v>
      </c>
      <c r="F550" s="222" t="s">
        <v>581</v>
      </c>
      <c r="G550" s="220"/>
      <c r="H550" s="223">
        <v>0.432</v>
      </c>
      <c r="I550" s="224"/>
      <c r="J550" s="220"/>
      <c r="K550" s="220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145</v>
      </c>
      <c r="AU550" s="229" t="s">
        <v>89</v>
      </c>
      <c r="AV550" s="14" t="s">
        <v>89</v>
      </c>
      <c r="AW550" s="14" t="s">
        <v>41</v>
      </c>
      <c r="AX550" s="14" t="s">
        <v>80</v>
      </c>
      <c r="AY550" s="229" t="s">
        <v>134</v>
      </c>
    </row>
    <row r="551" spans="2:51" s="14" customFormat="1" ht="11.25" x14ac:dyDescent="0.2">
      <c r="B551" s="219"/>
      <c r="C551" s="220"/>
      <c r="D551" s="205" t="s">
        <v>145</v>
      </c>
      <c r="E551" s="221" t="s">
        <v>34</v>
      </c>
      <c r="F551" s="222" t="s">
        <v>488</v>
      </c>
      <c r="G551" s="220"/>
      <c r="H551" s="223">
        <v>0.27400000000000002</v>
      </c>
      <c r="I551" s="224"/>
      <c r="J551" s="220"/>
      <c r="K551" s="220"/>
      <c r="L551" s="225"/>
      <c r="M551" s="226"/>
      <c r="N551" s="227"/>
      <c r="O551" s="227"/>
      <c r="P551" s="227"/>
      <c r="Q551" s="227"/>
      <c r="R551" s="227"/>
      <c r="S551" s="227"/>
      <c r="T551" s="228"/>
      <c r="AT551" s="229" t="s">
        <v>145</v>
      </c>
      <c r="AU551" s="229" t="s">
        <v>89</v>
      </c>
      <c r="AV551" s="14" t="s">
        <v>89</v>
      </c>
      <c r="AW551" s="14" t="s">
        <v>41</v>
      </c>
      <c r="AX551" s="14" t="s">
        <v>80</v>
      </c>
      <c r="AY551" s="229" t="s">
        <v>134</v>
      </c>
    </row>
    <row r="552" spans="2:51" s="14" customFormat="1" ht="11.25" x14ac:dyDescent="0.2">
      <c r="B552" s="219"/>
      <c r="C552" s="220"/>
      <c r="D552" s="205" t="s">
        <v>145</v>
      </c>
      <c r="E552" s="221" t="s">
        <v>34</v>
      </c>
      <c r="F552" s="222" t="s">
        <v>582</v>
      </c>
      <c r="G552" s="220"/>
      <c r="H552" s="223">
        <v>0.17299999999999999</v>
      </c>
      <c r="I552" s="224"/>
      <c r="J552" s="220"/>
      <c r="K552" s="220"/>
      <c r="L552" s="225"/>
      <c r="M552" s="226"/>
      <c r="N552" s="227"/>
      <c r="O552" s="227"/>
      <c r="P552" s="227"/>
      <c r="Q552" s="227"/>
      <c r="R552" s="227"/>
      <c r="S552" s="227"/>
      <c r="T552" s="228"/>
      <c r="AT552" s="229" t="s">
        <v>145</v>
      </c>
      <c r="AU552" s="229" t="s">
        <v>89</v>
      </c>
      <c r="AV552" s="14" t="s">
        <v>89</v>
      </c>
      <c r="AW552" s="14" t="s">
        <v>41</v>
      </c>
      <c r="AX552" s="14" t="s">
        <v>80</v>
      </c>
      <c r="AY552" s="229" t="s">
        <v>134</v>
      </c>
    </row>
    <row r="553" spans="2:51" s="14" customFormat="1" ht="11.25" x14ac:dyDescent="0.2">
      <c r="B553" s="219"/>
      <c r="C553" s="220"/>
      <c r="D553" s="205" t="s">
        <v>145</v>
      </c>
      <c r="E553" s="221" t="s">
        <v>34</v>
      </c>
      <c r="F553" s="222" t="s">
        <v>583</v>
      </c>
      <c r="G553" s="220"/>
      <c r="H553" s="223">
        <v>0.33700000000000002</v>
      </c>
      <c r="I553" s="224"/>
      <c r="J553" s="220"/>
      <c r="K553" s="220"/>
      <c r="L553" s="225"/>
      <c r="M553" s="226"/>
      <c r="N553" s="227"/>
      <c r="O553" s="227"/>
      <c r="P553" s="227"/>
      <c r="Q553" s="227"/>
      <c r="R553" s="227"/>
      <c r="S553" s="227"/>
      <c r="T553" s="228"/>
      <c r="AT553" s="229" t="s">
        <v>145</v>
      </c>
      <c r="AU553" s="229" t="s">
        <v>89</v>
      </c>
      <c r="AV553" s="14" t="s">
        <v>89</v>
      </c>
      <c r="AW553" s="14" t="s">
        <v>41</v>
      </c>
      <c r="AX553" s="14" t="s">
        <v>80</v>
      </c>
      <c r="AY553" s="229" t="s">
        <v>134</v>
      </c>
    </row>
    <row r="554" spans="2:51" s="14" customFormat="1" ht="11.25" x14ac:dyDescent="0.2">
      <c r="B554" s="219"/>
      <c r="C554" s="220"/>
      <c r="D554" s="205" t="s">
        <v>145</v>
      </c>
      <c r="E554" s="221" t="s">
        <v>34</v>
      </c>
      <c r="F554" s="222" t="s">
        <v>584</v>
      </c>
      <c r="G554" s="220"/>
      <c r="H554" s="223">
        <v>0.3</v>
      </c>
      <c r="I554" s="224"/>
      <c r="J554" s="220"/>
      <c r="K554" s="220"/>
      <c r="L554" s="225"/>
      <c r="M554" s="226"/>
      <c r="N554" s="227"/>
      <c r="O554" s="227"/>
      <c r="P554" s="227"/>
      <c r="Q554" s="227"/>
      <c r="R554" s="227"/>
      <c r="S554" s="227"/>
      <c r="T554" s="228"/>
      <c r="AT554" s="229" t="s">
        <v>145</v>
      </c>
      <c r="AU554" s="229" t="s">
        <v>89</v>
      </c>
      <c r="AV554" s="14" t="s">
        <v>89</v>
      </c>
      <c r="AW554" s="14" t="s">
        <v>41</v>
      </c>
      <c r="AX554" s="14" t="s">
        <v>80</v>
      </c>
      <c r="AY554" s="229" t="s">
        <v>134</v>
      </c>
    </row>
    <row r="555" spans="2:51" s="14" customFormat="1" ht="11.25" x14ac:dyDescent="0.2">
      <c r="B555" s="219"/>
      <c r="C555" s="220"/>
      <c r="D555" s="205" t="s">
        <v>145</v>
      </c>
      <c r="E555" s="221" t="s">
        <v>34</v>
      </c>
      <c r="F555" s="222" t="s">
        <v>585</v>
      </c>
      <c r="G555" s="220"/>
      <c r="H555" s="223">
        <v>0.34599999999999997</v>
      </c>
      <c r="I555" s="224"/>
      <c r="J555" s="220"/>
      <c r="K555" s="220"/>
      <c r="L555" s="225"/>
      <c r="M555" s="226"/>
      <c r="N555" s="227"/>
      <c r="O555" s="227"/>
      <c r="P555" s="227"/>
      <c r="Q555" s="227"/>
      <c r="R555" s="227"/>
      <c r="S555" s="227"/>
      <c r="T555" s="228"/>
      <c r="AT555" s="229" t="s">
        <v>145</v>
      </c>
      <c r="AU555" s="229" t="s">
        <v>89</v>
      </c>
      <c r="AV555" s="14" t="s">
        <v>89</v>
      </c>
      <c r="AW555" s="14" t="s">
        <v>41</v>
      </c>
      <c r="AX555" s="14" t="s">
        <v>80</v>
      </c>
      <c r="AY555" s="229" t="s">
        <v>134</v>
      </c>
    </row>
    <row r="556" spans="2:51" s="14" customFormat="1" ht="11.25" x14ac:dyDescent="0.2">
      <c r="B556" s="219"/>
      <c r="C556" s="220"/>
      <c r="D556" s="205" t="s">
        <v>145</v>
      </c>
      <c r="E556" s="221" t="s">
        <v>34</v>
      </c>
      <c r="F556" s="222" t="s">
        <v>586</v>
      </c>
      <c r="G556" s="220"/>
      <c r="H556" s="223">
        <v>8.8999999999999996E-2</v>
      </c>
      <c r="I556" s="224"/>
      <c r="J556" s="220"/>
      <c r="K556" s="220"/>
      <c r="L556" s="225"/>
      <c r="M556" s="226"/>
      <c r="N556" s="227"/>
      <c r="O556" s="227"/>
      <c r="P556" s="227"/>
      <c r="Q556" s="227"/>
      <c r="R556" s="227"/>
      <c r="S556" s="227"/>
      <c r="T556" s="228"/>
      <c r="AT556" s="229" t="s">
        <v>145</v>
      </c>
      <c r="AU556" s="229" t="s">
        <v>89</v>
      </c>
      <c r="AV556" s="14" t="s">
        <v>89</v>
      </c>
      <c r="AW556" s="14" t="s">
        <v>41</v>
      </c>
      <c r="AX556" s="14" t="s">
        <v>80</v>
      </c>
      <c r="AY556" s="229" t="s">
        <v>134</v>
      </c>
    </row>
    <row r="557" spans="2:51" s="14" customFormat="1" ht="11.25" x14ac:dyDescent="0.2">
      <c r="B557" s="219"/>
      <c r="C557" s="220"/>
      <c r="D557" s="205" t="s">
        <v>145</v>
      </c>
      <c r="E557" s="221" t="s">
        <v>34</v>
      </c>
      <c r="F557" s="222" t="s">
        <v>587</v>
      </c>
      <c r="G557" s="220"/>
      <c r="H557" s="223">
        <v>0.36</v>
      </c>
      <c r="I557" s="224"/>
      <c r="J557" s="220"/>
      <c r="K557" s="220"/>
      <c r="L557" s="225"/>
      <c r="M557" s="226"/>
      <c r="N557" s="227"/>
      <c r="O557" s="227"/>
      <c r="P557" s="227"/>
      <c r="Q557" s="227"/>
      <c r="R557" s="227"/>
      <c r="S557" s="227"/>
      <c r="T557" s="228"/>
      <c r="AT557" s="229" t="s">
        <v>145</v>
      </c>
      <c r="AU557" s="229" t="s">
        <v>89</v>
      </c>
      <c r="AV557" s="14" t="s">
        <v>89</v>
      </c>
      <c r="AW557" s="14" t="s">
        <v>41</v>
      </c>
      <c r="AX557" s="14" t="s">
        <v>80</v>
      </c>
      <c r="AY557" s="229" t="s">
        <v>134</v>
      </c>
    </row>
    <row r="558" spans="2:51" s="14" customFormat="1" ht="11.25" x14ac:dyDescent="0.2">
      <c r="B558" s="219"/>
      <c r="C558" s="220"/>
      <c r="D558" s="205" t="s">
        <v>145</v>
      </c>
      <c r="E558" s="221" t="s">
        <v>34</v>
      </c>
      <c r="F558" s="222" t="s">
        <v>493</v>
      </c>
      <c r="G558" s="220"/>
      <c r="H558" s="223">
        <v>0.27400000000000002</v>
      </c>
      <c r="I558" s="224"/>
      <c r="J558" s="220"/>
      <c r="K558" s="220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145</v>
      </c>
      <c r="AU558" s="229" t="s">
        <v>89</v>
      </c>
      <c r="AV558" s="14" t="s">
        <v>89</v>
      </c>
      <c r="AW558" s="14" t="s">
        <v>41</v>
      </c>
      <c r="AX558" s="14" t="s">
        <v>80</v>
      </c>
      <c r="AY558" s="229" t="s">
        <v>134</v>
      </c>
    </row>
    <row r="559" spans="2:51" s="14" customFormat="1" ht="11.25" x14ac:dyDescent="0.2">
      <c r="B559" s="219"/>
      <c r="C559" s="220"/>
      <c r="D559" s="205" t="s">
        <v>145</v>
      </c>
      <c r="E559" s="221" t="s">
        <v>34</v>
      </c>
      <c r="F559" s="222" t="s">
        <v>488</v>
      </c>
      <c r="G559" s="220"/>
      <c r="H559" s="223">
        <v>0.27400000000000002</v>
      </c>
      <c r="I559" s="224"/>
      <c r="J559" s="220"/>
      <c r="K559" s="220"/>
      <c r="L559" s="225"/>
      <c r="M559" s="226"/>
      <c r="N559" s="227"/>
      <c r="O559" s="227"/>
      <c r="P559" s="227"/>
      <c r="Q559" s="227"/>
      <c r="R559" s="227"/>
      <c r="S559" s="227"/>
      <c r="T559" s="228"/>
      <c r="AT559" s="229" t="s">
        <v>145</v>
      </c>
      <c r="AU559" s="229" t="s">
        <v>89</v>
      </c>
      <c r="AV559" s="14" t="s">
        <v>89</v>
      </c>
      <c r="AW559" s="14" t="s">
        <v>41</v>
      </c>
      <c r="AX559" s="14" t="s">
        <v>80</v>
      </c>
      <c r="AY559" s="229" t="s">
        <v>134</v>
      </c>
    </row>
    <row r="560" spans="2:51" s="14" customFormat="1" ht="11.25" x14ac:dyDescent="0.2">
      <c r="B560" s="219"/>
      <c r="C560" s="220"/>
      <c r="D560" s="205" t="s">
        <v>145</v>
      </c>
      <c r="E560" s="221" t="s">
        <v>34</v>
      </c>
      <c r="F560" s="222" t="s">
        <v>488</v>
      </c>
      <c r="G560" s="220"/>
      <c r="H560" s="223">
        <v>0.27400000000000002</v>
      </c>
      <c r="I560" s="224"/>
      <c r="J560" s="220"/>
      <c r="K560" s="220"/>
      <c r="L560" s="225"/>
      <c r="M560" s="226"/>
      <c r="N560" s="227"/>
      <c r="O560" s="227"/>
      <c r="P560" s="227"/>
      <c r="Q560" s="227"/>
      <c r="R560" s="227"/>
      <c r="S560" s="227"/>
      <c r="T560" s="228"/>
      <c r="AT560" s="229" t="s">
        <v>145</v>
      </c>
      <c r="AU560" s="229" t="s">
        <v>89</v>
      </c>
      <c r="AV560" s="14" t="s">
        <v>89</v>
      </c>
      <c r="AW560" s="14" t="s">
        <v>41</v>
      </c>
      <c r="AX560" s="14" t="s">
        <v>80</v>
      </c>
      <c r="AY560" s="229" t="s">
        <v>134</v>
      </c>
    </row>
    <row r="561" spans="1:65" s="15" customFormat="1" ht="11.25" x14ac:dyDescent="0.2">
      <c r="B561" s="230"/>
      <c r="C561" s="231"/>
      <c r="D561" s="205" t="s">
        <v>145</v>
      </c>
      <c r="E561" s="232" t="s">
        <v>34</v>
      </c>
      <c r="F561" s="233" t="s">
        <v>149</v>
      </c>
      <c r="G561" s="231"/>
      <c r="H561" s="234">
        <v>51.43</v>
      </c>
      <c r="I561" s="235"/>
      <c r="J561" s="231"/>
      <c r="K561" s="231"/>
      <c r="L561" s="236"/>
      <c r="M561" s="237"/>
      <c r="N561" s="238"/>
      <c r="O561" s="238"/>
      <c r="P561" s="238"/>
      <c r="Q561" s="238"/>
      <c r="R561" s="238"/>
      <c r="S561" s="238"/>
      <c r="T561" s="239"/>
      <c r="AT561" s="240" t="s">
        <v>145</v>
      </c>
      <c r="AU561" s="240" t="s">
        <v>89</v>
      </c>
      <c r="AV561" s="15" t="s">
        <v>141</v>
      </c>
      <c r="AW561" s="15" t="s">
        <v>41</v>
      </c>
      <c r="AX561" s="15" t="s">
        <v>80</v>
      </c>
      <c r="AY561" s="240" t="s">
        <v>134</v>
      </c>
    </row>
    <row r="562" spans="1:65" s="14" customFormat="1" ht="11.25" x14ac:dyDescent="0.2">
      <c r="B562" s="219"/>
      <c r="C562" s="220"/>
      <c r="D562" s="205" t="s">
        <v>145</v>
      </c>
      <c r="E562" s="221" t="s">
        <v>34</v>
      </c>
      <c r="F562" s="222" t="s">
        <v>588</v>
      </c>
      <c r="G562" s="220"/>
      <c r="H562" s="223">
        <v>25.715</v>
      </c>
      <c r="I562" s="224"/>
      <c r="J562" s="220"/>
      <c r="K562" s="220"/>
      <c r="L562" s="225"/>
      <c r="M562" s="226"/>
      <c r="N562" s="227"/>
      <c r="O562" s="227"/>
      <c r="P562" s="227"/>
      <c r="Q562" s="227"/>
      <c r="R562" s="227"/>
      <c r="S562" s="227"/>
      <c r="T562" s="228"/>
      <c r="AT562" s="229" t="s">
        <v>145</v>
      </c>
      <c r="AU562" s="229" t="s">
        <v>89</v>
      </c>
      <c r="AV562" s="14" t="s">
        <v>89</v>
      </c>
      <c r="AW562" s="14" t="s">
        <v>41</v>
      </c>
      <c r="AX562" s="14" t="s">
        <v>80</v>
      </c>
      <c r="AY562" s="229" t="s">
        <v>134</v>
      </c>
    </row>
    <row r="563" spans="1:65" s="15" customFormat="1" ht="11.25" x14ac:dyDescent="0.2">
      <c r="B563" s="230"/>
      <c r="C563" s="231"/>
      <c r="D563" s="205" t="s">
        <v>145</v>
      </c>
      <c r="E563" s="232" t="s">
        <v>34</v>
      </c>
      <c r="F563" s="233" t="s">
        <v>149</v>
      </c>
      <c r="G563" s="231"/>
      <c r="H563" s="234">
        <v>25.715</v>
      </c>
      <c r="I563" s="235"/>
      <c r="J563" s="231"/>
      <c r="K563" s="231"/>
      <c r="L563" s="236"/>
      <c r="M563" s="237"/>
      <c r="N563" s="238"/>
      <c r="O563" s="238"/>
      <c r="P563" s="238"/>
      <c r="Q563" s="238"/>
      <c r="R563" s="238"/>
      <c r="S563" s="238"/>
      <c r="T563" s="239"/>
      <c r="AT563" s="240" t="s">
        <v>145</v>
      </c>
      <c r="AU563" s="240" t="s">
        <v>89</v>
      </c>
      <c r="AV563" s="15" t="s">
        <v>141</v>
      </c>
      <c r="AW563" s="15" t="s">
        <v>41</v>
      </c>
      <c r="AX563" s="15" t="s">
        <v>23</v>
      </c>
      <c r="AY563" s="240" t="s">
        <v>134</v>
      </c>
    </row>
    <row r="564" spans="1:65" s="2" customFormat="1" ht="16.5" customHeight="1" x14ac:dyDescent="0.2">
      <c r="A564" s="37"/>
      <c r="B564" s="38"/>
      <c r="C564" s="192" t="s">
        <v>589</v>
      </c>
      <c r="D564" s="192" t="s">
        <v>136</v>
      </c>
      <c r="E564" s="193" t="s">
        <v>590</v>
      </c>
      <c r="F564" s="194" t="s">
        <v>591</v>
      </c>
      <c r="G564" s="195" t="s">
        <v>180</v>
      </c>
      <c r="H564" s="196">
        <v>25.715</v>
      </c>
      <c r="I564" s="197"/>
      <c r="J564" s="198">
        <f>ROUND(I564*H564,2)</f>
        <v>0</v>
      </c>
      <c r="K564" s="194" t="s">
        <v>34</v>
      </c>
      <c r="L564" s="42"/>
      <c r="M564" s="199" t="s">
        <v>34</v>
      </c>
      <c r="N564" s="200" t="s">
        <v>51</v>
      </c>
      <c r="O564" s="67"/>
      <c r="P564" s="201">
        <f>O564*H564</f>
        <v>0</v>
      </c>
      <c r="Q564" s="201">
        <v>0</v>
      </c>
      <c r="R564" s="201">
        <f>Q564*H564</f>
        <v>0</v>
      </c>
      <c r="S564" s="201">
        <v>0</v>
      </c>
      <c r="T564" s="202">
        <f>S564*H564</f>
        <v>0</v>
      </c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R564" s="203" t="s">
        <v>244</v>
      </c>
      <c r="AT564" s="203" t="s">
        <v>136</v>
      </c>
      <c r="AU564" s="203" t="s">
        <v>89</v>
      </c>
      <c r="AY564" s="19" t="s">
        <v>134</v>
      </c>
      <c r="BE564" s="204">
        <f>IF(N564="základní",J564,0)</f>
        <v>0</v>
      </c>
      <c r="BF564" s="204">
        <f>IF(N564="snížená",J564,0)</f>
        <v>0</v>
      </c>
      <c r="BG564" s="204">
        <f>IF(N564="zákl. přenesená",J564,0)</f>
        <v>0</v>
      </c>
      <c r="BH564" s="204">
        <f>IF(N564="sníž. přenesená",J564,0)</f>
        <v>0</v>
      </c>
      <c r="BI564" s="204">
        <f>IF(N564="nulová",J564,0)</f>
        <v>0</v>
      </c>
      <c r="BJ564" s="19" t="s">
        <v>23</v>
      </c>
      <c r="BK564" s="204">
        <f>ROUND(I564*H564,2)</f>
        <v>0</v>
      </c>
      <c r="BL564" s="19" t="s">
        <v>244</v>
      </c>
      <c r="BM564" s="203" t="s">
        <v>592</v>
      </c>
    </row>
    <row r="565" spans="1:65" s="2" customFormat="1" ht="11.25" x14ac:dyDescent="0.2">
      <c r="A565" s="37"/>
      <c r="B565" s="38"/>
      <c r="C565" s="39"/>
      <c r="D565" s="205" t="s">
        <v>143</v>
      </c>
      <c r="E565" s="39"/>
      <c r="F565" s="206" t="s">
        <v>591</v>
      </c>
      <c r="G565" s="39"/>
      <c r="H565" s="39"/>
      <c r="I565" s="110"/>
      <c r="J565" s="39"/>
      <c r="K565" s="39"/>
      <c r="L565" s="42"/>
      <c r="M565" s="207"/>
      <c r="N565" s="208"/>
      <c r="O565" s="67"/>
      <c r="P565" s="67"/>
      <c r="Q565" s="67"/>
      <c r="R565" s="67"/>
      <c r="S565" s="67"/>
      <c r="T565" s="68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T565" s="19" t="s">
        <v>143</v>
      </c>
      <c r="AU565" s="19" t="s">
        <v>89</v>
      </c>
    </row>
    <row r="566" spans="1:65" s="13" customFormat="1" ht="11.25" x14ac:dyDescent="0.2">
      <c r="B566" s="209"/>
      <c r="C566" s="210"/>
      <c r="D566" s="205" t="s">
        <v>145</v>
      </c>
      <c r="E566" s="211" t="s">
        <v>34</v>
      </c>
      <c r="F566" s="212" t="s">
        <v>466</v>
      </c>
      <c r="G566" s="210"/>
      <c r="H566" s="211" t="s">
        <v>34</v>
      </c>
      <c r="I566" s="213"/>
      <c r="J566" s="210"/>
      <c r="K566" s="210"/>
      <c r="L566" s="214"/>
      <c r="M566" s="215"/>
      <c r="N566" s="216"/>
      <c r="O566" s="216"/>
      <c r="P566" s="216"/>
      <c r="Q566" s="216"/>
      <c r="R566" s="216"/>
      <c r="S566" s="216"/>
      <c r="T566" s="217"/>
      <c r="AT566" s="218" t="s">
        <v>145</v>
      </c>
      <c r="AU566" s="218" t="s">
        <v>89</v>
      </c>
      <c r="AV566" s="13" t="s">
        <v>23</v>
      </c>
      <c r="AW566" s="13" t="s">
        <v>41</v>
      </c>
      <c r="AX566" s="13" t="s">
        <v>80</v>
      </c>
      <c r="AY566" s="218" t="s">
        <v>134</v>
      </c>
    </row>
    <row r="567" spans="1:65" s="13" customFormat="1" ht="11.25" x14ac:dyDescent="0.2">
      <c r="B567" s="209"/>
      <c r="C567" s="210"/>
      <c r="D567" s="205" t="s">
        <v>145</v>
      </c>
      <c r="E567" s="211" t="s">
        <v>34</v>
      </c>
      <c r="F567" s="212" t="s">
        <v>467</v>
      </c>
      <c r="G567" s="210"/>
      <c r="H567" s="211" t="s">
        <v>34</v>
      </c>
      <c r="I567" s="213"/>
      <c r="J567" s="210"/>
      <c r="K567" s="210"/>
      <c r="L567" s="214"/>
      <c r="M567" s="215"/>
      <c r="N567" s="216"/>
      <c r="O567" s="216"/>
      <c r="P567" s="216"/>
      <c r="Q567" s="216"/>
      <c r="R567" s="216"/>
      <c r="S567" s="216"/>
      <c r="T567" s="217"/>
      <c r="AT567" s="218" t="s">
        <v>145</v>
      </c>
      <c r="AU567" s="218" t="s">
        <v>89</v>
      </c>
      <c r="AV567" s="13" t="s">
        <v>23</v>
      </c>
      <c r="AW567" s="13" t="s">
        <v>41</v>
      </c>
      <c r="AX567" s="13" t="s">
        <v>80</v>
      </c>
      <c r="AY567" s="218" t="s">
        <v>134</v>
      </c>
    </row>
    <row r="568" spans="1:65" s="14" customFormat="1" ht="11.25" x14ac:dyDescent="0.2">
      <c r="B568" s="219"/>
      <c r="C568" s="220"/>
      <c r="D568" s="205" t="s">
        <v>145</v>
      </c>
      <c r="E568" s="221" t="s">
        <v>34</v>
      </c>
      <c r="F568" s="222" t="s">
        <v>468</v>
      </c>
      <c r="G568" s="220"/>
      <c r="H568" s="223">
        <v>3.5999999999999997E-2</v>
      </c>
      <c r="I568" s="224"/>
      <c r="J568" s="220"/>
      <c r="K568" s="220"/>
      <c r="L568" s="225"/>
      <c r="M568" s="226"/>
      <c r="N568" s="227"/>
      <c r="O568" s="227"/>
      <c r="P568" s="227"/>
      <c r="Q568" s="227"/>
      <c r="R568" s="227"/>
      <c r="S568" s="227"/>
      <c r="T568" s="228"/>
      <c r="AT568" s="229" t="s">
        <v>145</v>
      </c>
      <c r="AU568" s="229" t="s">
        <v>89</v>
      </c>
      <c r="AV568" s="14" t="s">
        <v>89</v>
      </c>
      <c r="AW568" s="14" t="s">
        <v>41</v>
      </c>
      <c r="AX568" s="14" t="s">
        <v>80</v>
      </c>
      <c r="AY568" s="229" t="s">
        <v>134</v>
      </c>
    </row>
    <row r="569" spans="1:65" s="14" customFormat="1" ht="11.25" x14ac:dyDescent="0.2">
      <c r="B569" s="219"/>
      <c r="C569" s="220"/>
      <c r="D569" s="205" t="s">
        <v>145</v>
      </c>
      <c r="E569" s="221" t="s">
        <v>34</v>
      </c>
      <c r="F569" s="222" t="s">
        <v>469</v>
      </c>
      <c r="G569" s="220"/>
      <c r="H569" s="223">
        <v>2.1000000000000001E-2</v>
      </c>
      <c r="I569" s="224"/>
      <c r="J569" s="220"/>
      <c r="K569" s="220"/>
      <c r="L569" s="225"/>
      <c r="M569" s="226"/>
      <c r="N569" s="227"/>
      <c r="O569" s="227"/>
      <c r="P569" s="227"/>
      <c r="Q569" s="227"/>
      <c r="R569" s="227"/>
      <c r="S569" s="227"/>
      <c r="T569" s="228"/>
      <c r="AT569" s="229" t="s">
        <v>145</v>
      </c>
      <c r="AU569" s="229" t="s">
        <v>89</v>
      </c>
      <c r="AV569" s="14" t="s">
        <v>89</v>
      </c>
      <c r="AW569" s="14" t="s">
        <v>41</v>
      </c>
      <c r="AX569" s="14" t="s">
        <v>80</v>
      </c>
      <c r="AY569" s="229" t="s">
        <v>134</v>
      </c>
    </row>
    <row r="570" spans="1:65" s="14" customFormat="1" ht="11.25" x14ac:dyDescent="0.2">
      <c r="B570" s="219"/>
      <c r="C570" s="220"/>
      <c r="D570" s="205" t="s">
        <v>145</v>
      </c>
      <c r="E570" s="221" t="s">
        <v>34</v>
      </c>
      <c r="F570" s="222" t="s">
        <v>470</v>
      </c>
      <c r="G570" s="220"/>
      <c r="H570" s="223">
        <v>3.2000000000000001E-2</v>
      </c>
      <c r="I570" s="224"/>
      <c r="J570" s="220"/>
      <c r="K570" s="220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145</v>
      </c>
      <c r="AU570" s="229" t="s">
        <v>89</v>
      </c>
      <c r="AV570" s="14" t="s">
        <v>89</v>
      </c>
      <c r="AW570" s="14" t="s">
        <v>41</v>
      </c>
      <c r="AX570" s="14" t="s">
        <v>80</v>
      </c>
      <c r="AY570" s="229" t="s">
        <v>134</v>
      </c>
    </row>
    <row r="571" spans="1:65" s="14" customFormat="1" ht="11.25" x14ac:dyDescent="0.2">
      <c r="B571" s="219"/>
      <c r="C571" s="220"/>
      <c r="D571" s="205" t="s">
        <v>145</v>
      </c>
      <c r="E571" s="221" t="s">
        <v>34</v>
      </c>
      <c r="F571" s="222" t="s">
        <v>471</v>
      </c>
      <c r="G571" s="220"/>
      <c r="H571" s="223">
        <v>5.0999999999999997E-2</v>
      </c>
      <c r="I571" s="224"/>
      <c r="J571" s="220"/>
      <c r="K571" s="220"/>
      <c r="L571" s="225"/>
      <c r="M571" s="226"/>
      <c r="N571" s="227"/>
      <c r="O571" s="227"/>
      <c r="P571" s="227"/>
      <c r="Q571" s="227"/>
      <c r="R571" s="227"/>
      <c r="S571" s="227"/>
      <c r="T571" s="228"/>
      <c r="AT571" s="229" t="s">
        <v>145</v>
      </c>
      <c r="AU571" s="229" t="s">
        <v>89</v>
      </c>
      <c r="AV571" s="14" t="s">
        <v>89</v>
      </c>
      <c r="AW571" s="14" t="s">
        <v>41</v>
      </c>
      <c r="AX571" s="14" t="s">
        <v>80</v>
      </c>
      <c r="AY571" s="229" t="s">
        <v>134</v>
      </c>
    </row>
    <row r="572" spans="1:65" s="14" customFormat="1" ht="11.25" x14ac:dyDescent="0.2">
      <c r="B572" s="219"/>
      <c r="C572" s="220"/>
      <c r="D572" s="205" t="s">
        <v>145</v>
      </c>
      <c r="E572" s="221" t="s">
        <v>34</v>
      </c>
      <c r="F572" s="222" t="s">
        <v>472</v>
      </c>
      <c r="G572" s="220"/>
      <c r="H572" s="223">
        <v>3.7999999999999999E-2</v>
      </c>
      <c r="I572" s="224"/>
      <c r="J572" s="220"/>
      <c r="K572" s="220"/>
      <c r="L572" s="225"/>
      <c r="M572" s="226"/>
      <c r="N572" s="227"/>
      <c r="O572" s="227"/>
      <c r="P572" s="227"/>
      <c r="Q572" s="227"/>
      <c r="R572" s="227"/>
      <c r="S572" s="227"/>
      <c r="T572" s="228"/>
      <c r="AT572" s="229" t="s">
        <v>145</v>
      </c>
      <c r="AU572" s="229" t="s">
        <v>89</v>
      </c>
      <c r="AV572" s="14" t="s">
        <v>89</v>
      </c>
      <c r="AW572" s="14" t="s">
        <v>41</v>
      </c>
      <c r="AX572" s="14" t="s">
        <v>80</v>
      </c>
      <c r="AY572" s="229" t="s">
        <v>134</v>
      </c>
    </row>
    <row r="573" spans="1:65" s="14" customFormat="1" ht="11.25" x14ac:dyDescent="0.2">
      <c r="B573" s="219"/>
      <c r="C573" s="220"/>
      <c r="D573" s="205" t="s">
        <v>145</v>
      </c>
      <c r="E573" s="221" t="s">
        <v>34</v>
      </c>
      <c r="F573" s="222" t="s">
        <v>469</v>
      </c>
      <c r="G573" s="220"/>
      <c r="H573" s="223">
        <v>2.1000000000000001E-2</v>
      </c>
      <c r="I573" s="224"/>
      <c r="J573" s="220"/>
      <c r="K573" s="220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145</v>
      </c>
      <c r="AU573" s="229" t="s">
        <v>89</v>
      </c>
      <c r="AV573" s="14" t="s">
        <v>89</v>
      </c>
      <c r="AW573" s="14" t="s">
        <v>41</v>
      </c>
      <c r="AX573" s="14" t="s">
        <v>80</v>
      </c>
      <c r="AY573" s="229" t="s">
        <v>134</v>
      </c>
    </row>
    <row r="574" spans="1:65" s="14" customFormat="1" ht="11.25" x14ac:dyDescent="0.2">
      <c r="B574" s="219"/>
      <c r="C574" s="220"/>
      <c r="D574" s="205" t="s">
        <v>145</v>
      </c>
      <c r="E574" s="221" t="s">
        <v>34</v>
      </c>
      <c r="F574" s="222" t="s">
        <v>470</v>
      </c>
      <c r="G574" s="220"/>
      <c r="H574" s="223">
        <v>3.2000000000000001E-2</v>
      </c>
      <c r="I574" s="224"/>
      <c r="J574" s="220"/>
      <c r="K574" s="220"/>
      <c r="L574" s="225"/>
      <c r="M574" s="226"/>
      <c r="N574" s="227"/>
      <c r="O574" s="227"/>
      <c r="P574" s="227"/>
      <c r="Q574" s="227"/>
      <c r="R574" s="227"/>
      <c r="S574" s="227"/>
      <c r="T574" s="228"/>
      <c r="AT574" s="229" t="s">
        <v>145</v>
      </c>
      <c r="AU574" s="229" t="s">
        <v>89</v>
      </c>
      <c r="AV574" s="14" t="s">
        <v>89</v>
      </c>
      <c r="AW574" s="14" t="s">
        <v>41</v>
      </c>
      <c r="AX574" s="14" t="s">
        <v>80</v>
      </c>
      <c r="AY574" s="229" t="s">
        <v>134</v>
      </c>
    </row>
    <row r="575" spans="1:65" s="14" customFormat="1" ht="11.25" x14ac:dyDescent="0.2">
      <c r="B575" s="219"/>
      <c r="C575" s="220"/>
      <c r="D575" s="205" t="s">
        <v>145</v>
      </c>
      <c r="E575" s="221" t="s">
        <v>34</v>
      </c>
      <c r="F575" s="222" t="s">
        <v>472</v>
      </c>
      <c r="G575" s="220"/>
      <c r="H575" s="223">
        <v>3.7999999999999999E-2</v>
      </c>
      <c r="I575" s="224"/>
      <c r="J575" s="220"/>
      <c r="K575" s="220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145</v>
      </c>
      <c r="AU575" s="229" t="s">
        <v>89</v>
      </c>
      <c r="AV575" s="14" t="s">
        <v>89</v>
      </c>
      <c r="AW575" s="14" t="s">
        <v>41</v>
      </c>
      <c r="AX575" s="14" t="s">
        <v>80</v>
      </c>
      <c r="AY575" s="229" t="s">
        <v>134</v>
      </c>
    </row>
    <row r="576" spans="1:65" s="14" customFormat="1" ht="11.25" x14ac:dyDescent="0.2">
      <c r="B576" s="219"/>
      <c r="C576" s="220"/>
      <c r="D576" s="205" t="s">
        <v>145</v>
      </c>
      <c r="E576" s="221" t="s">
        <v>34</v>
      </c>
      <c r="F576" s="222" t="s">
        <v>469</v>
      </c>
      <c r="G576" s="220"/>
      <c r="H576" s="223">
        <v>2.1000000000000001E-2</v>
      </c>
      <c r="I576" s="224"/>
      <c r="J576" s="220"/>
      <c r="K576" s="220"/>
      <c r="L576" s="225"/>
      <c r="M576" s="226"/>
      <c r="N576" s="227"/>
      <c r="O576" s="227"/>
      <c r="P576" s="227"/>
      <c r="Q576" s="227"/>
      <c r="R576" s="227"/>
      <c r="S576" s="227"/>
      <c r="T576" s="228"/>
      <c r="AT576" s="229" t="s">
        <v>145</v>
      </c>
      <c r="AU576" s="229" t="s">
        <v>89</v>
      </c>
      <c r="AV576" s="14" t="s">
        <v>89</v>
      </c>
      <c r="AW576" s="14" t="s">
        <v>41</v>
      </c>
      <c r="AX576" s="14" t="s">
        <v>80</v>
      </c>
      <c r="AY576" s="229" t="s">
        <v>134</v>
      </c>
    </row>
    <row r="577" spans="2:51" s="14" customFormat="1" ht="11.25" x14ac:dyDescent="0.2">
      <c r="B577" s="219"/>
      <c r="C577" s="220"/>
      <c r="D577" s="205" t="s">
        <v>145</v>
      </c>
      <c r="E577" s="221" t="s">
        <v>34</v>
      </c>
      <c r="F577" s="222" t="s">
        <v>470</v>
      </c>
      <c r="G577" s="220"/>
      <c r="H577" s="223">
        <v>3.2000000000000001E-2</v>
      </c>
      <c r="I577" s="224"/>
      <c r="J577" s="220"/>
      <c r="K577" s="220"/>
      <c r="L577" s="225"/>
      <c r="M577" s="226"/>
      <c r="N577" s="227"/>
      <c r="O577" s="227"/>
      <c r="P577" s="227"/>
      <c r="Q577" s="227"/>
      <c r="R577" s="227"/>
      <c r="S577" s="227"/>
      <c r="T577" s="228"/>
      <c r="AT577" s="229" t="s">
        <v>145</v>
      </c>
      <c r="AU577" s="229" t="s">
        <v>89</v>
      </c>
      <c r="AV577" s="14" t="s">
        <v>89</v>
      </c>
      <c r="AW577" s="14" t="s">
        <v>41</v>
      </c>
      <c r="AX577" s="14" t="s">
        <v>80</v>
      </c>
      <c r="AY577" s="229" t="s">
        <v>134</v>
      </c>
    </row>
    <row r="578" spans="2:51" s="14" customFormat="1" ht="11.25" x14ac:dyDescent="0.2">
      <c r="B578" s="219"/>
      <c r="C578" s="220"/>
      <c r="D578" s="205" t="s">
        <v>145</v>
      </c>
      <c r="E578" s="221" t="s">
        <v>34</v>
      </c>
      <c r="F578" s="222" t="s">
        <v>473</v>
      </c>
      <c r="G578" s="220"/>
      <c r="H578" s="223">
        <v>4.1000000000000002E-2</v>
      </c>
      <c r="I578" s="224"/>
      <c r="J578" s="220"/>
      <c r="K578" s="220"/>
      <c r="L578" s="225"/>
      <c r="M578" s="226"/>
      <c r="N578" s="227"/>
      <c r="O578" s="227"/>
      <c r="P578" s="227"/>
      <c r="Q578" s="227"/>
      <c r="R578" s="227"/>
      <c r="S578" s="227"/>
      <c r="T578" s="228"/>
      <c r="AT578" s="229" t="s">
        <v>145</v>
      </c>
      <c r="AU578" s="229" t="s">
        <v>89</v>
      </c>
      <c r="AV578" s="14" t="s">
        <v>89</v>
      </c>
      <c r="AW578" s="14" t="s">
        <v>41</v>
      </c>
      <c r="AX578" s="14" t="s">
        <v>80</v>
      </c>
      <c r="AY578" s="229" t="s">
        <v>134</v>
      </c>
    </row>
    <row r="579" spans="2:51" s="14" customFormat="1" ht="11.25" x14ac:dyDescent="0.2">
      <c r="B579" s="219"/>
      <c r="C579" s="220"/>
      <c r="D579" s="205" t="s">
        <v>145</v>
      </c>
      <c r="E579" s="221" t="s">
        <v>34</v>
      </c>
      <c r="F579" s="222" t="s">
        <v>474</v>
      </c>
      <c r="G579" s="220"/>
      <c r="H579" s="223">
        <v>8.4000000000000005E-2</v>
      </c>
      <c r="I579" s="224"/>
      <c r="J579" s="220"/>
      <c r="K579" s="220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145</v>
      </c>
      <c r="AU579" s="229" t="s">
        <v>89</v>
      </c>
      <c r="AV579" s="14" t="s">
        <v>89</v>
      </c>
      <c r="AW579" s="14" t="s">
        <v>41</v>
      </c>
      <c r="AX579" s="14" t="s">
        <v>80</v>
      </c>
      <c r="AY579" s="229" t="s">
        <v>134</v>
      </c>
    </row>
    <row r="580" spans="2:51" s="14" customFormat="1" ht="11.25" x14ac:dyDescent="0.2">
      <c r="B580" s="219"/>
      <c r="C580" s="220"/>
      <c r="D580" s="205" t="s">
        <v>145</v>
      </c>
      <c r="E580" s="221" t="s">
        <v>34</v>
      </c>
      <c r="F580" s="222" t="s">
        <v>470</v>
      </c>
      <c r="G580" s="220"/>
      <c r="H580" s="223">
        <v>3.2000000000000001E-2</v>
      </c>
      <c r="I580" s="224"/>
      <c r="J580" s="220"/>
      <c r="K580" s="220"/>
      <c r="L580" s="225"/>
      <c r="M580" s="226"/>
      <c r="N580" s="227"/>
      <c r="O580" s="227"/>
      <c r="P580" s="227"/>
      <c r="Q580" s="227"/>
      <c r="R580" s="227"/>
      <c r="S580" s="227"/>
      <c r="T580" s="228"/>
      <c r="AT580" s="229" t="s">
        <v>145</v>
      </c>
      <c r="AU580" s="229" t="s">
        <v>89</v>
      </c>
      <c r="AV580" s="14" t="s">
        <v>89</v>
      </c>
      <c r="AW580" s="14" t="s">
        <v>41</v>
      </c>
      <c r="AX580" s="14" t="s">
        <v>80</v>
      </c>
      <c r="AY580" s="229" t="s">
        <v>134</v>
      </c>
    </row>
    <row r="581" spans="2:51" s="14" customFormat="1" ht="11.25" x14ac:dyDescent="0.2">
      <c r="B581" s="219"/>
      <c r="C581" s="220"/>
      <c r="D581" s="205" t="s">
        <v>145</v>
      </c>
      <c r="E581" s="221" t="s">
        <v>34</v>
      </c>
      <c r="F581" s="222" t="s">
        <v>473</v>
      </c>
      <c r="G581" s="220"/>
      <c r="H581" s="223">
        <v>4.1000000000000002E-2</v>
      </c>
      <c r="I581" s="224"/>
      <c r="J581" s="220"/>
      <c r="K581" s="220"/>
      <c r="L581" s="225"/>
      <c r="M581" s="226"/>
      <c r="N581" s="227"/>
      <c r="O581" s="227"/>
      <c r="P581" s="227"/>
      <c r="Q581" s="227"/>
      <c r="R581" s="227"/>
      <c r="S581" s="227"/>
      <c r="T581" s="228"/>
      <c r="AT581" s="229" t="s">
        <v>145</v>
      </c>
      <c r="AU581" s="229" t="s">
        <v>89</v>
      </c>
      <c r="AV581" s="14" t="s">
        <v>89</v>
      </c>
      <c r="AW581" s="14" t="s">
        <v>41</v>
      </c>
      <c r="AX581" s="14" t="s">
        <v>80</v>
      </c>
      <c r="AY581" s="229" t="s">
        <v>134</v>
      </c>
    </row>
    <row r="582" spans="2:51" s="14" customFormat="1" ht="11.25" x14ac:dyDescent="0.2">
      <c r="B582" s="219"/>
      <c r="C582" s="220"/>
      <c r="D582" s="205" t="s">
        <v>145</v>
      </c>
      <c r="E582" s="221" t="s">
        <v>34</v>
      </c>
      <c r="F582" s="222" t="s">
        <v>469</v>
      </c>
      <c r="G582" s="220"/>
      <c r="H582" s="223">
        <v>2.1000000000000001E-2</v>
      </c>
      <c r="I582" s="224"/>
      <c r="J582" s="220"/>
      <c r="K582" s="220"/>
      <c r="L582" s="225"/>
      <c r="M582" s="226"/>
      <c r="N582" s="227"/>
      <c r="O582" s="227"/>
      <c r="P582" s="227"/>
      <c r="Q582" s="227"/>
      <c r="R582" s="227"/>
      <c r="S582" s="227"/>
      <c r="T582" s="228"/>
      <c r="AT582" s="229" t="s">
        <v>145</v>
      </c>
      <c r="AU582" s="229" t="s">
        <v>89</v>
      </c>
      <c r="AV582" s="14" t="s">
        <v>89</v>
      </c>
      <c r="AW582" s="14" t="s">
        <v>41</v>
      </c>
      <c r="AX582" s="14" t="s">
        <v>80</v>
      </c>
      <c r="AY582" s="229" t="s">
        <v>134</v>
      </c>
    </row>
    <row r="583" spans="2:51" s="14" customFormat="1" ht="11.25" x14ac:dyDescent="0.2">
      <c r="B583" s="219"/>
      <c r="C583" s="220"/>
      <c r="D583" s="205" t="s">
        <v>145</v>
      </c>
      <c r="E583" s="221" t="s">
        <v>34</v>
      </c>
      <c r="F583" s="222" t="s">
        <v>470</v>
      </c>
      <c r="G583" s="220"/>
      <c r="H583" s="223">
        <v>3.2000000000000001E-2</v>
      </c>
      <c r="I583" s="224"/>
      <c r="J583" s="220"/>
      <c r="K583" s="220"/>
      <c r="L583" s="225"/>
      <c r="M583" s="226"/>
      <c r="N583" s="227"/>
      <c r="O583" s="227"/>
      <c r="P583" s="227"/>
      <c r="Q583" s="227"/>
      <c r="R583" s="227"/>
      <c r="S583" s="227"/>
      <c r="T583" s="228"/>
      <c r="AT583" s="229" t="s">
        <v>145</v>
      </c>
      <c r="AU583" s="229" t="s">
        <v>89</v>
      </c>
      <c r="AV583" s="14" t="s">
        <v>89</v>
      </c>
      <c r="AW583" s="14" t="s">
        <v>41</v>
      </c>
      <c r="AX583" s="14" t="s">
        <v>80</v>
      </c>
      <c r="AY583" s="229" t="s">
        <v>134</v>
      </c>
    </row>
    <row r="584" spans="2:51" s="14" customFormat="1" ht="11.25" x14ac:dyDescent="0.2">
      <c r="B584" s="219"/>
      <c r="C584" s="220"/>
      <c r="D584" s="205" t="s">
        <v>145</v>
      </c>
      <c r="E584" s="221" t="s">
        <v>34</v>
      </c>
      <c r="F584" s="222" t="s">
        <v>473</v>
      </c>
      <c r="G584" s="220"/>
      <c r="H584" s="223">
        <v>4.1000000000000002E-2</v>
      </c>
      <c r="I584" s="224"/>
      <c r="J584" s="220"/>
      <c r="K584" s="220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145</v>
      </c>
      <c r="AU584" s="229" t="s">
        <v>89</v>
      </c>
      <c r="AV584" s="14" t="s">
        <v>89</v>
      </c>
      <c r="AW584" s="14" t="s">
        <v>41</v>
      </c>
      <c r="AX584" s="14" t="s">
        <v>80</v>
      </c>
      <c r="AY584" s="229" t="s">
        <v>134</v>
      </c>
    </row>
    <row r="585" spans="2:51" s="14" customFormat="1" ht="11.25" x14ac:dyDescent="0.2">
      <c r="B585" s="219"/>
      <c r="C585" s="220"/>
      <c r="D585" s="205" t="s">
        <v>145</v>
      </c>
      <c r="E585" s="221" t="s">
        <v>34</v>
      </c>
      <c r="F585" s="222" t="s">
        <v>469</v>
      </c>
      <c r="G585" s="220"/>
      <c r="H585" s="223">
        <v>2.1000000000000001E-2</v>
      </c>
      <c r="I585" s="224"/>
      <c r="J585" s="220"/>
      <c r="K585" s="220"/>
      <c r="L585" s="225"/>
      <c r="M585" s="226"/>
      <c r="N585" s="227"/>
      <c r="O585" s="227"/>
      <c r="P585" s="227"/>
      <c r="Q585" s="227"/>
      <c r="R585" s="227"/>
      <c r="S585" s="227"/>
      <c r="T585" s="228"/>
      <c r="AT585" s="229" t="s">
        <v>145</v>
      </c>
      <c r="AU585" s="229" t="s">
        <v>89</v>
      </c>
      <c r="AV585" s="14" t="s">
        <v>89</v>
      </c>
      <c r="AW585" s="14" t="s">
        <v>41</v>
      </c>
      <c r="AX585" s="14" t="s">
        <v>80</v>
      </c>
      <c r="AY585" s="229" t="s">
        <v>134</v>
      </c>
    </row>
    <row r="586" spans="2:51" s="14" customFormat="1" ht="11.25" x14ac:dyDescent="0.2">
      <c r="B586" s="219"/>
      <c r="C586" s="220"/>
      <c r="D586" s="205" t="s">
        <v>145</v>
      </c>
      <c r="E586" s="221" t="s">
        <v>34</v>
      </c>
      <c r="F586" s="222" t="s">
        <v>470</v>
      </c>
      <c r="G586" s="220"/>
      <c r="H586" s="223">
        <v>3.2000000000000001E-2</v>
      </c>
      <c r="I586" s="224"/>
      <c r="J586" s="220"/>
      <c r="K586" s="220"/>
      <c r="L586" s="225"/>
      <c r="M586" s="226"/>
      <c r="N586" s="227"/>
      <c r="O586" s="227"/>
      <c r="P586" s="227"/>
      <c r="Q586" s="227"/>
      <c r="R586" s="227"/>
      <c r="S586" s="227"/>
      <c r="T586" s="228"/>
      <c r="AT586" s="229" t="s">
        <v>145</v>
      </c>
      <c r="AU586" s="229" t="s">
        <v>89</v>
      </c>
      <c r="AV586" s="14" t="s">
        <v>89</v>
      </c>
      <c r="AW586" s="14" t="s">
        <v>41</v>
      </c>
      <c r="AX586" s="14" t="s">
        <v>80</v>
      </c>
      <c r="AY586" s="229" t="s">
        <v>134</v>
      </c>
    </row>
    <row r="587" spans="2:51" s="14" customFormat="1" ht="11.25" x14ac:dyDescent="0.2">
      <c r="B587" s="219"/>
      <c r="C587" s="220"/>
      <c r="D587" s="205" t="s">
        <v>145</v>
      </c>
      <c r="E587" s="221" t="s">
        <v>34</v>
      </c>
      <c r="F587" s="222" t="s">
        <v>473</v>
      </c>
      <c r="G587" s="220"/>
      <c r="H587" s="223">
        <v>4.1000000000000002E-2</v>
      </c>
      <c r="I587" s="224"/>
      <c r="J587" s="220"/>
      <c r="K587" s="220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145</v>
      </c>
      <c r="AU587" s="229" t="s">
        <v>89</v>
      </c>
      <c r="AV587" s="14" t="s">
        <v>89</v>
      </c>
      <c r="AW587" s="14" t="s">
        <v>41</v>
      </c>
      <c r="AX587" s="14" t="s">
        <v>80</v>
      </c>
      <c r="AY587" s="229" t="s">
        <v>134</v>
      </c>
    </row>
    <row r="588" spans="2:51" s="14" customFormat="1" ht="11.25" x14ac:dyDescent="0.2">
      <c r="B588" s="219"/>
      <c r="C588" s="220"/>
      <c r="D588" s="205" t="s">
        <v>145</v>
      </c>
      <c r="E588" s="221" t="s">
        <v>34</v>
      </c>
      <c r="F588" s="222" t="s">
        <v>469</v>
      </c>
      <c r="G588" s="220"/>
      <c r="H588" s="223">
        <v>2.1000000000000001E-2</v>
      </c>
      <c r="I588" s="224"/>
      <c r="J588" s="220"/>
      <c r="K588" s="220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145</v>
      </c>
      <c r="AU588" s="229" t="s">
        <v>89</v>
      </c>
      <c r="AV588" s="14" t="s">
        <v>89</v>
      </c>
      <c r="AW588" s="14" t="s">
        <v>41</v>
      </c>
      <c r="AX588" s="14" t="s">
        <v>80</v>
      </c>
      <c r="AY588" s="229" t="s">
        <v>134</v>
      </c>
    </row>
    <row r="589" spans="2:51" s="14" customFormat="1" ht="11.25" x14ac:dyDescent="0.2">
      <c r="B589" s="219"/>
      <c r="C589" s="220"/>
      <c r="D589" s="205" t="s">
        <v>145</v>
      </c>
      <c r="E589" s="221" t="s">
        <v>34</v>
      </c>
      <c r="F589" s="222" t="s">
        <v>470</v>
      </c>
      <c r="G589" s="220"/>
      <c r="H589" s="223">
        <v>3.2000000000000001E-2</v>
      </c>
      <c r="I589" s="224"/>
      <c r="J589" s="220"/>
      <c r="K589" s="220"/>
      <c r="L589" s="225"/>
      <c r="M589" s="226"/>
      <c r="N589" s="227"/>
      <c r="O589" s="227"/>
      <c r="P589" s="227"/>
      <c r="Q589" s="227"/>
      <c r="R589" s="227"/>
      <c r="S589" s="227"/>
      <c r="T589" s="228"/>
      <c r="AT589" s="229" t="s">
        <v>145</v>
      </c>
      <c r="AU589" s="229" t="s">
        <v>89</v>
      </c>
      <c r="AV589" s="14" t="s">
        <v>89</v>
      </c>
      <c r="AW589" s="14" t="s">
        <v>41</v>
      </c>
      <c r="AX589" s="14" t="s">
        <v>80</v>
      </c>
      <c r="AY589" s="229" t="s">
        <v>134</v>
      </c>
    </row>
    <row r="590" spans="2:51" s="14" customFormat="1" ht="11.25" x14ac:dyDescent="0.2">
      <c r="B590" s="219"/>
      <c r="C590" s="220"/>
      <c r="D590" s="205" t="s">
        <v>145</v>
      </c>
      <c r="E590" s="221" t="s">
        <v>34</v>
      </c>
      <c r="F590" s="222" t="s">
        <v>473</v>
      </c>
      <c r="G590" s="220"/>
      <c r="H590" s="223">
        <v>4.1000000000000002E-2</v>
      </c>
      <c r="I590" s="224"/>
      <c r="J590" s="220"/>
      <c r="K590" s="220"/>
      <c r="L590" s="225"/>
      <c r="M590" s="226"/>
      <c r="N590" s="227"/>
      <c r="O590" s="227"/>
      <c r="P590" s="227"/>
      <c r="Q590" s="227"/>
      <c r="R590" s="227"/>
      <c r="S590" s="227"/>
      <c r="T590" s="228"/>
      <c r="AT590" s="229" t="s">
        <v>145</v>
      </c>
      <c r="AU590" s="229" t="s">
        <v>89</v>
      </c>
      <c r="AV590" s="14" t="s">
        <v>89</v>
      </c>
      <c r="AW590" s="14" t="s">
        <v>41</v>
      </c>
      <c r="AX590" s="14" t="s">
        <v>80</v>
      </c>
      <c r="AY590" s="229" t="s">
        <v>134</v>
      </c>
    </row>
    <row r="591" spans="2:51" s="14" customFormat="1" ht="11.25" x14ac:dyDescent="0.2">
      <c r="B591" s="219"/>
      <c r="C591" s="220"/>
      <c r="D591" s="205" t="s">
        <v>145</v>
      </c>
      <c r="E591" s="221" t="s">
        <v>34</v>
      </c>
      <c r="F591" s="222" t="s">
        <v>474</v>
      </c>
      <c r="G591" s="220"/>
      <c r="H591" s="223">
        <v>8.4000000000000005E-2</v>
      </c>
      <c r="I591" s="224"/>
      <c r="J591" s="220"/>
      <c r="K591" s="220"/>
      <c r="L591" s="225"/>
      <c r="M591" s="226"/>
      <c r="N591" s="227"/>
      <c r="O591" s="227"/>
      <c r="P591" s="227"/>
      <c r="Q591" s="227"/>
      <c r="R591" s="227"/>
      <c r="S591" s="227"/>
      <c r="T591" s="228"/>
      <c r="AT591" s="229" t="s">
        <v>145</v>
      </c>
      <c r="AU591" s="229" t="s">
        <v>89</v>
      </c>
      <c r="AV591" s="14" t="s">
        <v>89</v>
      </c>
      <c r="AW591" s="14" t="s">
        <v>41</v>
      </c>
      <c r="AX591" s="14" t="s">
        <v>80</v>
      </c>
      <c r="AY591" s="229" t="s">
        <v>134</v>
      </c>
    </row>
    <row r="592" spans="2:51" s="14" customFormat="1" ht="11.25" x14ac:dyDescent="0.2">
      <c r="B592" s="219"/>
      <c r="C592" s="220"/>
      <c r="D592" s="205" t="s">
        <v>145</v>
      </c>
      <c r="E592" s="221" t="s">
        <v>34</v>
      </c>
      <c r="F592" s="222" t="s">
        <v>470</v>
      </c>
      <c r="G592" s="220"/>
      <c r="H592" s="223">
        <v>3.2000000000000001E-2</v>
      </c>
      <c r="I592" s="224"/>
      <c r="J592" s="220"/>
      <c r="K592" s="220"/>
      <c r="L592" s="225"/>
      <c r="M592" s="226"/>
      <c r="N592" s="227"/>
      <c r="O592" s="227"/>
      <c r="P592" s="227"/>
      <c r="Q592" s="227"/>
      <c r="R592" s="227"/>
      <c r="S592" s="227"/>
      <c r="T592" s="228"/>
      <c r="AT592" s="229" t="s">
        <v>145</v>
      </c>
      <c r="AU592" s="229" t="s">
        <v>89</v>
      </c>
      <c r="AV592" s="14" t="s">
        <v>89</v>
      </c>
      <c r="AW592" s="14" t="s">
        <v>41</v>
      </c>
      <c r="AX592" s="14" t="s">
        <v>80</v>
      </c>
      <c r="AY592" s="229" t="s">
        <v>134</v>
      </c>
    </row>
    <row r="593" spans="2:51" s="14" customFormat="1" ht="11.25" x14ac:dyDescent="0.2">
      <c r="B593" s="219"/>
      <c r="C593" s="220"/>
      <c r="D593" s="205" t="s">
        <v>145</v>
      </c>
      <c r="E593" s="221" t="s">
        <v>34</v>
      </c>
      <c r="F593" s="222" t="s">
        <v>473</v>
      </c>
      <c r="G593" s="220"/>
      <c r="H593" s="223">
        <v>4.1000000000000002E-2</v>
      </c>
      <c r="I593" s="224"/>
      <c r="J593" s="220"/>
      <c r="K593" s="220"/>
      <c r="L593" s="225"/>
      <c r="M593" s="226"/>
      <c r="N593" s="227"/>
      <c r="O593" s="227"/>
      <c r="P593" s="227"/>
      <c r="Q593" s="227"/>
      <c r="R593" s="227"/>
      <c r="S593" s="227"/>
      <c r="T593" s="228"/>
      <c r="AT593" s="229" t="s">
        <v>145</v>
      </c>
      <c r="AU593" s="229" t="s">
        <v>89</v>
      </c>
      <c r="AV593" s="14" t="s">
        <v>89</v>
      </c>
      <c r="AW593" s="14" t="s">
        <v>41</v>
      </c>
      <c r="AX593" s="14" t="s">
        <v>80</v>
      </c>
      <c r="AY593" s="229" t="s">
        <v>134</v>
      </c>
    </row>
    <row r="594" spans="2:51" s="14" customFormat="1" ht="11.25" x14ac:dyDescent="0.2">
      <c r="B594" s="219"/>
      <c r="C594" s="220"/>
      <c r="D594" s="205" t="s">
        <v>145</v>
      </c>
      <c r="E594" s="221" t="s">
        <v>34</v>
      </c>
      <c r="F594" s="222" t="s">
        <v>469</v>
      </c>
      <c r="G594" s="220"/>
      <c r="H594" s="223">
        <v>2.1000000000000001E-2</v>
      </c>
      <c r="I594" s="224"/>
      <c r="J594" s="220"/>
      <c r="K594" s="220"/>
      <c r="L594" s="225"/>
      <c r="M594" s="226"/>
      <c r="N594" s="227"/>
      <c r="O594" s="227"/>
      <c r="P594" s="227"/>
      <c r="Q594" s="227"/>
      <c r="R594" s="227"/>
      <c r="S594" s="227"/>
      <c r="T594" s="228"/>
      <c r="AT594" s="229" t="s">
        <v>145</v>
      </c>
      <c r="AU594" s="229" t="s">
        <v>89</v>
      </c>
      <c r="AV594" s="14" t="s">
        <v>89</v>
      </c>
      <c r="AW594" s="14" t="s">
        <v>41</v>
      </c>
      <c r="AX594" s="14" t="s">
        <v>80</v>
      </c>
      <c r="AY594" s="229" t="s">
        <v>134</v>
      </c>
    </row>
    <row r="595" spans="2:51" s="14" customFormat="1" ht="11.25" x14ac:dyDescent="0.2">
      <c r="B595" s="219"/>
      <c r="C595" s="220"/>
      <c r="D595" s="205" t="s">
        <v>145</v>
      </c>
      <c r="E595" s="221" t="s">
        <v>34</v>
      </c>
      <c r="F595" s="222" t="s">
        <v>470</v>
      </c>
      <c r="G595" s="220"/>
      <c r="H595" s="223">
        <v>3.2000000000000001E-2</v>
      </c>
      <c r="I595" s="224"/>
      <c r="J595" s="220"/>
      <c r="K595" s="220"/>
      <c r="L595" s="225"/>
      <c r="M595" s="226"/>
      <c r="N595" s="227"/>
      <c r="O595" s="227"/>
      <c r="P595" s="227"/>
      <c r="Q595" s="227"/>
      <c r="R595" s="227"/>
      <c r="S595" s="227"/>
      <c r="T595" s="228"/>
      <c r="AT595" s="229" t="s">
        <v>145</v>
      </c>
      <c r="AU595" s="229" t="s">
        <v>89</v>
      </c>
      <c r="AV595" s="14" t="s">
        <v>89</v>
      </c>
      <c r="AW595" s="14" t="s">
        <v>41</v>
      </c>
      <c r="AX595" s="14" t="s">
        <v>80</v>
      </c>
      <c r="AY595" s="229" t="s">
        <v>134</v>
      </c>
    </row>
    <row r="596" spans="2:51" s="14" customFormat="1" ht="11.25" x14ac:dyDescent="0.2">
      <c r="B596" s="219"/>
      <c r="C596" s="220"/>
      <c r="D596" s="205" t="s">
        <v>145</v>
      </c>
      <c r="E596" s="221" t="s">
        <v>34</v>
      </c>
      <c r="F596" s="222" t="s">
        <v>473</v>
      </c>
      <c r="G596" s="220"/>
      <c r="H596" s="223">
        <v>4.1000000000000002E-2</v>
      </c>
      <c r="I596" s="224"/>
      <c r="J596" s="220"/>
      <c r="K596" s="220"/>
      <c r="L596" s="225"/>
      <c r="M596" s="226"/>
      <c r="N596" s="227"/>
      <c r="O596" s="227"/>
      <c r="P596" s="227"/>
      <c r="Q596" s="227"/>
      <c r="R596" s="227"/>
      <c r="S596" s="227"/>
      <c r="T596" s="228"/>
      <c r="AT596" s="229" t="s">
        <v>145</v>
      </c>
      <c r="AU596" s="229" t="s">
        <v>89</v>
      </c>
      <c r="AV596" s="14" t="s">
        <v>89</v>
      </c>
      <c r="AW596" s="14" t="s">
        <v>41</v>
      </c>
      <c r="AX596" s="14" t="s">
        <v>80</v>
      </c>
      <c r="AY596" s="229" t="s">
        <v>134</v>
      </c>
    </row>
    <row r="597" spans="2:51" s="14" customFormat="1" ht="11.25" x14ac:dyDescent="0.2">
      <c r="B597" s="219"/>
      <c r="C597" s="220"/>
      <c r="D597" s="205" t="s">
        <v>145</v>
      </c>
      <c r="E597" s="221" t="s">
        <v>34</v>
      </c>
      <c r="F597" s="222" t="s">
        <v>469</v>
      </c>
      <c r="G597" s="220"/>
      <c r="H597" s="223">
        <v>2.1000000000000001E-2</v>
      </c>
      <c r="I597" s="224"/>
      <c r="J597" s="220"/>
      <c r="K597" s="220"/>
      <c r="L597" s="225"/>
      <c r="M597" s="226"/>
      <c r="N597" s="227"/>
      <c r="O597" s="227"/>
      <c r="P597" s="227"/>
      <c r="Q597" s="227"/>
      <c r="R597" s="227"/>
      <c r="S597" s="227"/>
      <c r="T597" s="228"/>
      <c r="AT597" s="229" t="s">
        <v>145</v>
      </c>
      <c r="AU597" s="229" t="s">
        <v>89</v>
      </c>
      <c r="AV597" s="14" t="s">
        <v>89</v>
      </c>
      <c r="AW597" s="14" t="s">
        <v>41</v>
      </c>
      <c r="AX597" s="14" t="s">
        <v>80</v>
      </c>
      <c r="AY597" s="229" t="s">
        <v>134</v>
      </c>
    </row>
    <row r="598" spans="2:51" s="14" customFormat="1" ht="11.25" x14ac:dyDescent="0.2">
      <c r="B598" s="219"/>
      <c r="C598" s="220"/>
      <c r="D598" s="205" t="s">
        <v>145</v>
      </c>
      <c r="E598" s="221" t="s">
        <v>34</v>
      </c>
      <c r="F598" s="222" t="s">
        <v>475</v>
      </c>
      <c r="G598" s="220"/>
      <c r="H598" s="223">
        <v>2.3E-2</v>
      </c>
      <c r="I598" s="224"/>
      <c r="J598" s="220"/>
      <c r="K598" s="220"/>
      <c r="L598" s="225"/>
      <c r="M598" s="226"/>
      <c r="N598" s="227"/>
      <c r="O598" s="227"/>
      <c r="P598" s="227"/>
      <c r="Q598" s="227"/>
      <c r="R598" s="227"/>
      <c r="S598" s="227"/>
      <c r="T598" s="228"/>
      <c r="AT598" s="229" t="s">
        <v>145</v>
      </c>
      <c r="AU598" s="229" t="s">
        <v>89</v>
      </c>
      <c r="AV598" s="14" t="s">
        <v>89</v>
      </c>
      <c r="AW598" s="14" t="s">
        <v>41</v>
      </c>
      <c r="AX598" s="14" t="s">
        <v>80</v>
      </c>
      <c r="AY598" s="229" t="s">
        <v>134</v>
      </c>
    </row>
    <row r="599" spans="2:51" s="14" customFormat="1" ht="11.25" x14ac:dyDescent="0.2">
      <c r="B599" s="219"/>
      <c r="C599" s="220"/>
      <c r="D599" s="205" t="s">
        <v>145</v>
      </c>
      <c r="E599" s="221" t="s">
        <v>34</v>
      </c>
      <c r="F599" s="222" t="s">
        <v>476</v>
      </c>
      <c r="G599" s="220"/>
      <c r="H599" s="223">
        <v>1.411</v>
      </c>
      <c r="I599" s="224"/>
      <c r="J599" s="220"/>
      <c r="K599" s="220"/>
      <c r="L599" s="225"/>
      <c r="M599" s="226"/>
      <c r="N599" s="227"/>
      <c r="O599" s="227"/>
      <c r="P599" s="227"/>
      <c r="Q599" s="227"/>
      <c r="R599" s="227"/>
      <c r="S599" s="227"/>
      <c r="T599" s="228"/>
      <c r="AT599" s="229" t="s">
        <v>145</v>
      </c>
      <c r="AU599" s="229" t="s">
        <v>89</v>
      </c>
      <c r="AV599" s="14" t="s">
        <v>89</v>
      </c>
      <c r="AW599" s="14" t="s">
        <v>41</v>
      </c>
      <c r="AX599" s="14" t="s">
        <v>80</v>
      </c>
      <c r="AY599" s="229" t="s">
        <v>134</v>
      </c>
    </row>
    <row r="600" spans="2:51" s="14" customFormat="1" ht="11.25" x14ac:dyDescent="0.2">
      <c r="B600" s="219"/>
      <c r="C600" s="220"/>
      <c r="D600" s="205" t="s">
        <v>145</v>
      </c>
      <c r="E600" s="221" t="s">
        <v>34</v>
      </c>
      <c r="F600" s="222" t="s">
        <v>477</v>
      </c>
      <c r="G600" s="220"/>
      <c r="H600" s="223">
        <v>0.438</v>
      </c>
      <c r="I600" s="224"/>
      <c r="J600" s="220"/>
      <c r="K600" s="220"/>
      <c r="L600" s="225"/>
      <c r="M600" s="226"/>
      <c r="N600" s="227"/>
      <c r="O600" s="227"/>
      <c r="P600" s="227"/>
      <c r="Q600" s="227"/>
      <c r="R600" s="227"/>
      <c r="S600" s="227"/>
      <c r="T600" s="228"/>
      <c r="AT600" s="229" t="s">
        <v>145</v>
      </c>
      <c r="AU600" s="229" t="s">
        <v>89</v>
      </c>
      <c r="AV600" s="14" t="s">
        <v>89</v>
      </c>
      <c r="AW600" s="14" t="s">
        <v>41</v>
      </c>
      <c r="AX600" s="14" t="s">
        <v>80</v>
      </c>
      <c r="AY600" s="229" t="s">
        <v>134</v>
      </c>
    </row>
    <row r="601" spans="2:51" s="14" customFormat="1" ht="11.25" x14ac:dyDescent="0.2">
      <c r="B601" s="219"/>
      <c r="C601" s="220"/>
      <c r="D601" s="205" t="s">
        <v>145</v>
      </c>
      <c r="E601" s="221" t="s">
        <v>34</v>
      </c>
      <c r="F601" s="222" t="s">
        <v>478</v>
      </c>
      <c r="G601" s="220"/>
      <c r="H601" s="223">
        <v>0.66500000000000004</v>
      </c>
      <c r="I601" s="224"/>
      <c r="J601" s="220"/>
      <c r="K601" s="220"/>
      <c r="L601" s="225"/>
      <c r="M601" s="226"/>
      <c r="N601" s="227"/>
      <c r="O601" s="227"/>
      <c r="P601" s="227"/>
      <c r="Q601" s="227"/>
      <c r="R601" s="227"/>
      <c r="S601" s="227"/>
      <c r="T601" s="228"/>
      <c r="AT601" s="229" t="s">
        <v>145</v>
      </c>
      <c r="AU601" s="229" t="s">
        <v>89</v>
      </c>
      <c r="AV601" s="14" t="s">
        <v>89</v>
      </c>
      <c r="AW601" s="14" t="s">
        <v>41</v>
      </c>
      <c r="AX601" s="14" t="s">
        <v>80</v>
      </c>
      <c r="AY601" s="229" t="s">
        <v>134</v>
      </c>
    </row>
    <row r="602" spans="2:51" s="14" customFormat="1" ht="11.25" x14ac:dyDescent="0.2">
      <c r="B602" s="219"/>
      <c r="C602" s="220"/>
      <c r="D602" s="205" t="s">
        <v>145</v>
      </c>
      <c r="E602" s="221" t="s">
        <v>34</v>
      </c>
      <c r="F602" s="222" t="s">
        <v>479</v>
      </c>
      <c r="G602" s="220"/>
      <c r="H602" s="223">
        <v>0.65100000000000002</v>
      </c>
      <c r="I602" s="224"/>
      <c r="J602" s="220"/>
      <c r="K602" s="220"/>
      <c r="L602" s="225"/>
      <c r="M602" s="226"/>
      <c r="N602" s="227"/>
      <c r="O602" s="227"/>
      <c r="P602" s="227"/>
      <c r="Q602" s="227"/>
      <c r="R602" s="227"/>
      <c r="S602" s="227"/>
      <c r="T602" s="228"/>
      <c r="AT602" s="229" t="s">
        <v>145</v>
      </c>
      <c r="AU602" s="229" t="s">
        <v>89</v>
      </c>
      <c r="AV602" s="14" t="s">
        <v>89</v>
      </c>
      <c r="AW602" s="14" t="s">
        <v>41</v>
      </c>
      <c r="AX602" s="14" t="s">
        <v>80</v>
      </c>
      <c r="AY602" s="229" t="s">
        <v>134</v>
      </c>
    </row>
    <row r="603" spans="2:51" s="14" customFormat="1" ht="11.25" x14ac:dyDescent="0.2">
      <c r="B603" s="219"/>
      <c r="C603" s="220"/>
      <c r="D603" s="205" t="s">
        <v>145</v>
      </c>
      <c r="E603" s="221" t="s">
        <v>34</v>
      </c>
      <c r="F603" s="222" t="s">
        <v>480</v>
      </c>
      <c r="G603" s="220"/>
      <c r="H603" s="223">
        <v>0.109</v>
      </c>
      <c r="I603" s="224"/>
      <c r="J603" s="220"/>
      <c r="K603" s="220"/>
      <c r="L603" s="225"/>
      <c r="M603" s="226"/>
      <c r="N603" s="227"/>
      <c r="O603" s="227"/>
      <c r="P603" s="227"/>
      <c r="Q603" s="227"/>
      <c r="R603" s="227"/>
      <c r="S603" s="227"/>
      <c r="T603" s="228"/>
      <c r="AT603" s="229" t="s">
        <v>145</v>
      </c>
      <c r="AU603" s="229" t="s">
        <v>89</v>
      </c>
      <c r="AV603" s="14" t="s">
        <v>89</v>
      </c>
      <c r="AW603" s="14" t="s">
        <v>41</v>
      </c>
      <c r="AX603" s="14" t="s">
        <v>80</v>
      </c>
      <c r="AY603" s="229" t="s">
        <v>134</v>
      </c>
    </row>
    <row r="604" spans="2:51" s="14" customFormat="1" ht="11.25" x14ac:dyDescent="0.2">
      <c r="B604" s="219"/>
      <c r="C604" s="220"/>
      <c r="D604" s="205" t="s">
        <v>145</v>
      </c>
      <c r="E604" s="221" t="s">
        <v>34</v>
      </c>
      <c r="F604" s="222" t="s">
        <v>480</v>
      </c>
      <c r="G604" s="220"/>
      <c r="H604" s="223">
        <v>0.109</v>
      </c>
      <c r="I604" s="224"/>
      <c r="J604" s="220"/>
      <c r="K604" s="220"/>
      <c r="L604" s="225"/>
      <c r="M604" s="226"/>
      <c r="N604" s="227"/>
      <c r="O604" s="227"/>
      <c r="P604" s="227"/>
      <c r="Q604" s="227"/>
      <c r="R604" s="227"/>
      <c r="S604" s="227"/>
      <c r="T604" s="228"/>
      <c r="AT604" s="229" t="s">
        <v>145</v>
      </c>
      <c r="AU604" s="229" t="s">
        <v>89</v>
      </c>
      <c r="AV604" s="14" t="s">
        <v>89</v>
      </c>
      <c r="AW604" s="14" t="s">
        <v>41</v>
      </c>
      <c r="AX604" s="14" t="s">
        <v>80</v>
      </c>
      <c r="AY604" s="229" t="s">
        <v>134</v>
      </c>
    </row>
    <row r="605" spans="2:51" s="14" customFormat="1" ht="11.25" x14ac:dyDescent="0.2">
      <c r="B605" s="219"/>
      <c r="C605" s="220"/>
      <c r="D605" s="205" t="s">
        <v>145</v>
      </c>
      <c r="E605" s="221" t="s">
        <v>34</v>
      </c>
      <c r="F605" s="222" t="s">
        <v>481</v>
      </c>
      <c r="G605" s="220"/>
      <c r="H605" s="223">
        <v>0.40899999999999997</v>
      </c>
      <c r="I605" s="224"/>
      <c r="J605" s="220"/>
      <c r="K605" s="220"/>
      <c r="L605" s="225"/>
      <c r="M605" s="226"/>
      <c r="N605" s="227"/>
      <c r="O605" s="227"/>
      <c r="P605" s="227"/>
      <c r="Q605" s="227"/>
      <c r="R605" s="227"/>
      <c r="S605" s="227"/>
      <c r="T605" s="228"/>
      <c r="AT605" s="229" t="s">
        <v>145</v>
      </c>
      <c r="AU605" s="229" t="s">
        <v>89</v>
      </c>
      <c r="AV605" s="14" t="s">
        <v>89</v>
      </c>
      <c r="AW605" s="14" t="s">
        <v>41</v>
      </c>
      <c r="AX605" s="14" t="s">
        <v>80</v>
      </c>
      <c r="AY605" s="229" t="s">
        <v>134</v>
      </c>
    </row>
    <row r="606" spans="2:51" s="14" customFormat="1" ht="11.25" x14ac:dyDescent="0.2">
      <c r="B606" s="219"/>
      <c r="C606" s="220"/>
      <c r="D606" s="205" t="s">
        <v>145</v>
      </c>
      <c r="E606" s="221" t="s">
        <v>34</v>
      </c>
      <c r="F606" s="222" t="s">
        <v>482</v>
      </c>
      <c r="G606" s="220"/>
      <c r="H606" s="223">
        <v>0.35099999999999998</v>
      </c>
      <c r="I606" s="224"/>
      <c r="J606" s="220"/>
      <c r="K606" s="220"/>
      <c r="L606" s="225"/>
      <c r="M606" s="226"/>
      <c r="N606" s="227"/>
      <c r="O606" s="227"/>
      <c r="P606" s="227"/>
      <c r="Q606" s="227"/>
      <c r="R606" s="227"/>
      <c r="S606" s="227"/>
      <c r="T606" s="228"/>
      <c r="AT606" s="229" t="s">
        <v>145</v>
      </c>
      <c r="AU606" s="229" t="s">
        <v>89</v>
      </c>
      <c r="AV606" s="14" t="s">
        <v>89</v>
      </c>
      <c r="AW606" s="14" t="s">
        <v>41</v>
      </c>
      <c r="AX606" s="14" t="s">
        <v>80</v>
      </c>
      <c r="AY606" s="229" t="s">
        <v>134</v>
      </c>
    </row>
    <row r="607" spans="2:51" s="14" customFormat="1" ht="11.25" x14ac:dyDescent="0.2">
      <c r="B607" s="219"/>
      <c r="C607" s="220"/>
      <c r="D607" s="205" t="s">
        <v>145</v>
      </c>
      <c r="E607" s="221" t="s">
        <v>34</v>
      </c>
      <c r="F607" s="222" t="s">
        <v>483</v>
      </c>
      <c r="G607" s="220"/>
      <c r="H607" s="223">
        <v>0.41199999999999998</v>
      </c>
      <c r="I607" s="224"/>
      <c r="J607" s="220"/>
      <c r="K607" s="220"/>
      <c r="L607" s="225"/>
      <c r="M607" s="226"/>
      <c r="N607" s="227"/>
      <c r="O607" s="227"/>
      <c r="P607" s="227"/>
      <c r="Q607" s="227"/>
      <c r="R607" s="227"/>
      <c r="S607" s="227"/>
      <c r="T607" s="228"/>
      <c r="AT607" s="229" t="s">
        <v>145</v>
      </c>
      <c r="AU607" s="229" t="s">
        <v>89</v>
      </c>
      <c r="AV607" s="14" t="s">
        <v>89</v>
      </c>
      <c r="AW607" s="14" t="s">
        <v>41</v>
      </c>
      <c r="AX607" s="14" t="s">
        <v>80</v>
      </c>
      <c r="AY607" s="229" t="s">
        <v>134</v>
      </c>
    </row>
    <row r="608" spans="2:51" s="14" customFormat="1" ht="11.25" x14ac:dyDescent="0.2">
      <c r="B608" s="219"/>
      <c r="C608" s="220"/>
      <c r="D608" s="205" t="s">
        <v>145</v>
      </c>
      <c r="E608" s="221" t="s">
        <v>34</v>
      </c>
      <c r="F608" s="222" t="s">
        <v>484</v>
      </c>
      <c r="G608" s="220"/>
      <c r="H608" s="223">
        <v>0.49</v>
      </c>
      <c r="I608" s="224"/>
      <c r="J608" s="220"/>
      <c r="K608" s="220"/>
      <c r="L608" s="225"/>
      <c r="M608" s="226"/>
      <c r="N608" s="227"/>
      <c r="O608" s="227"/>
      <c r="P608" s="227"/>
      <c r="Q608" s="227"/>
      <c r="R608" s="227"/>
      <c r="S608" s="227"/>
      <c r="T608" s="228"/>
      <c r="AT608" s="229" t="s">
        <v>145</v>
      </c>
      <c r="AU608" s="229" t="s">
        <v>89</v>
      </c>
      <c r="AV608" s="14" t="s">
        <v>89</v>
      </c>
      <c r="AW608" s="14" t="s">
        <v>41</v>
      </c>
      <c r="AX608" s="14" t="s">
        <v>80</v>
      </c>
      <c r="AY608" s="229" t="s">
        <v>134</v>
      </c>
    </row>
    <row r="609" spans="2:51" s="14" customFormat="1" ht="11.25" x14ac:dyDescent="0.2">
      <c r="B609" s="219"/>
      <c r="C609" s="220"/>
      <c r="D609" s="205" t="s">
        <v>145</v>
      </c>
      <c r="E609" s="221" t="s">
        <v>34</v>
      </c>
      <c r="F609" s="222" t="s">
        <v>485</v>
      </c>
      <c r="G609" s="220"/>
      <c r="H609" s="223">
        <v>0.38600000000000001</v>
      </c>
      <c r="I609" s="224"/>
      <c r="J609" s="220"/>
      <c r="K609" s="220"/>
      <c r="L609" s="225"/>
      <c r="M609" s="226"/>
      <c r="N609" s="227"/>
      <c r="O609" s="227"/>
      <c r="P609" s="227"/>
      <c r="Q609" s="227"/>
      <c r="R609" s="227"/>
      <c r="S609" s="227"/>
      <c r="T609" s="228"/>
      <c r="AT609" s="229" t="s">
        <v>145</v>
      </c>
      <c r="AU609" s="229" t="s">
        <v>89</v>
      </c>
      <c r="AV609" s="14" t="s">
        <v>89</v>
      </c>
      <c r="AW609" s="14" t="s">
        <v>41</v>
      </c>
      <c r="AX609" s="14" t="s">
        <v>80</v>
      </c>
      <c r="AY609" s="229" t="s">
        <v>134</v>
      </c>
    </row>
    <row r="610" spans="2:51" s="14" customFormat="1" ht="11.25" x14ac:dyDescent="0.2">
      <c r="B610" s="219"/>
      <c r="C610" s="220"/>
      <c r="D610" s="205" t="s">
        <v>145</v>
      </c>
      <c r="E610" s="221" t="s">
        <v>34</v>
      </c>
      <c r="F610" s="222" t="s">
        <v>486</v>
      </c>
      <c r="G610" s="220"/>
      <c r="H610" s="223">
        <v>0.27600000000000002</v>
      </c>
      <c r="I610" s="224"/>
      <c r="J610" s="220"/>
      <c r="K610" s="220"/>
      <c r="L610" s="225"/>
      <c r="M610" s="226"/>
      <c r="N610" s="227"/>
      <c r="O610" s="227"/>
      <c r="P610" s="227"/>
      <c r="Q610" s="227"/>
      <c r="R610" s="227"/>
      <c r="S610" s="227"/>
      <c r="T610" s="228"/>
      <c r="AT610" s="229" t="s">
        <v>145</v>
      </c>
      <c r="AU610" s="229" t="s">
        <v>89</v>
      </c>
      <c r="AV610" s="14" t="s">
        <v>89</v>
      </c>
      <c r="AW610" s="14" t="s">
        <v>41</v>
      </c>
      <c r="AX610" s="14" t="s">
        <v>80</v>
      </c>
      <c r="AY610" s="229" t="s">
        <v>134</v>
      </c>
    </row>
    <row r="611" spans="2:51" s="14" customFormat="1" ht="11.25" x14ac:dyDescent="0.2">
      <c r="B611" s="219"/>
      <c r="C611" s="220"/>
      <c r="D611" s="205" t="s">
        <v>145</v>
      </c>
      <c r="E611" s="221" t="s">
        <v>34</v>
      </c>
      <c r="F611" s="222" t="s">
        <v>487</v>
      </c>
      <c r="G611" s="220"/>
      <c r="H611" s="223">
        <v>0.27500000000000002</v>
      </c>
      <c r="I611" s="224"/>
      <c r="J611" s="220"/>
      <c r="K611" s="220"/>
      <c r="L611" s="225"/>
      <c r="M611" s="226"/>
      <c r="N611" s="227"/>
      <c r="O611" s="227"/>
      <c r="P611" s="227"/>
      <c r="Q611" s="227"/>
      <c r="R611" s="227"/>
      <c r="S611" s="227"/>
      <c r="T611" s="228"/>
      <c r="AT611" s="229" t="s">
        <v>145</v>
      </c>
      <c r="AU611" s="229" t="s">
        <v>89</v>
      </c>
      <c r="AV611" s="14" t="s">
        <v>89</v>
      </c>
      <c r="AW611" s="14" t="s">
        <v>41</v>
      </c>
      <c r="AX611" s="14" t="s">
        <v>80</v>
      </c>
      <c r="AY611" s="229" t="s">
        <v>134</v>
      </c>
    </row>
    <row r="612" spans="2:51" s="14" customFormat="1" ht="11.25" x14ac:dyDescent="0.2">
      <c r="B612" s="219"/>
      <c r="C612" s="220"/>
      <c r="D612" s="205" t="s">
        <v>145</v>
      </c>
      <c r="E612" s="221" t="s">
        <v>34</v>
      </c>
      <c r="F612" s="222" t="s">
        <v>488</v>
      </c>
      <c r="G612" s="220"/>
      <c r="H612" s="223">
        <v>0.27400000000000002</v>
      </c>
      <c r="I612" s="224"/>
      <c r="J612" s="220"/>
      <c r="K612" s="220"/>
      <c r="L612" s="225"/>
      <c r="M612" s="226"/>
      <c r="N612" s="227"/>
      <c r="O612" s="227"/>
      <c r="P612" s="227"/>
      <c r="Q612" s="227"/>
      <c r="R612" s="227"/>
      <c r="S612" s="227"/>
      <c r="T612" s="228"/>
      <c r="AT612" s="229" t="s">
        <v>145</v>
      </c>
      <c r="AU612" s="229" t="s">
        <v>89</v>
      </c>
      <c r="AV612" s="14" t="s">
        <v>89</v>
      </c>
      <c r="AW612" s="14" t="s">
        <v>41</v>
      </c>
      <c r="AX612" s="14" t="s">
        <v>80</v>
      </c>
      <c r="AY612" s="229" t="s">
        <v>134</v>
      </c>
    </row>
    <row r="613" spans="2:51" s="14" customFormat="1" ht="11.25" x14ac:dyDescent="0.2">
      <c r="B613" s="219"/>
      <c r="C613" s="220"/>
      <c r="D613" s="205" t="s">
        <v>145</v>
      </c>
      <c r="E613" s="221" t="s">
        <v>34</v>
      </c>
      <c r="F613" s="222" t="s">
        <v>488</v>
      </c>
      <c r="G613" s="220"/>
      <c r="H613" s="223">
        <v>0.27400000000000002</v>
      </c>
      <c r="I613" s="224"/>
      <c r="J613" s="220"/>
      <c r="K613" s="220"/>
      <c r="L613" s="225"/>
      <c r="M613" s="226"/>
      <c r="N613" s="227"/>
      <c r="O613" s="227"/>
      <c r="P613" s="227"/>
      <c r="Q613" s="227"/>
      <c r="R613" s="227"/>
      <c r="S613" s="227"/>
      <c r="T613" s="228"/>
      <c r="AT613" s="229" t="s">
        <v>145</v>
      </c>
      <c r="AU613" s="229" t="s">
        <v>89</v>
      </c>
      <c r="AV613" s="14" t="s">
        <v>89</v>
      </c>
      <c r="AW613" s="14" t="s">
        <v>41</v>
      </c>
      <c r="AX613" s="14" t="s">
        <v>80</v>
      </c>
      <c r="AY613" s="229" t="s">
        <v>134</v>
      </c>
    </row>
    <row r="614" spans="2:51" s="14" customFormat="1" ht="11.25" x14ac:dyDescent="0.2">
      <c r="B614" s="219"/>
      <c r="C614" s="220"/>
      <c r="D614" s="205" t="s">
        <v>145</v>
      </c>
      <c r="E614" s="221" t="s">
        <v>34</v>
      </c>
      <c r="F614" s="222" t="s">
        <v>486</v>
      </c>
      <c r="G614" s="220"/>
      <c r="H614" s="223">
        <v>0.27600000000000002</v>
      </c>
      <c r="I614" s="224"/>
      <c r="J614" s="220"/>
      <c r="K614" s="220"/>
      <c r="L614" s="225"/>
      <c r="M614" s="226"/>
      <c r="N614" s="227"/>
      <c r="O614" s="227"/>
      <c r="P614" s="227"/>
      <c r="Q614" s="227"/>
      <c r="R614" s="227"/>
      <c r="S614" s="227"/>
      <c r="T614" s="228"/>
      <c r="AT614" s="229" t="s">
        <v>145</v>
      </c>
      <c r="AU614" s="229" t="s">
        <v>89</v>
      </c>
      <c r="AV614" s="14" t="s">
        <v>89</v>
      </c>
      <c r="AW614" s="14" t="s">
        <v>41</v>
      </c>
      <c r="AX614" s="14" t="s">
        <v>80</v>
      </c>
      <c r="AY614" s="229" t="s">
        <v>134</v>
      </c>
    </row>
    <row r="615" spans="2:51" s="14" customFormat="1" ht="11.25" x14ac:dyDescent="0.2">
      <c r="B615" s="219"/>
      <c r="C615" s="220"/>
      <c r="D615" s="205" t="s">
        <v>145</v>
      </c>
      <c r="E615" s="221" t="s">
        <v>34</v>
      </c>
      <c r="F615" s="222" t="s">
        <v>489</v>
      </c>
      <c r="G615" s="220"/>
      <c r="H615" s="223">
        <v>0.27900000000000003</v>
      </c>
      <c r="I615" s="224"/>
      <c r="J615" s="220"/>
      <c r="K615" s="220"/>
      <c r="L615" s="225"/>
      <c r="M615" s="226"/>
      <c r="N615" s="227"/>
      <c r="O615" s="227"/>
      <c r="P615" s="227"/>
      <c r="Q615" s="227"/>
      <c r="R615" s="227"/>
      <c r="S615" s="227"/>
      <c r="T615" s="228"/>
      <c r="AT615" s="229" t="s">
        <v>145</v>
      </c>
      <c r="AU615" s="229" t="s">
        <v>89</v>
      </c>
      <c r="AV615" s="14" t="s">
        <v>89</v>
      </c>
      <c r="AW615" s="14" t="s">
        <v>41</v>
      </c>
      <c r="AX615" s="14" t="s">
        <v>80</v>
      </c>
      <c r="AY615" s="229" t="s">
        <v>134</v>
      </c>
    </row>
    <row r="616" spans="2:51" s="14" customFormat="1" ht="11.25" x14ac:dyDescent="0.2">
      <c r="B616" s="219"/>
      <c r="C616" s="220"/>
      <c r="D616" s="205" t="s">
        <v>145</v>
      </c>
      <c r="E616" s="221" t="s">
        <v>34</v>
      </c>
      <c r="F616" s="222" t="s">
        <v>490</v>
      </c>
      <c r="G616" s="220"/>
      <c r="H616" s="223">
        <v>0.248</v>
      </c>
      <c r="I616" s="224"/>
      <c r="J616" s="220"/>
      <c r="K616" s="220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145</v>
      </c>
      <c r="AU616" s="229" t="s">
        <v>89</v>
      </c>
      <c r="AV616" s="14" t="s">
        <v>89</v>
      </c>
      <c r="AW616" s="14" t="s">
        <v>41</v>
      </c>
      <c r="AX616" s="14" t="s">
        <v>80</v>
      </c>
      <c r="AY616" s="229" t="s">
        <v>134</v>
      </c>
    </row>
    <row r="617" spans="2:51" s="14" customFormat="1" ht="11.25" x14ac:dyDescent="0.2">
      <c r="B617" s="219"/>
      <c r="C617" s="220"/>
      <c r="D617" s="205" t="s">
        <v>145</v>
      </c>
      <c r="E617" s="221" t="s">
        <v>34</v>
      </c>
      <c r="F617" s="222" t="s">
        <v>491</v>
      </c>
      <c r="G617" s="220"/>
      <c r="H617" s="223">
        <v>0.245</v>
      </c>
      <c r="I617" s="224"/>
      <c r="J617" s="220"/>
      <c r="K617" s="220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145</v>
      </c>
      <c r="AU617" s="229" t="s">
        <v>89</v>
      </c>
      <c r="AV617" s="14" t="s">
        <v>89</v>
      </c>
      <c r="AW617" s="14" t="s">
        <v>41</v>
      </c>
      <c r="AX617" s="14" t="s">
        <v>80</v>
      </c>
      <c r="AY617" s="229" t="s">
        <v>134</v>
      </c>
    </row>
    <row r="618" spans="2:51" s="14" customFormat="1" ht="11.25" x14ac:dyDescent="0.2">
      <c r="B618" s="219"/>
      <c r="C618" s="220"/>
      <c r="D618" s="205" t="s">
        <v>145</v>
      </c>
      <c r="E618" s="221" t="s">
        <v>34</v>
      </c>
      <c r="F618" s="222" t="s">
        <v>492</v>
      </c>
      <c r="G618" s="220"/>
      <c r="H618" s="223">
        <v>0.193</v>
      </c>
      <c r="I618" s="224"/>
      <c r="J618" s="220"/>
      <c r="K618" s="220"/>
      <c r="L618" s="225"/>
      <c r="M618" s="226"/>
      <c r="N618" s="227"/>
      <c r="O618" s="227"/>
      <c r="P618" s="227"/>
      <c r="Q618" s="227"/>
      <c r="R618" s="227"/>
      <c r="S618" s="227"/>
      <c r="T618" s="228"/>
      <c r="AT618" s="229" t="s">
        <v>145</v>
      </c>
      <c r="AU618" s="229" t="s">
        <v>89</v>
      </c>
      <c r="AV618" s="14" t="s">
        <v>89</v>
      </c>
      <c r="AW618" s="14" t="s">
        <v>41</v>
      </c>
      <c r="AX618" s="14" t="s">
        <v>80</v>
      </c>
      <c r="AY618" s="229" t="s">
        <v>134</v>
      </c>
    </row>
    <row r="619" spans="2:51" s="14" customFormat="1" ht="11.25" x14ac:dyDescent="0.2">
      <c r="B619" s="219"/>
      <c r="C619" s="220"/>
      <c r="D619" s="205" t="s">
        <v>145</v>
      </c>
      <c r="E619" s="221" t="s">
        <v>34</v>
      </c>
      <c r="F619" s="222" t="s">
        <v>493</v>
      </c>
      <c r="G619" s="220"/>
      <c r="H619" s="223">
        <v>0.27400000000000002</v>
      </c>
      <c r="I619" s="224"/>
      <c r="J619" s="220"/>
      <c r="K619" s="220"/>
      <c r="L619" s="225"/>
      <c r="M619" s="226"/>
      <c r="N619" s="227"/>
      <c r="O619" s="227"/>
      <c r="P619" s="227"/>
      <c r="Q619" s="227"/>
      <c r="R619" s="227"/>
      <c r="S619" s="227"/>
      <c r="T619" s="228"/>
      <c r="AT619" s="229" t="s">
        <v>145</v>
      </c>
      <c r="AU619" s="229" t="s">
        <v>89</v>
      </c>
      <c r="AV619" s="14" t="s">
        <v>89</v>
      </c>
      <c r="AW619" s="14" t="s">
        <v>41</v>
      </c>
      <c r="AX619" s="14" t="s">
        <v>80</v>
      </c>
      <c r="AY619" s="229" t="s">
        <v>134</v>
      </c>
    </row>
    <row r="620" spans="2:51" s="14" customFormat="1" ht="11.25" x14ac:dyDescent="0.2">
      <c r="B620" s="219"/>
      <c r="C620" s="220"/>
      <c r="D620" s="205" t="s">
        <v>145</v>
      </c>
      <c r="E620" s="221" t="s">
        <v>34</v>
      </c>
      <c r="F620" s="222" t="s">
        <v>494</v>
      </c>
      <c r="G620" s="220"/>
      <c r="H620" s="223">
        <v>0.27</v>
      </c>
      <c r="I620" s="224"/>
      <c r="J620" s="220"/>
      <c r="K620" s="220"/>
      <c r="L620" s="225"/>
      <c r="M620" s="226"/>
      <c r="N620" s="227"/>
      <c r="O620" s="227"/>
      <c r="P620" s="227"/>
      <c r="Q620" s="227"/>
      <c r="R620" s="227"/>
      <c r="S620" s="227"/>
      <c r="T620" s="228"/>
      <c r="AT620" s="229" t="s">
        <v>145</v>
      </c>
      <c r="AU620" s="229" t="s">
        <v>89</v>
      </c>
      <c r="AV620" s="14" t="s">
        <v>89</v>
      </c>
      <c r="AW620" s="14" t="s">
        <v>41</v>
      </c>
      <c r="AX620" s="14" t="s">
        <v>80</v>
      </c>
      <c r="AY620" s="229" t="s">
        <v>134</v>
      </c>
    </row>
    <row r="621" spans="2:51" s="14" customFormat="1" ht="11.25" x14ac:dyDescent="0.2">
      <c r="B621" s="219"/>
      <c r="C621" s="220"/>
      <c r="D621" s="205" t="s">
        <v>145</v>
      </c>
      <c r="E621" s="221" t="s">
        <v>34</v>
      </c>
      <c r="F621" s="222" t="s">
        <v>486</v>
      </c>
      <c r="G621" s="220"/>
      <c r="H621" s="223">
        <v>0.27600000000000002</v>
      </c>
      <c r="I621" s="224"/>
      <c r="J621" s="220"/>
      <c r="K621" s="220"/>
      <c r="L621" s="225"/>
      <c r="M621" s="226"/>
      <c r="N621" s="227"/>
      <c r="O621" s="227"/>
      <c r="P621" s="227"/>
      <c r="Q621" s="227"/>
      <c r="R621" s="227"/>
      <c r="S621" s="227"/>
      <c r="T621" s="228"/>
      <c r="AT621" s="229" t="s">
        <v>145</v>
      </c>
      <c r="AU621" s="229" t="s">
        <v>89</v>
      </c>
      <c r="AV621" s="14" t="s">
        <v>89</v>
      </c>
      <c r="AW621" s="14" t="s">
        <v>41</v>
      </c>
      <c r="AX621" s="14" t="s">
        <v>80</v>
      </c>
      <c r="AY621" s="229" t="s">
        <v>134</v>
      </c>
    </row>
    <row r="622" spans="2:51" s="14" customFormat="1" ht="11.25" x14ac:dyDescent="0.2">
      <c r="B622" s="219"/>
      <c r="C622" s="220"/>
      <c r="D622" s="205" t="s">
        <v>145</v>
      </c>
      <c r="E622" s="221" t="s">
        <v>34</v>
      </c>
      <c r="F622" s="222" t="s">
        <v>495</v>
      </c>
      <c r="G622" s="220"/>
      <c r="H622" s="223">
        <v>0.16700000000000001</v>
      </c>
      <c r="I622" s="224"/>
      <c r="J622" s="220"/>
      <c r="K622" s="220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145</v>
      </c>
      <c r="AU622" s="229" t="s">
        <v>89</v>
      </c>
      <c r="AV622" s="14" t="s">
        <v>89</v>
      </c>
      <c r="AW622" s="14" t="s">
        <v>41</v>
      </c>
      <c r="AX622" s="14" t="s">
        <v>80</v>
      </c>
      <c r="AY622" s="229" t="s">
        <v>134</v>
      </c>
    </row>
    <row r="623" spans="2:51" s="14" customFormat="1" ht="11.25" x14ac:dyDescent="0.2">
      <c r="B623" s="219"/>
      <c r="C623" s="220"/>
      <c r="D623" s="205" t="s">
        <v>145</v>
      </c>
      <c r="E623" s="221" t="s">
        <v>34</v>
      </c>
      <c r="F623" s="222" t="s">
        <v>496</v>
      </c>
      <c r="G623" s="220"/>
      <c r="H623" s="223">
        <v>0.20399999999999999</v>
      </c>
      <c r="I623" s="224"/>
      <c r="J623" s="220"/>
      <c r="K623" s="220"/>
      <c r="L623" s="225"/>
      <c r="M623" s="226"/>
      <c r="N623" s="227"/>
      <c r="O623" s="227"/>
      <c r="P623" s="227"/>
      <c r="Q623" s="227"/>
      <c r="R623" s="227"/>
      <c r="S623" s="227"/>
      <c r="T623" s="228"/>
      <c r="AT623" s="229" t="s">
        <v>145</v>
      </c>
      <c r="AU623" s="229" t="s">
        <v>89</v>
      </c>
      <c r="AV623" s="14" t="s">
        <v>89</v>
      </c>
      <c r="AW623" s="14" t="s">
        <v>41</v>
      </c>
      <c r="AX623" s="14" t="s">
        <v>80</v>
      </c>
      <c r="AY623" s="229" t="s">
        <v>134</v>
      </c>
    </row>
    <row r="624" spans="2:51" s="14" customFormat="1" ht="11.25" x14ac:dyDescent="0.2">
      <c r="B624" s="219"/>
      <c r="C624" s="220"/>
      <c r="D624" s="205" t="s">
        <v>145</v>
      </c>
      <c r="E624" s="221" t="s">
        <v>34</v>
      </c>
      <c r="F624" s="222" t="s">
        <v>497</v>
      </c>
      <c r="G624" s="220"/>
      <c r="H624" s="223">
        <v>3.5000000000000003E-2</v>
      </c>
      <c r="I624" s="224"/>
      <c r="J624" s="220"/>
      <c r="K624" s="220"/>
      <c r="L624" s="225"/>
      <c r="M624" s="226"/>
      <c r="N624" s="227"/>
      <c r="O624" s="227"/>
      <c r="P624" s="227"/>
      <c r="Q624" s="227"/>
      <c r="R624" s="227"/>
      <c r="S624" s="227"/>
      <c r="T624" s="228"/>
      <c r="AT624" s="229" t="s">
        <v>145</v>
      </c>
      <c r="AU624" s="229" t="s">
        <v>89</v>
      </c>
      <c r="AV624" s="14" t="s">
        <v>89</v>
      </c>
      <c r="AW624" s="14" t="s">
        <v>41</v>
      </c>
      <c r="AX624" s="14" t="s">
        <v>80</v>
      </c>
      <c r="AY624" s="229" t="s">
        <v>134</v>
      </c>
    </row>
    <row r="625" spans="2:51" s="14" customFormat="1" ht="11.25" x14ac:dyDescent="0.2">
      <c r="B625" s="219"/>
      <c r="C625" s="220"/>
      <c r="D625" s="205" t="s">
        <v>145</v>
      </c>
      <c r="E625" s="221" t="s">
        <v>34</v>
      </c>
      <c r="F625" s="222" t="s">
        <v>498</v>
      </c>
      <c r="G625" s="220"/>
      <c r="H625" s="223">
        <v>6.2E-2</v>
      </c>
      <c r="I625" s="224"/>
      <c r="J625" s="220"/>
      <c r="K625" s="220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145</v>
      </c>
      <c r="AU625" s="229" t="s">
        <v>89</v>
      </c>
      <c r="AV625" s="14" t="s">
        <v>89</v>
      </c>
      <c r="AW625" s="14" t="s">
        <v>41</v>
      </c>
      <c r="AX625" s="14" t="s">
        <v>80</v>
      </c>
      <c r="AY625" s="229" t="s">
        <v>134</v>
      </c>
    </row>
    <row r="626" spans="2:51" s="14" customFormat="1" ht="11.25" x14ac:dyDescent="0.2">
      <c r="B626" s="219"/>
      <c r="C626" s="220"/>
      <c r="D626" s="205" t="s">
        <v>145</v>
      </c>
      <c r="E626" s="221" t="s">
        <v>34</v>
      </c>
      <c r="F626" s="222" t="s">
        <v>499</v>
      </c>
      <c r="G626" s="220"/>
      <c r="H626" s="223">
        <v>8.1000000000000003E-2</v>
      </c>
      <c r="I626" s="224"/>
      <c r="J626" s="220"/>
      <c r="K626" s="220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145</v>
      </c>
      <c r="AU626" s="229" t="s">
        <v>89</v>
      </c>
      <c r="AV626" s="14" t="s">
        <v>89</v>
      </c>
      <c r="AW626" s="14" t="s">
        <v>41</v>
      </c>
      <c r="AX626" s="14" t="s">
        <v>80</v>
      </c>
      <c r="AY626" s="229" t="s">
        <v>134</v>
      </c>
    </row>
    <row r="627" spans="2:51" s="14" customFormat="1" ht="11.25" x14ac:dyDescent="0.2">
      <c r="B627" s="219"/>
      <c r="C627" s="220"/>
      <c r="D627" s="205" t="s">
        <v>145</v>
      </c>
      <c r="E627" s="221" t="s">
        <v>34</v>
      </c>
      <c r="F627" s="222" t="s">
        <v>500</v>
      </c>
      <c r="G627" s="220"/>
      <c r="H627" s="223">
        <v>0.109</v>
      </c>
      <c r="I627" s="224"/>
      <c r="J627" s="220"/>
      <c r="K627" s="220"/>
      <c r="L627" s="225"/>
      <c r="M627" s="226"/>
      <c r="N627" s="227"/>
      <c r="O627" s="227"/>
      <c r="P627" s="227"/>
      <c r="Q627" s="227"/>
      <c r="R627" s="227"/>
      <c r="S627" s="227"/>
      <c r="T627" s="228"/>
      <c r="AT627" s="229" t="s">
        <v>145</v>
      </c>
      <c r="AU627" s="229" t="s">
        <v>89</v>
      </c>
      <c r="AV627" s="14" t="s">
        <v>89</v>
      </c>
      <c r="AW627" s="14" t="s">
        <v>41</v>
      </c>
      <c r="AX627" s="14" t="s">
        <v>80</v>
      </c>
      <c r="AY627" s="229" t="s">
        <v>134</v>
      </c>
    </row>
    <row r="628" spans="2:51" s="14" customFormat="1" ht="11.25" x14ac:dyDescent="0.2">
      <c r="B628" s="219"/>
      <c r="C628" s="220"/>
      <c r="D628" s="205" t="s">
        <v>145</v>
      </c>
      <c r="E628" s="221" t="s">
        <v>34</v>
      </c>
      <c r="F628" s="222" t="s">
        <v>501</v>
      </c>
      <c r="G628" s="220"/>
      <c r="H628" s="223">
        <v>0.13200000000000001</v>
      </c>
      <c r="I628" s="224"/>
      <c r="J628" s="220"/>
      <c r="K628" s="220"/>
      <c r="L628" s="225"/>
      <c r="M628" s="226"/>
      <c r="N628" s="227"/>
      <c r="O628" s="227"/>
      <c r="P628" s="227"/>
      <c r="Q628" s="227"/>
      <c r="R628" s="227"/>
      <c r="S628" s="227"/>
      <c r="T628" s="228"/>
      <c r="AT628" s="229" t="s">
        <v>145</v>
      </c>
      <c r="AU628" s="229" t="s">
        <v>89</v>
      </c>
      <c r="AV628" s="14" t="s">
        <v>89</v>
      </c>
      <c r="AW628" s="14" t="s">
        <v>41</v>
      </c>
      <c r="AX628" s="14" t="s">
        <v>80</v>
      </c>
      <c r="AY628" s="229" t="s">
        <v>134</v>
      </c>
    </row>
    <row r="629" spans="2:51" s="14" customFormat="1" ht="11.25" x14ac:dyDescent="0.2">
      <c r="B629" s="219"/>
      <c r="C629" s="220"/>
      <c r="D629" s="205" t="s">
        <v>145</v>
      </c>
      <c r="E629" s="221" t="s">
        <v>34</v>
      </c>
      <c r="F629" s="222" t="s">
        <v>502</v>
      </c>
      <c r="G629" s="220"/>
      <c r="H629" s="223">
        <v>0.154</v>
      </c>
      <c r="I629" s="224"/>
      <c r="J629" s="220"/>
      <c r="K629" s="220"/>
      <c r="L629" s="225"/>
      <c r="M629" s="226"/>
      <c r="N629" s="227"/>
      <c r="O629" s="227"/>
      <c r="P629" s="227"/>
      <c r="Q629" s="227"/>
      <c r="R629" s="227"/>
      <c r="S629" s="227"/>
      <c r="T629" s="228"/>
      <c r="AT629" s="229" t="s">
        <v>145</v>
      </c>
      <c r="AU629" s="229" t="s">
        <v>89</v>
      </c>
      <c r="AV629" s="14" t="s">
        <v>89</v>
      </c>
      <c r="AW629" s="14" t="s">
        <v>41</v>
      </c>
      <c r="AX629" s="14" t="s">
        <v>80</v>
      </c>
      <c r="AY629" s="229" t="s">
        <v>134</v>
      </c>
    </row>
    <row r="630" spans="2:51" s="14" customFormat="1" ht="11.25" x14ac:dyDescent="0.2">
      <c r="B630" s="219"/>
      <c r="C630" s="220"/>
      <c r="D630" s="205" t="s">
        <v>145</v>
      </c>
      <c r="E630" s="221" t="s">
        <v>34</v>
      </c>
      <c r="F630" s="222" t="s">
        <v>502</v>
      </c>
      <c r="G630" s="220"/>
      <c r="H630" s="223">
        <v>0.154</v>
      </c>
      <c r="I630" s="224"/>
      <c r="J630" s="220"/>
      <c r="K630" s="220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145</v>
      </c>
      <c r="AU630" s="229" t="s">
        <v>89</v>
      </c>
      <c r="AV630" s="14" t="s">
        <v>89</v>
      </c>
      <c r="AW630" s="14" t="s">
        <v>41</v>
      </c>
      <c r="AX630" s="14" t="s">
        <v>80</v>
      </c>
      <c r="AY630" s="229" t="s">
        <v>134</v>
      </c>
    </row>
    <row r="631" spans="2:51" s="14" customFormat="1" ht="11.25" x14ac:dyDescent="0.2">
      <c r="B631" s="219"/>
      <c r="C631" s="220"/>
      <c r="D631" s="205" t="s">
        <v>145</v>
      </c>
      <c r="E631" s="221" t="s">
        <v>34</v>
      </c>
      <c r="F631" s="222" t="s">
        <v>502</v>
      </c>
      <c r="G631" s="220"/>
      <c r="H631" s="223">
        <v>0.154</v>
      </c>
      <c r="I631" s="224"/>
      <c r="J631" s="220"/>
      <c r="K631" s="220"/>
      <c r="L631" s="225"/>
      <c r="M631" s="226"/>
      <c r="N631" s="227"/>
      <c r="O631" s="227"/>
      <c r="P631" s="227"/>
      <c r="Q631" s="227"/>
      <c r="R631" s="227"/>
      <c r="S631" s="227"/>
      <c r="T631" s="228"/>
      <c r="AT631" s="229" t="s">
        <v>145</v>
      </c>
      <c r="AU631" s="229" t="s">
        <v>89</v>
      </c>
      <c r="AV631" s="14" t="s">
        <v>89</v>
      </c>
      <c r="AW631" s="14" t="s">
        <v>41</v>
      </c>
      <c r="AX631" s="14" t="s">
        <v>80</v>
      </c>
      <c r="AY631" s="229" t="s">
        <v>134</v>
      </c>
    </row>
    <row r="632" spans="2:51" s="14" customFormat="1" ht="11.25" x14ac:dyDescent="0.2">
      <c r="B632" s="219"/>
      <c r="C632" s="220"/>
      <c r="D632" s="205" t="s">
        <v>145</v>
      </c>
      <c r="E632" s="221" t="s">
        <v>34</v>
      </c>
      <c r="F632" s="222" t="s">
        <v>502</v>
      </c>
      <c r="G632" s="220"/>
      <c r="H632" s="223">
        <v>0.154</v>
      </c>
      <c r="I632" s="224"/>
      <c r="J632" s="220"/>
      <c r="K632" s="220"/>
      <c r="L632" s="225"/>
      <c r="M632" s="226"/>
      <c r="N632" s="227"/>
      <c r="O632" s="227"/>
      <c r="P632" s="227"/>
      <c r="Q632" s="227"/>
      <c r="R632" s="227"/>
      <c r="S632" s="227"/>
      <c r="T632" s="228"/>
      <c r="AT632" s="229" t="s">
        <v>145</v>
      </c>
      <c r="AU632" s="229" t="s">
        <v>89</v>
      </c>
      <c r="AV632" s="14" t="s">
        <v>89</v>
      </c>
      <c r="AW632" s="14" t="s">
        <v>41</v>
      </c>
      <c r="AX632" s="14" t="s">
        <v>80</v>
      </c>
      <c r="AY632" s="229" t="s">
        <v>134</v>
      </c>
    </row>
    <row r="633" spans="2:51" s="14" customFormat="1" ht="11.25" x14ac:dyDescent="0.2">
      <c r="B633" s="219"/>
      <c r="C633" s="220"/>
      <c r="D633" s="205" t="s">
        <v>145</v>
      </c>
      <c r="E633" s="221" t="s">
        <v>34</v>
      </c>
      <c r="F633" s="222" t="s">
        <v>502</v>
      </c>
      <c r="G633" s="220"/>
      <c r="H633" s="223">
        <v>0.154</v>
      </c>
      <c r="I633" s="224"/>
      <c r="J633" s="220"/>
      <c r="K633" s="220"/>
      <c r="L633" s="225"/>
      <c r="M633" s="226"/>
      <c r="N633" s="227"/>
      <c r="O633" s="227"/>
      <c r="P633" s="227"/>
      <c r="Q633" s="227"/>
      <c r="R633" s="227"/>
      <c r="S633" s="227"/>
      <c r="T633" s="228"/>
      <c r="AT633" s="229" t="s">
        <v>145</v>
      </c>
      <c r="AU633" s="229" t="s">
        <v>89</v>
      </c>
      <c r="AV633" s="14" t="s">
        <v>89</v>
      </c>
      <c r="AW633" s="14" t="s">
        <v>41</v>
      </c>
      <c r="AX633" s="14" t="s">
        <v>80</v>
      </c>
      <c r="AY633" s="229" t="s">
        <v>134</v>
      </c>
    </row>
    <row r="634" spans="2:51" s="14" customFormat="1" ht="11.25" x14ac:dyDescent="0.2">
      <c r="B634" s="219"/>
      <c r="C634" s="220"/>
      <c r="D634" s="205" t="s">
        <v>145</v>
      </c>
      <c r="E634" s="221" t="s">
        <v>34</v>
      </c>
      <c r="F634" s="222" t="s">
        <v>502</v>
      </c>
      <c r="G634" s="220"/>
      <c r="H634" s="223">
        <v>0.154</v>
      </c>
      <c r="I634" s="224"/>
      <c r="J634" s="220"/>
      <c r="K634" s="220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145</v>
      </c>
      <c r="AU634" s="229" t="s">
        <v>89</v>
      </c>
      <c r="AV634" s="14" t="s">
        <v>89</v>
      </c>
      <c r="AW634" s="14" t="s">
        <v>41</v>
      </c>
      <c r="AX634" s="14" t="s">
        <v>80</v>
      </c>
      <c r="AY634" s="229" t="s">
        <v>134</v>
      </c>
    </row>
    <row r="635" spans="2:51" s="14" customFormat="1" ht="11.25" x14ac:dyDescent="0.2">
      <c r="B635" s="219"/>
      <c r="C635" s="220"/>
      <c r="D635" s="205" t="s">
        <v>145</v>
      </c>
      <c r="E635" s="221" t="s">
        <v>34</v>
      </c>
      <c r="F635" s="222" t="s">
        <v>503</v>
      </c>
      <c r="G635" s="220"/>
      <c r="H635" s="223">
        <v>6.8000000000000005E-2</v>
      </c>
      <c r="I635" s="224"/>
      <c r="J635" s="220"/>
      <c r="K635" s="220"/>
      <c r="L635" s="225"/>
      <c r="M635" s="226"/>
      <c r="N635" s="227"/>
      <c r="O635" s="227"/>
      <c r="P635" s="227"/>
      <c r="Q635" s="227"/>
      <c r="R635" s="227"/>
      <c r="S635" s="227"/>
      <c r="T635" s="228"/>
      <c r="AT635" s="229" t="s">
        <v>145</v>
      </c>
      <c r="AU635" s="229" t="s">
        <v>89</v>
      </c>
      <c r="AV635" s="14" t="s">
        <v>89</v>
      </c>
      <c r="AW635" s="14" t="s">
        <v>41</v>
      </c>
      <c r="AX635" s="14" t="s">
        <v>80</v>
      </c>
      <c r="AY635" s="229" t="s">
        <v>134</v>
      </c>
    </row>
    <row r="636" spans="2:51" s="14" customFormat="1" ht="11.25" x14ac:dyDescent="0.2">
      <c r="B636" s="219"/>
      <c r="C636" s="220"/>
      <c r="D636" s="205" t="s">
        <v>145</v>
      </c>
      <c r="E636" s="221" t="s">
        <v>34</v>
      </c>
      <c r="F636" s="222" t="s">
        <v>504</v>
      </c>
      <c r="G636" s="220"/>
      <c r="H636" s="223">
        <v>6.3E-2</v>
      </c>
      <c r="I636" s="224"/>
      <c r="J636" s="220"/>
      <c r="K636" s="220"/>
      <c r="L636" s="225"/>
      <c r="M636" s="226"/>
      <c r="N636" s="227"/>
      <c r="O636" s="227"/>
      <c r="P636" s="227"/>
      <c r="Q636" s="227"/>
      <c r="R636" s="227"/>
      <c r="S636" s="227"/>
      <c r="T636" s="228"/>
      <c r="AT636" s="229" t="s">
        <v>145</v>
      </c>
      <c r="AU636" s="229" t="s">
        <v>89</v>
      </c>
      <c r="AV636" s="14" t="s">
        <v>89</v>
      </c>
      <c r="AW636" s="14" t="s">
        <v>41</v>
      </c>
      <c r="AX636" s="14" t="s">
        <v>80</v>
      </c>
      <c r="AY636" s="229" t="s">
        <v>134</v>
      </c>
    </row>
    <row r="637" spans="2:51" s="14" customFormat="1" ht="11.25" x14ac:dyDescent="0.2">
      <c r="B637" s="219"/>
      <c r="C637" s="220"/>
      <c r="D637" s="205" t="s">
        <v>145</v>
      </c>
      <c r="E637" s="221" t="s">
        <v>34</v>
      </c>
      <c r="F637" s="222" t="s">
        <v>502</v>
      </c>
      <c r="G637" s="220"/>
      <c r="H637" s="223">
        <v>0.154</v>
      </c>
      <c r="I637" s="224"/>
      <c r="J637" s="220"/>
      <c r="K637" s="220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145</v>
      </c>
      <c r="AU637" s="229" t="s">
        <v>89</v>
      </c>
      <c r="AV637" s="14" t="s">
        <v>89</v>
      </c>
      <c r="AW637" s="14" t="s">
        <v>41</v>
      </c>
      <c r="AX637" s="14" t="s">
        <v>80</v>
      </c>
      <c r="AY637" s="229" t="s">
        <v>134</v>
      </c>
    </row>
    <row r="638" spans="2:51" s="14" customFormat="1" ht="11.25" x14ac:dyDescent="0.2">
      <c r="B638" s="219"/>
      <c r="C638" s="220"/>
      <c r="D638" s="205" t="s">
        <v>145</v>
      </c>
      <c r="E638" s="221" t="s">
        <v>34</v>
      </c>
      <c r="F638" s="222" t="s">
        <v>502</v>
      </c>
      <c r="G638" s="220"/>
      <c r="H638" s="223">
        <v>0.154</v>
      </c>
      <c r="I638" s="224"/>
      <c r="J638" s="220"/>
      <c r="K638" s="220"/>
      <c r="L638" s="225"/>
      <c r="M638" s="226"/>
      <c r="N638" s="227"/>
      <c r="O638" s="227"/>
      <c r="P638" s="227"/>
      <c r="Q638" s="227"/>
      <c r="R638" s="227"/>
      <c r="S638" s="227"/>
      <c r="T638" s="228"/>
      <c r="AT638" s="229" t="s">
        <v>145</v>
      </c>
      <c r="AU638" s="229" t="s">
        <v>89</v>
      </c>
      <c r="AV638" s="14" t="s">
        <v>89</v>
      </c>
      <c r="AW638" s="14" t="s">
        <v>41</v>
      </c>
      <c r="AX638" s="14" t="s">
        <v>80</v>
      </c>
      <c r="AY638" s="229" t="s">
        <v>134</v>
      </c>
    </row>
    <row r="639" spans="2:51" s="14" customFormat="1" ht="11.25" x14ac:dyDescent="0.2">
      <c r="B639" s="219"/>
      <c r="C639" s="220"/>
      <c r="D639" s="205" t="s">
        <v>145</v>
      </c>
      <c r="E639" s="221" t="s">
        <v>34</v>
      </c>
      <c r="F639" s="222" t="s">
        <v>502</v>
      </c>
      <c r="G639" s="220"/>
      <c r="H639" s="223">
        <v>0.154</v>
      </c>
      <c r="I639" s="224"/>
      <c r="J639" s="220"/>
      <c r="K639" s="220"/>
      <c r="L639" s="225"/>
      <c r="M639" s="226"/>
      <c r="N639" s="227"/>
      <c r="O639" s="227"/>
      <c r="P639" s="227"/>
      <c r="Q639" s="227"/>
      <c r="R639" s="227"/>
      <c r="S639" s="227"/>
      <c r="T639" s="228"/>
      <c r="AT639" s="229" t="s">
        <v>145</v>
      </c>
      <c r="AU639" s="229" t="s">
        <v>89</v>
      </c>
      <c r="AV639" s="14" t="s">
        <v>89</v>
      </c>
      <c r="AW639" s="14" t="s">
        <v>41</v>
      </c>
      <c r="AX639" s="14" t="s">
        <v>80</v>
      </c>
      <c r="AY639" s="229" t="s">
        <v>134</v>
      </c>
    </row>
    <row r="640" spans="2:51" s="14" customFormat="1" ht="11.25" x14ac:dyDescent="0.2">
      <c r="B640" s="219"/>
      <c r="C640" s="220"/>
      <c r="D640" s="205" t="s">
        <v>145</v>
      </c>
      <c r="E640" s="221" t="s">
        <v>34</v>
      </c>
      <c r="F640" s="222" t="s">
        <v>502</v>
      </c>
      <c r="G640" s="220"/>
      <c r="H640" s="223">
        <v>0.154</v>
      </c>
      <c r="I640" s="224"/>
      <c r="J640" s="220"/>
      <c r="K640" s="220"/>
      <c r="L640" s="225"/>
      <c r="M640" s="226"/>
      <c r="N640" s="227"/>
      <c r="O640" s="227"/>
      <c r="P640" s="227"/>
      <c r="Q640" s="227"/>
      <c r="R640" s="227"/>
      <c r="S640" s="227"/>
      <c r="T640" s="228"/>
      <c r="AT640" s="229" t="s">
        <v>145</v>
      </c>
      <c r="AU640" s="229" t="s">
        <v>89</v>
      </c>
      <c r="AV640" s="14" t="s">
        <v>89</v>
      </c>
      <c r="AW640" s="14" t="s">
        <v>41</v>
      </c>
      <c r="AX640" s="14" t="s">
        <v>80</v>
      </c>
      <c r="AY640" s="229" t="s">
        <v>134</v>
      </c>
    </row>
    <row r="641" spans="2:51" s="14" customFormat="1" ht="11.25" x14ac:dyDescent="0.2">
      <c r="B641" s="219"/>
      <c r="C641" s="220"/>
      <c r="D641" s="205" t="s">
        <v>145</v>
      </c>
      <c r="E641" s="221" t="s">
        <v>34</v>
      </c>
      <c r="F641" s="222" t="s">
        <v>505</v>
      </c>
      <c r="G641" s="220"/>
      <c r="H641" s="223">
        <v>2.4649999999999999</v>
      </c>
      <c r="I641" s="224"/>
      <c r="J641" s="220"/>
      <c r="K641" s="220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145</v>
      </c>
      <c r="AU641" s="229" t="s">
        <v>89</v>
      </c>
      <c r="AV641" s="14" t="s">
        <v>89</v>
      </c>
      <c r="AW641" s="14" t="s">
        <v>41</v>
      </c>
      <c r="AX641" s="14" t="s">
        <v>80</v>
      </c>
      <c r="AY641" s="229" t="s">
        <v>134</v>
      </c>
    </row>
    <row r="642" spans="2:51" s="14" customFormat="1" ht="11.25" x14ac:dyDescent="0.2">
      <c r="B642" s="219"/>
      <c r="C642" s="220"/>
      <c r="D642" s="205" t="s">
        <v>145</v>
      </c>
      <c r="E642" s="221" t="s">
        <v>34</v>
      </c>
      <c r="F642" s="222" t="s">
        <v>498</v>
      </c>
      <c r="G642" s="220"/>
      <c r="H642" s="223">
        <v>6.2E-2</v>
      </c>
      <c r="I642" s="224"/>
      <c r="J642" s="220"/>
      <c r="K642" s="220"/>
      <c r="L642" s="225"/>
      <c r="M642" s="226"/>
      <c r="N642" s="227"/>
      <c r="O642" s="227"/>
      <c r="P642" s="227"/>
      <c r="Q642" s="227"/>
      <c r="R642" s="227"/>
      <c r="S642" s="227"/>
      <c r="T642" s="228"/>
      <c r="AT642" s="229" t="s">
        <v>145</v>
      </c>
      <c r="AU642" s="229" t="s">
        <v>89</v>
      </c>
      <c r="AV642" s="14" t="s">
        <v>89</v>
      </c>
      <c r="AW642" s="14" t="s">
        <v>41</v>
      </c>
      <c r="AX642" s="14" t="s">
        <v>80</v>
      </c>
      <c r="AY642" s="229" t="s">
        <v>134</v>
      </c>
    </row>
    <row r="643" spans="2:51" s="14" customFormat="1" ht="11.25" x14ac:dyDescent="0.2">
      <c r="B643" s="219"/>
      <c r="C643" s="220"/>
      <c r="D643" s="205" t="s">
        <v>145</v>
      </c>
      <c r="E643" s="221" t="s">
        <v>34</v>
      </c>
      <c r="F643" s="222" t="s">
        <v>506</v>
      </c>
      <c r="G643" s="220"/>
      <c r="H643" s="223">
        <v>5.1999999999999998E-2</v>
      </c>
      <c r="I643" s="224"/>
      <c r="J643" s="220"/>
      <c r="K643" s="220"/>
      <c r="L643" s="225"/>
      <c r="M643" s="226"/>
      <c r="N643" s="227"/>
      <c r="O643" s="227"/>
      <c r="P643" s="227"/>
      <c r="Q643" s="227"/>
      <c r="R643" s="227"/>
      <c r="S643" s="227"/>
      <c r="T643" s="228"/>
      <c r="AT643" s="229" t="s">
        <v>145</v>
      </c>
      <c r="AU643" s="229" t="s">
        <v>89</v>
      </c>
      <c r="AV643" s="14" t="s">
        <v>89</v>
      </c>
      <c r="AW643" s="14" t="s">
        <v>41</v>
      </c>
      <c r="AX643" s="14" t="s">
        <v>80</v>
      </c>
      <c r="AY643" s="229" t="s">
        <v>134</v>
      </c>
    </row>
    <row r="644" spans="2:51" s="14" customFormat="1" ht="11.25" x14ac:dyDescent="0.2">
      <c r="B644" s="219"/>
      <c r="C644" s="220"/>
      <c r="D644" s="205" t="s">
        <v>145</v>
      </c>
      <c r="E644" s="221" t="s">
        <v>34</v>
      </c>
      <c r="F644" s="222" t="s">
        <v>507</v>
      </c>
      <c r="G644" s="220"/>
      <c r="H644" s="223">
        <v>7.0999999999999994E-2</v>
      </c>
      <c r="I644" s="224"/>
      <c r="J644" s="220"/>
      <c r="K644" s="220"/>
      <c r="L644" s="225"/>
      <c r="M644" s="226"/>
      <c r="N644" s="227"/>
      <c r="O644" s="227"/>
      <c r="P644" s="227"/>
      <c r="Q644" s="227"/>
      <c r="R644" s="227"/>
      <c r="S644" s="227"/>
      <c r="T644" s="228"/>
      <c r="AT644" s="229" t="s">
        <v>145</v>
      </c>
      <c r="AU644" s="229" t="s">
        <v>89</v>
      </c>
      <c r="AV644" s="14" t="s">
        <v>89</v>
      </c>
      <c r="AW644" s="14" t="s">
        <v>41</v>
      </c>
      <c r="AX644" s="14" t="s">
        <v>80</v>
      </c>
      <c r="AY644" s="229" t="s">
        <v>134</v>
      </c>
    </row>
    <row r="645" spans="2:51" s="14" customFormat="1" ht="11.25" x14ac:dyDescent="0.2">
      <c r="B645" s="219"/>
      <c r="C645" s="220"/>
      <c r="D645" s="205" t="s">
        <v>145</v>
      </c>
      <c r="E645" s="221" t="s">
        <v>34</v>
      </c>
      <c r="F645" s="222" t="s">
        <v>508</v>
      </c>
      <c r="G645" s="220"/>
      <c r="H645" s="223">
        <v>5.8999999999999997E-2</v>
      </c>
      <c r="I645" s="224"/>
      <c r="J645" s="220"/>
      <c r="K645" s="220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145</v>
      </c>
      <c r="AU645" s="229" t="s">
        <v>89</v>
      </c>
      <c r="AV645" s="14" t="s">
        <v>89</v>
      </c>
      <c r="AW645" s="14" t="s">
        <v>41</v>
      </c>
      <c r="AX645" s="14" t="s">
        <v>80</v>
      </c>
      <c r="AY645" s="229" t="s">
        <v>134</v>
      </c>
    </row>
    <row r="646" spans="2:51" s="14" customFormat="1" ht="11.25" x14ac:dyDescent="0.2">
      <c r="B646" s="219"/>
      <c r="C646" s="220"/>
      <c r="D646" s="205" t="s">
        <v>145</v>
      </c>
      <c r="E646" s="221" t="s">
        <v>34</v>
      </c>
      <c r="F646" s="222" t="s">
        <v>509</v>
      </c>
      <c r="G646" s="220"/>
      <c r="H646" s="223">
        <v>1.079</v>
      </c>
      <c r="I646" s="224"/>
      <c r="J646" s="220"/>
      <c r="K646" s="220"/>
      <c r="L646" s="225"/>
      <c r="M646" s="226"/>
      <c r="N646" s="227"/>
      <c r="O646" s="227"/>
      <c r="P646" s="227"/>
      <c r="Q646" s="227"/>
      <c r="R646" s="227"/>
      <c r="S646" s="227"/>
      <c r="T646" s="228"/>
      <c r="AT646" s="229" t="s">
        <v>145</v>
      </c>
      <c r="AU646" s="229" t="s">
        <v>89</v>
      </c>
      <c r="AV646" s="14" t="s">
        <v>89</v>
      </c>
      <c r="AW646" s="14" t="s">
        <v>41</v>
      </c>
      <c r="AX646" s="14" t="s">
        <v>80</v>
      </c>
      <c r="AY646" s="229" t="s">
        <v>134</v>
      </c>
    </row>
    <row r="647" spans="2:51" s="14" customFormat="1" ht="11.25" x14ac:dyDescent="0.2">
      <c r="B647" s="219"/>
      <c r="C647" s="220"/>
      <c r="D647" s="205" t="s">
        <v>145</v>
      </c>
      <c r="E647" s="221" t="s">
        <v>34</v>
      </c>
      <c r="F647" s="222" t="s">
        <v>510</v>
      </c>
      <c r="G647" s="220"/>
      <c r="H647" s="223">
        <v>0.10100000000000001</v>
      </c>
      <c r="I647" s="224"/>
      <c r="J647" s="220"/>
      <c r="K647" s="220"/>
      <c r="L647" s="225"/>
      <c r="M647" s="226"/>
      <c r="N647" s="227"/>
      <c r="O647" s="227"/>
      <c r="P647" s="227"/>
      <c r="Q647" s="227"/>
      <c r="R647" s="227"/>
      <c r="S647" s="227"/>
      <c r="T647" s="228"/>
      <c r="AT647" s="229" t="s">
        <v>145</v>
      </c>
      <c r="AU647" s="229" t="s">
        <v>89</v>
      </c>
      <c r="AV647" s="14" t="s">
        <v>89</v>
      </c>
      <c r="AW647" s="14" t="s">
        <v>41</v>
      </c>
      <c r="AX647" s="14" t="s">
        <v>80</v>
      </c>
      <c r="AY647" s="229" t="s">
        <v>134</v>
      </c>
    </row>
    <row r="648" spans="2:51" s="14" customFormat="1" ht="11.25" x14ac:dyDescent="0.2">
      <c r="B648" s="219"/>
      <c r="C648" s="220"/>
      <c r="D648" s="205" t="s">
        <v>145</v>
      </c>
      <c r="E648" s="221" t="s">
        <v>34</v>
      </c>
      <c r="F648" s="222" t="s">
        <v>511</v>
      </c>
      <c r="G648" s="220"/>
      <c r="H648" s="223">
        <v>5.8000000000000003E-2</v>
      </c>
      <c r="I648" s="224"/>
      <c r="J648" s="220"/>
      <c r="K648" s="220"/>
      <c r="L648" s="225"/>
      <c r="M648" s="226"/>
      <c r="N648" s="227"/>
      <c r="O648" s="227"/>
      <c r="P648" s="227"/>
      <c r="Q648" s="227"/>
      <c r="R648" s="227"/>
      <c r="S648" s="227"/>
      <c r="T648" s="228"/>
      <c r="AT648" s="229" t="s">
        <v>145</v>
      </c>
      <c r="AU648" s="229" t="s">
        <v>89</v>
      </c>
      <c r="AV648" s="14" t="s">
        <v>89</v>
      </c>
      <c r="AW648" s="14" t="s">
        <v>41</v>
      </c>
      <c r="AX648" s="14" t="s">
        <v>80</v>
      </c>
      <c r="AY648" s="229" t="s">
        <v>134</v>
      </c>
    </row>
    <row r="649" spans="2:51" s="14" customFormat="1" ht="11.25" x14ac:dyDescent="0.2">
      <c r="B649" s="219"/>
      <c r="C649" s="220"/>
      <c r="D649" s="205" t="s">
        <v>145</v>
      </c>
      <c r="E649" s="221" t="s">
        <v>34</v>
      </c>
      <c r="F649" s="222" t="s">
        <v>512</v>
      </c>
      <c r="G649" s="220"/>
      <c r="H649" s="223">
        <v>2.7E-2</v>
      </c>
      <c r="I649" s="224"/>
      <c r="J649" s="220"/>
      <c r="K649" s="220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145</v>
      </c>
      <c r="AU649" s="229" t="s">
        <v>89</v>
      </c>
      <c r="AV649" s="14" t="s">
        <v>89</v>
      </c>
      <c r="AW649" s="14" t="s">
        <v>41</v>
      </c>
      <c r="AX649" s="14" t="s">
        <v>80</v>
      </c>
      <c r="AY649" s="229" t="s">
        <v>134</v>
      </c>
    </row>
    <row r="650" spans="2:51" s="14" customFormat="1" ht="11.25" x14ac:dyDescent="0.2">
      <c r="B650" s="219"/>
      <c r="C650" s="220"/>
      <c r="D650" s="205" t="s">
        <v>145</v>
      </c>
      <c r="E650" s="221" t="s">
        <v>34</v>
      </c>
      <c r="F650" s="222" t="s">
        <v>513</v>
      </c>
      <c r="G650" s="220"/>
      <c r="H650" s="223">
        <v>0.20200000000000001</v>
      </c>
      <c r="I650" s="224"/>
      <c r="J650" s="220"/>
      <c r="K650" s="220"/>
      <c r="L650" s="225"/>
      <c r="M650" s="226"/>
      <c r="N650" s="227"/>
      <c r="O650" s="227"/>
      <c r="P650" s="227"/>
      <c r="Q650" s="227"/>
      <c r="R650" s="227"/>
      <c r="S650" s="227"/>
      <c r="T650" s="228"/>
      <c r="AT650" s="229" t="s">
        <v>145</v>
      </c>
      <c r="AU650" s="229" t="s">
        <v>89</v>
      </c>
      <c r="AV650" s="14" t="s">
        <v>89</v>
      </c>
      <c r="AW650" s="14" t="s">
        <v>41</v>
      </c>
      <c r="AX650" s="14" t="s">
        <v>80</v>
      </c>
      <c r="AY650" s="229" t="s">
        <v>134</v>
      </c>
    </row>
    <row r="651" spans="2:51" s="14" customFormat="1" ht="11.25" x14ac:dyDescent="0.2">
      <c r="B651" s="219"/>
      <c r="C651" s="220"/>
      <c r="D651" s="205" t="s">
        <v>145</v>
      </c>
      <c r="E651" s="221" t="s">
        <v>34</v>
      </c>
      <c r="F651" s="222" t="s">
        <v>514</v>
      </c>
      <c r="G651" s="220"/>
      <c r="H651" s="223">
        <v>0.96199999999999997</v>
      </c>
      <c r="I651" s="224"/>
      <c r="J651" s="220"/>
      <c r="K651" s="220"/>
      <c r="L651" s="225"/>
      <c r="M651" s="226"/>
      <c r="N651" s="227"/>
      <c r="O651" s="227"/>
      <c r="P651" s="227"/>
      <c r="Q651" s="227"/>
      <c r="R651" s="227"/>
      <c r="S651" s="227"/>
      <c r="T651" s="228"/>
      <c r="AT651" s="229" t="s">
        <v>145</v>
      </c>
      <c r="AU651" s="229" t="s">
        <v>89</v>
      </c>
      <c r="AV651" s="14" t="s">
        <v>89</v>
      </c>
      <c r="AW651" s="14" t="s">
        <v>41</v>
      </c>
      <c r="AX651" s="14" t="s">
        <v>80</v>
      </c>
      <c r="AY651" s="229" t="s">
        <v>134</v>
      </c>
    </row>
    <row r="652" spans="2:51" s="14" customFormat="1" ht="11.25" x14ac:dyDescent="0.2">
      <c r="B652" s="219"/>
      <c r="C652" s="220"/>
      <c r="D652" s="205" t="s">
        <v>145</v>
      </c>
      <c r="E652" s="221" t="s">
        <v>34</v>
      </c>
      <c r="F652" s="222" t="s">
        <v>515</v>
      </c>
      <c r="G652" s="220"/>
      <c r="H652" s="223">
        <v>0.52500000000000002</v>
      </c>
      <c r="I652" s="224"/>
      <c r="J652" s="220"/>
      <c r="K652" s="220"/>
      <c r="L652" s="225"/>
      <c r="M652" s="226"/>
      <c r="N652" s="227"/>
      <c r="O652" s="227"/>
      <c r="P652" s="227"/>
      <c r="Q652" s="227"/>
      <c r="R652" s="227"/>
      <c r="S652" s="227"/>
      <c r="T652" s="228"/>
      <c r="AT652" s="229" t="s">
        <v>145</v>
      </c>
      <c r="AU652" s="229" t="s">
        <v>89</v>
      </c>
      <c r="AV652" s="14" t="s">
        <v>89</v>
      </c>
      <c r="AW652" s="14" t="s">
        <v>41</v>
      </c>
      <c r="AX652" s="14" t="s">
        <v>80</v>
      </c>
      <c r="AY652" s="229" t="s">
        <v>134</v>
      </c>
    </row>
    <row r="653" spans="2:51" s="14" customFormat="1" ht="11.25" x14ac:dyDescent="0.2">
      <c r="B653" s="219"/>
      <c r="C653" s="220"/>
      <c r="D653" s="205" t="s">
        <v>145</v>
      </c>
      <c r="E653" s="221" t="s">
        <v>34</v>
      </c>
      <c r="F653" s="222" t="s">
        <v>516</v>
      </c>
      <c r="G653" s="220"/>
      <c r="H653" s="223">
        <v>0.158</v>
      </c>
      <c r="I653" s="224"/>
      <c r="J653" s="220"/>
      <c r="K653" s="220"/>
      <c r="L653" s="225"/>
      <c r="M653" s="226"/>
      <c r="N653" s="227"/>
      <c r="O653" s="227"/>
      <c r="P653" s="227"/>
      <c r="Q653" s="227"/>
      <c r="R653" s="227"/>
      <c r="S653" s="227"/>
      <c r="T653" s="228"/>
      <c r="AT653" s="229" t="s">
        <v>145</v>
      </c>
      <c r="AU653" s="229" t="s">
        <v>89</v>
      </c>
      <c r="AV653" s="14" t="s">
        <v>89</v>
      </c>
      <c r="AW653" s="14" t="s">
        <v>41</v>
      </c>
      <c r="AX653" s="14" t="s">
        <v>80</v>
      </c>
      <c r="AY653" s="229" t="s">
        <v>134</v>
      </c>
    </row>
    <row r="654" spans="2:51" s="14" customFormat="1" ht="11.25" x14ac:dyDescent="0.2">
      <c r="B654" s="219"/>
      <c r="C654" s="220"/>
      <c r="D654" s="205" t="s">
        <v>145</v>
      </c>
      <c r="E654" s="221" t="s">
        <v>34</v>
      </c>
      <c r="F654" s="222" t="s">
        <v>517</v>
      </c>
      <c r="G654" s="220"/>
      <c r="H654" s="223">
        <v>3.5000000000000003E-2</v>
      </c>
      <c r="I654" s="224"/>
      <c r="J654" s="220"/>
      <c r="K654" s="220"/>
      <c r="L654" s="225"/>
      <c r="M654" s="226"/>
      <c r="N654" s="227"/>
      <c r="O654" s="227"/>
      <c r="P654" s="227"/>
      <c r="Q654" s="227"/>
      <c r="R654" s="227"/>
      <c r="S654" s="227"/>
      <c r="T654" s="228"/>
      <c r="AT654" s="229" t="s">
        <v>145</v>
      </c>
      <c r="AU654" s="229" t="s">
        <v>89</v>
      </c>
      <c r="AV654" s="14" t="s">
        <v>89</v>
      </c>
      <c r="AW654" s="14" t="s">
        <v>41</v>
      </c>
      <c r="AX654" s="14" t="s">
        <v>80</v>
      </c>
      <c r="AY654" s="229" t="s">
        <v>134</v>
      </c>
    </row>
    <row r="655" spans="2:51" s="14" customFormat="1" ht="11.25" x14ac:dyDescent="0.2">
      <c r="B655" s="219"/>
      <c r="C655" s="220"/>
      <c r="D655" s="205" t="s">
        <v>145</v>
      </c>
      <c r="E655" s="221" t="s">
        <v>34</v>
      </c>
      <c r="F655" s="222" t="s">
        <v>499</v>
      </c>
      <c r="G655" s="220"/>
      <c r="H655" s="223">
        <v>8.1000000000000003E-2</v>
      </c>
      <c r="I655" s="224"/>
      <c r="J655" s="220"/>
      <c r="K655" s="220"/>
      <c r="L655" s="225"/>
      <c r="M655" s="226"/>
      <c r="N655" s="227"/>
      <c r="O655" s="227"/>
      <c r="P655" s="227"/>
      <c r="Q655" s="227"/>
      <c r="R655" s="227"/>
      <c r="S655" s="227"/>
      <c r="T655" s="228"/>
      <c r="AT655" s="229" t="s">
        <v>145</v>
      </c>
      <c r="AU655" s="229" t="s">
        <v>89</v>
      </c>
      <c r="AV655" s="14" t="s">
        <v>89</v>
      </c>
      <c r="AW655" s="14" t="s">
        <v>41</v>
      </c>
      <c r="AX655" s="14" t="s">
        <v>80</v>
      </c>
      <c r="AY655" s="229" t="s">
        <v>134</v>
      </c>
    </row>
    <row r="656" spans="2:51" s="14" customFormat="1" ht="11.25" x14ac:dyDescent="0.2">
      <c r="B656" s="219"/>
      <c r="C656" s="220"/>
      <c r="D656" s="205" t="s">
        <v>145</v>
      </c>
      <c r="E656" s="221" t="s">
        <v>34</v>
      </c>
      <c r="F656" s="222" t="s">
        <v>518</v>
      </c>
      <c r="G656" s="220"/>
      <c r="H656" s="223">
        <v>0.27100000000000002</v>
      </c>
      <c r="I656" s="224"/>
      <c r="J656" s="220"/>
      <c r="K656" s="220"/>
      <c r="L656" s="225"/>
      <c r="M656" s="226"/>
      <c r="N656" s="227"/>
      <c r="O656" s="227"/>
      <c r="P656" s="227"/>
      <c r="Q656" s="227"/>
      <c r="R656" s="227"/>
      <c r="S656" s="227"/>
      <c r="T656" s="228"/>
      <c r="AT656" s="229" t="s">
        <v>145</v>
      </c>
      <c r="AU656" s="229" t="s">
        <v>89</v>
      </c>
      <c r="AV656" s="14" t="s">
        <v>89</v>
      </c>
      <c r="AW656" s="14" t="s">
        <v>41</v>
      </c>
      <c r="AX656" s="14" t="s">
        <v>80</v>
      </c>
      <c r="AY656" s="229" t="s">
        <v>134</v>
      </c>
    </row>
    <row r="657" spans="2:51" s="14" customFormat="1" ht="11.25" x14ac:dyDescent="0.2">
      <c r="B657" s="219"/>
      <c r="C657" s="220"/>
      <c r="D657" s="205" t="s">
        <v>145</v>
      </c>
      <c r="E657" s="221" t="s">
        <v>34</v>
      </c>
      <c r="F657" s="222" t="s">
        <v>518</v>
      </c>
      <c r="G657" s="220"/>
      <c r="H657" s="223">
        <v>0.27100000000000002</v>
      </c>
      <c r="I657" s="224"/>
      <c r="J657" s="220"/>
      <c r="K657" s="220"/>
      <c r="L657" s="225"/>
      <c r="M657" s="226"/>
      <c r="N657" s="227"/>
      <c r="O657" s="227"/>
      <c r="P657" s="227"/>
      <c r="Q657" s="227"/>
      <c r="R657" s="227"/>
      <c r="S657" s="227"/>
      <c r="T657" s="228"/>
      <c r="AT657" s="229" t="s">
        <v>145</v>
      </c>
      <c r="AU657" s="229" t="s">
        <v>89</v>
      </c>
      <c r="AV657" s="14" t="s">
        <v>89</v>
      </c>
      <c r="AW657" s="14" t="s">
        <v>41</v>
      </c>
      <c r="AX657" s="14" t="s">
        <v>80</v>
      </c>
      <c r="AY657" s="229" t="s">
        <v>134</v>
      </c>
    </row>
    <row r="658" spans="2:51" s="14" customFormat="1" ht="11.25" x14ac:dyDescent="0.2">
      <c r="B658" s="219"/>
      <c r="C658" s="220"/>
      <c r="D658" s="205" t="s">
        <v>145</v>
      </c>
      <c r="E658" s="221" t="s">
        <v>34</v>
      </c>
      <c r="F658" s="222" t="s">
        <v>519</v>
      </c>
      <c r="G658" s="220"/>
      <c r="H658" s="223">
        <v>0.21099999999999999</v>
      </c>
      <c r="I658" s="224"/>
      <c r="J658" s="220"/>
      <c r="K658" s="220"/>
      <c r="L658" s="225"/>
      <c r="M658" s="226"/>
      <c r="N658" s="227"/>
      <c r="O658" s="227"/>
      <c r="P658" s="227"/>
      <c r="Q658" s="227"/>
      <c r="R658" s="227"/>
      <c r="S658" s="227"/>
      <c r="T658" s="228"/>
      <c r="AT658" s="229" t="s">
        <v>145</v>
      </c>
      <c r="AU658" s="229" t="s">
        <v>89</v>
      </c>
      <c r="AV658" s="14" t="s">
        <v>89</v>
      </c>
      <c r="AW658" s="14" t="s">
        <v>41</v>
      </c>
      <c r="AX658" s="14" t="s">
        <v>80</v>
      </c>
      <c r="AY658" s="229" t="s">
        <v>134</v>
      </c>
    </row>
    <row r="659" spans="2:51" s="14" customFormat="1" ht="11.25" x14ac:dyDescent="0.2">
      <c r="B659" s="219"/>
      <c r="C659" s="220"/>
      <c r="D659" s="205" t="s">
        <v>145</v>
      </c>
      <c r="E659" s="221" t="s">
        <v>34</v>
      </c>
      <c r="F659" s="222" t="s">
        <v>520</v>
      </c>
      <c r="G659" s="220"/>
      <c r="H659" s="223">
        <v>0.46700000000000003</v>
      </c>
      <c r="I659" s="224"/>
      <c r="J659" s="220"/>
      <c r="K659" s="220"/>
      <c r="L659" s="225"/>
      <c r="M659" s="226"/>
      <c r="N659" s="227"/>
      <c r="O659" s="227"/>
      <c r="P659" s="227"/>
      <c r="Q659" s="227"/>
      <c r="R659" s="227"/>
      <c r="S659" s="227"/>
      <c r="T659" s="228"/>
      <c r="AT659" s="229" t="s">
        <v>145</v>
      </c>
      <c r="AU659" s="229" t="s">
        <v>89</v>
      </c>
      <c r="AV659" s="14" t="s">
        <v>89</v>
      </c>
      <c r="AW659" s="14" t="s">
        <v>41</v>
      </c>
      <c r="AX659" s="14" t="s">
        <v>80</v>
      </c>
      <c r="AY659" s="229" t="s">
        <v>134</v>
      </c>
    </row>
    <row r="660" spans="2:51" s="14" customFormat="1" ht="11.25" x14ac:dyDescent="0.2">
      <c r="B660" s="219"/>
      <c r="C660" s="220"/>
      <c r="D660" s="205" t="s">
        <v>145</v>
      </c>
      <c r="E660" s="221" t="s">
        <v>34</v>
      </c>
      <c r="F660" s="222" t="s">
        <v>521</v>
      </c>
      <c r="G660" s="220"/>
      <c r="H660" s="223">
        <v>0.80600000000000005</v>
      </c>
      <c r="I660" s="224"/>
      <c r="J660" s="220"/>
      <c r="K660" s="220"/>
      <c r="L660" s="225"/>
      <c r="M660" s="226"/>
      <c r="N660" s="227"/>
      <c r="O660" s="227"/>
      <c r="P660" s="227"/>
      <c r="Q660" s="227"/>
      <c r="R660" s="227"/>
      <c r="S660" s="227"/>
      <c r="T660" s="228"/>
      <c r="AT660" s="229" t="s">
        <v>145</v>
      </c>
      <c r="AU660" s="229" t="s">
        <v>89</v>
      </c>
      <c r="AV660" s="14" t="s">
        <v>89</v>
      </c>
      <c r="AW660" s="14" t="s">
        <v>41</v>
      </c>
      <c r="AX660" s="14" t="s">
        <v>80</v>
      </c>
      <c r="AY660" s="229" t="s">
        <v>134</v>
      </c>
    </row>
    <row r="661" spans="2:51" s="14" customFormat="1" ht="11.25" x14ac:dyDescent="0.2">
      <c r="B661" s="219"/>
      <c r="C661" s="220"/>
      <c r="D661" s="205" t="s">
        <v>145</v>
      </c>
      <c r="E661" s="221" t="s">
        <v>34</v>
      </c>
      <c r="F661" s="222" t="s">
        <v>522</v>
      </c>
      <c r="G661" s="220"/>
      <c r="H661" s="223">
        <v>6.9000000000000006E-2</v>
      </c>
      <c r="I661" s="224"/>
      <c r="J661" s="220"/>
      <c r="K661" s="220"/>
      <c r="L661" s="225"/>
      <c r="M661" s="226"/>
      <c r="N661" s="227"/>
      <c r="O661" s="227"/>
      <c r="P661" s="227"/>
      <c r="Q661" s="227"/>
      <c r="R661" s="227"/>
      <c r="S661" s="227"/>
      <c r="T661" s="228"/>
      <c r="AT661" s="229" t="s">
        <v>145</v>
      </c>
      <c r="AU661" s="229" t="s">
        <v>89</v>
      </c>
      <c r="AV661" s="14" t="s">
        <v>89</v>
      </c>
      <c r="AW661" s="14" t="s">
        <v>41</v>
      </c>
      <c r="AX661" s="14" t="s">
        <v>80</v>
      </c>
      <c r="AY661" s="229" t="s">
        <v>134</v>
      </c>
    </row>
    <row r="662" spans="2:51" s="14" customFormat="1" ht="11.25" x14ac:dyDescent="0.2">
      <c r="B662" s="219"/>
      <c r="C662" s="220"/>
      <c r="D662" s="205" t="s">
        <v>145</v>
      </c>
      <c r="E662" s="221" t="s">
        <v>34</v>
      </c>
      <c r="F662" s="222" t="s">
        <v>523</v>
      </c>
      <c r="G662" s="220"/>
      <c r="H662" s="223">
        <v>7.8E-2</v>
      </c>
      <c r="I662" s="224"/>
      <c r="J662" s="220"/>
      <c r="K662" s="220"/>
      <c r="L662" s="225"/>
      <c r="M662" s="226"/>
      <c r="N662" s="227"/>
      <c r="O662" s="227"/>
      <c r="P662" s="227"/>
      <c r="Q662" s="227"/>
      <c r="R662" s="227"/>
      <c r="S662" s="227"/>
      <c r="T662" s="228"/>
      <c r="AT662" s="229" t="s">
        <v>145</v>
      </c>
      <c r="AU662" s="229" t="s">
        <v>89</v>
      </c>
      <c r="AV662" s="14" t="s">
        <v>89</v>
      </c>
      <c r="AW662" s="14" t="s">
        <v>41</v>
      </c>
      <c r="AX662" s="14" t="s">
        <v>80</v>
      </c>
      <c r="AY662" s="229" t="s">
        <v>134</v>
      </c>
    </row>
    <row r="663" spans="2:51" s="14" customFormat="1" ht="11.25" x14ac:dyDescent="0.2">
      <c r="B663" s="219"/>
      <c r="C663" s="220"/>
      <c r="D663" s="205" t="s">
        <v>145</v>
      </c>
      <c r="E663" s="221" t="s">
        <v>34</v>
      </c>
      <c r="F663" s="222" t="s">
        <v>524</v>
      </c>
      <c r="G663" s="220"/>
      <c r="H663" s="223">
        <v>0.96799999999999997</v>
      </c>
      <c r="I663" s="224"/>
      <c r="J663" s="220"/>
      <c r="K663" s="220"/>
      <c r="L663" s="225"/>
      <c r="M663" s="226"/>
      <c r="N663" s="227"/>
      <c r="O663" s="227"/>
      <c r="P663" s="227"/>
      <c r="Q663" s="227"/>
      <c r="R663" s="227"/>
      <c r="S663" s="227"/>
      <c r="T663" s="228"/>
      <c r="AT663" s="229" t="s">
        <v>145</v>
      </c>
      <c r="AU663" s="229" t="s">
        <v>89</v>
      </c>
      <c r="AV663" s="14" t="s">
        <v>89</v>
      </c>
      <c r="AW663" s="14" t="s">
        <v>41</v>
      </c>
      <c r="AX663" s="14" t="s">
        <v>80</v>
      </c>
      <c r="AY663" s="229" t="s">
        <v>134</v>
      </c>
    </row>
    <row r="664" spans="2:51" s="14" customFormat="1" ht="11.25" x14ac:dyDescent="0.2">
      <c r="B664" s="219"/>
      <c r="C664" s="220"/>
      <c r="D664" s="205" t="s">
        <v>145</v>
      </c>
      <c r="E664" s="221" t="s">
        <v>34</v>
      </c>
      <c r="F664" s="222" t="s">
        <v>525</v>
      </c>
      <c r="G664" s="220"/>
      <c r="H664" s="223">
        <v>1.89</v>
      </c>
      <c r="I664" s="224"/>
      <c r="J664" s="220"/>
      <c r="K664" s="220"/>
      <c r="L664" s="225"/>
      <c r="M664" s="226"/>
      <c r="N664" s="227"/>
      <c r="O664" s="227"/>
      <c r="P664" s="227"/>
      <c r="Q664" s="227"/>
      <c r="R664" s="227"/>
      <c r="S664" s="227"/>
      <c r="T664" s="228"/>
      <c r="AT664" s="229" t="s">
        <v>145</v>
      </c>
      <c r="AU664" s="229" t="s">
        <v>89</v>
      </c>
      <c r="AV664" s="14" t="s">
        <v>89</v>
      </c>
      <c r="AW664" s="14" t="s">
        <v>41</v>
      </c>
      <c r="AX664" s="14" t="s">
        <v>80</v>
      </c>
      <c r="AY664" s="229" t="s">
        <v>134</v>
      </c>
    </row>
    <row r="665" spans="2:51" s="14" customFormat="1" ht="11.25" x14ac:dyDescent="0.2">
      <c r="B665" s="219"/>
      <c r="C665" s="220"/>
      <c r="D665" s="205" t="s">
        <v>145</v>
      </c>
      <c r="E665" s="221" t="s">
        <v>34</v>
      </c>
      <c r="F665" s="222" t="s">
        <v>526</v>
      </c>
      <c r="G665" s="220"/>
      <c r="H665" s="223">
        <v>7.1999999999999995E-2</v>
      </c>
      <c r="I665" s="224"/>
      <c r="J665" s="220"/>
      <c r="K665" s="220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145</v>
      </c>
      <c r="AU665" s="229" t="s">
        <v>89</v>
      </c>
      <c r="AV665" s="14" t="s">
        <v>89</v>
      </c>
      <c r="AW665" s="14" t="s">
        <v>41</v>
      </c>
      <c r="AX665" s="14" t="s">
        <v>80</v>
      </c>
      <c r="AY665" s="229" t="s">
        <v>134</v>
      </c>
    </row>
    <row r="666" spans="2:51" s="14" customFormat="1" ht="11.25" x14ac:dyDescent="0.2">
      <c r="B666" s="219"/>
      <c r="C666" s="220"/>
      <c r="D666" s="205" t="s">
        <v>145</v>
      </c>
      <c r="E666" s="221" t="s">
        <v>34</v>
      </c>
      <c r="F666" s="222" t="s">
        <v>527</v>
      </c>
      <c r="G666" s="220"/>
      <c r="H666" s="223">
        <v>0.06</v>
      </c>
      <c r="I666" s="224"/>
      <c r="J666" s="220"/>
      <c r="K666" s="220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145</v>
      </c>
      <c r="AU666" s="229" t="s">
        <v>89</v>
      </c>
      <c r="AV666" s="14" t="s">
        <v>89</v>
      </c>
      <c r="AW666" s="14" t="s">
        <v>41</v>
      </c>
      <c r="AX666" s="14" t="s">
        <v>80</v>
      </c>
      <c r="AY666" s="229" t="s">
        <v>134</v>
      </c>
    </row>
    <row r="667" spans="2:51" s="14" customFormat="1" ht="11.25" x14ac:dyDescent="0.2">
      <c r="B667" s="219"/>
      <c r="C667" s="220"/>
      <c r="D667" s="205" t="s">
        <v>145</v>
      </c>
      <c r="E667" s="221" t="s">
        <v>34</v>
      </c>
      <c r="F667" s="222" t="s">
        <v>528</v>
      </c>
      <c r="G667" s="220"/>
      <c r="H667" s="223">
        <v>9.8000000000000004E-2</v>
      </c>
      <c r="I667" s="224"/>
      <c r="J667" s="220"/>
      <c r="K667" s="220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145</v>
      </c>
      <c r="AU667" s="229" t="s">
        <v>89</v>
      </c>
      <c r="AV667" s="14" t="s">
        <v>89</v>
      </c>
      <c r="AW667" s="14" t="s">
        <v>41</v>
      </c>
      <c r="AX667" s="14" t="s">
        <v>80</v>
      </c>
      <c r="AY667" s="229" t="s">
        <v>134</v>
      </c>
    </row>
    <row r="668" spans="2:51" s="14" customFormat="1" ht="11.25" x14ac:dyDescent="0.2">
      <c r="B668" s="219"/>
      <c r="C668" s="220"/>
      <c r="D668" s="205" t="s">
        <v>145</v>
      </c>
      <c r="E668" s="221" t="s">
        <v>34</v>
      </c>
      <c r="F668" s="222" t="s">
        <v>529</v>
      </c>
      <c r="G668" s="220"/>
      <c r="H668" s="223">
        <v>0.13500000000000001</v>
      </c>
      <c r="I668" s="224"/>
      <c r="J668" s="220"/>
      <c r="K668" s="220"/>
      <c r="L668" s="225"/>
      <c r="M668" s="226"/>
      <c r="N668" s="227"/>
      <c r="O668" s="227"/>
      <c r="P668" s="227"/>
      <c r="Q668" s="227"/>
      <c r="R668" s="227"/>
      <c r="S668" s="227"/>
      <c r="T668" s="228"/>
      <c r="AT668" s="229" t="s">
        <v>145</v>
      </c>
      <c r="AU668" s="229" t="s">
        <v>89</v>
      </c>
      <c r="AV668" s="14" t="s">
        <v>89</v>
      </c>
      <c r="AW668" s="14" t="s">
        <v>41</v>
      </c>
      <c r="AX668" s="14" t="s">
        <v>80</v>
      </c>
      <c r="AY668" s="229" t="s">
        <v>134</v>
      </c>
    </row>
    <row r="669" spans="2:51" s="14" customFormat="1" ht="11.25" x14ac:dyDescent="0.2">
      <c r="B669" s="219"/>
      <c r="C669" s="220"/>
      <c r="D669" s="205" t="s">
        <v>145</v>
      </c>
      <c r="E669" s="221" t="s">
        <v>34</v>
      </c>
      <c r="F669" s="222" t="s">
        <v>530</v>
      </c>
      <c r="G669" s="220"/>
      <c r="H669" s="223">
        <v>0.17299999999999999</v>
      </c>
      <c r="I669" s="224"/>
      <c r="J669" s="220"/>
      <c r="K669" s="220"/>
      <c r="L669" s="225"/>
      <c r="M669" s="226"/>
      <c r="N669" s="227"/>
      <c r="O669" s="227"/>
      <c r="P669" s="227"/>
      <c r="Q669" s="227"/>
      <c r="R669" s="227"/>
      <c r="S669" s="227"/>
      <c r="T669" s="228"/>
      <c r="AT669" s="229" t="s">
        <v>145</v>
      </c>
      <c r="AU669" s="229" t="s">
        <v>89</v>
      </c>
      <c r="AV669" s="14" t="s">
        <v>89</v>
      </c>
      <c r="AW669" s="14" t="s">
        <v>41</v>
      </c>
      <c r="AX669" s="14" t="s">
        <v>80</v>
      </c>
      <c r="AY669" s="229" t="s">
        <v>134</v>
      </c>
    </row>
    <row r="670" spans="2:51" s="14" customFormat="1" ht="11.25" x14ac:dyDescent="0.2">
      <c r="B670" s="219"/>
      <c r="C670" s="220"/>
      <c r="D670" s="205" t="s">
        <v>145</v>
      </c>
      <c r="E670" s="221" t="s">
        <v>34</v>
      </c>
      <c r="F670" s="222" t="s">
        <v>531</v>
      </c>
      <c r="G670" s="220"/>
      <c r="H670" s="223">
        <v>0.20899999999999999</v>
      </c>
      <c r="I670" s="224"/>
      <c r="J670" s="220"/>
      <c r="K670" s="220"/>
      <c r="L670" s="225"/>
      <c r="M670" s="226"/>
      <c r="N670" s="227"/>
      <c r="O670" s="227"/>
      <c r="P670" s="227"/>
      <c r="Q670" s="227"/>
      <c r="R670" s="227"/>
      <c r="S670" s="227"/>
      <c r="T670" s="228"/>
      <c r="AT670" s="229" t="s">
        <v>145</v>
      </c>
      <c r="AU670" s="229" t="s">
        <v>89</v>
      </c>
      <c r="AV670" s="14" t="s">
        <v>89</v>
      </c>
      <c r="AW670" s="14" t="s">
        <v>41</v>
      </c>
      <c r="AX670" s="14" t="s">
        <v>80</v>
      </c>
      <c r="AY670" s="229" t="s">
        <v>134</v>
      </c>
    </row>
    <row r="671" spans="2:51" s="14" customFormat="1" ht="11.25" x14ac:dyDescent="0.2">
      <c r="B671" s="219"/>
      <c r="C671" s="220"/>
      <c r="D671" s="205" t="s">
        <v>145</v>
      </c>
      <c r="E671" s="221" t="s">
        <v>34</v>
      </c>
      <c r="F671" s="222" t="s">
        <v>532</v>
      </c>
      <c r="G671" s="220"/>
      <c r="H671" s="223">
        <v>0.245</v>
      </c>
      <c r="I671" s="224"/>
      <c r="J671" s="220"/>
      <c r="K671" s="220"/>
      <c r="L671" s="225"/>
      <c r="M671" s="226"/>
      <c r="N671" s="227"/>
      <c r="O671" s="227"/>
      <c r="P671" s="227"/>
      <c r="Q671" s="227"/>
      <c r="R671" s="227"/>
      <c r="S671" s="227"/>
      <c r="T671" s="228"/>
      <c r="AT671" s="229" t="s">
        <v>145</v>
      </c>
      <c r="AU671" s="229" t="s">
        <v>89</v>
      </c>
      <c r="AV671" s="14" t="s">
        <v>89</v>
      </c>
      <c r="AW671" s="14" t="s">
        <v>41</v>
      </c>
      <c r="AX671" s="14" t="s">
        <v>80</v>
      </c>
      <c r="AY671" s="229" t="s">
        <v>134</v>
      </c>
    </row>
    <row r="672" spans="2:51" s="14" customFormat="1" ht="11.25" x14ac:dyDescent="0.2">
      <c r="B672" s="219"/>
      <c r="C672" s="220"/>
      <c r="D672" s="205" t="s">
        <v>145</v>
      </c>
      <c r="E672" s="221" t="s">
        <v>34</v>
      </c>
      <c r="F672" s="222" t="s">
        <v>533</v>
      </c>
      <c r="G672" s="220"/>
      <c r="H672" s="223">
        <v>0.23899999999999999</v>
      </c>
      <c r="I672" s="224"/>
      <c r="J672" s="220"/>
      <c r="K672" s="220"/>
      <c r="L672" s="225"/>
      <c r="M672" s="226"/>
      <c r="N672" s="227"/>
      <c r="O672" s="227"/>
      <c r="P672" s="227"/>
      <c r="Q672" s="227"/>
      <c r="R672" s="227"/>
      <c r="S672" s="227"/>
      <c r="T672" s="228"/>
      <c r="AT672" s="229" t="s">
        <v>145</v>
      </c>
      <c r="AU672" s="229" t="s">
        <v>89</v>
      </c>
      <c r="AV672" s="14" t="s">
        <v>89</v>
      </c>
      <c r="AW672" s="14" t="s">
        <v>41</v>
      </c>
      <c r="AX672" s="14" t="s">
        <v>80</v>
      </c>
      <c r="AY672" s="229" t="s">
        <v>134</v>
      </c>
    </row>
    <row r="673" spans="2:51" s="14" customFormat="1" ht="11.25" x14ac:dyDescent="0.2">
      <c r="B673" s="219"/>
      <c r="C673" s="220"/>
      <c r="D673" s="205" t="s">
        <v>145</v>
      </c>
      <c r="E673" s="221" t="s">
        <v>34</v>
      </c>
      <c r="F673" s="222" t="s">
        <v>534</v>
      </c>
      <c r="G673" s="220"/>
      <c r="H673" s="223">
        <v>4.2999999999999997E-2</v>
      </c>
      <c r="I673" s="224"/>
      <c r="J673" s="220"/>
      <c r="K673" s="220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145</v>
      </c>
      <c r="AU673" s="229" t="s">
        <v>89</v>
      </c>
      <c r="AV673" s="14" t="s">
        <v>89</v>
      </c>
      <c r="AW673" s="14" t="s">
        <v>41</v>
      </c>
      <c r="AX673" s="14" t="s">
        <v>80</v>
      </c>
      <c r="AY673" s="229" t="s">
        <v>134</v>
      </c>
    </row>
    <row r="674" spans="2:51" s="14" customFormat="1" ht="11.25" x14ac:dyDescent="0.2">
      <c r="B674" s="219"/>
      <c r="C674" s="220"/>
      <c r="D674" s="205" t="s">
        <v>145</v>
      </c>
      <c r="E674" s="221" t="s">
        <v>34</v>
      </c>
      <c r="F674" s="222" t="s">
        <v>535</v>
      </c>
      <c r="G674" s="220"/>
      <c r="H674" s="223">
        <v>1.6830000000000001</v>
      </c>
      <c r="I674" s="224"/>
      <c r="J674" s="220"/>
      <c r="K674" s="220"/>
      <c r="L674" s="225"/>
      <c r="M674" s="226"/>
      <c r="N674" s="227"/>
      <c r="O674" s="227"/>
      <c r="P674" s="227"/>
      <c r="Q674" s="227"/>
      <c r="R674" s="227"/>
      <c r="S674" s="227"/>
      <c r="T674" s="228"/>
      <c r="AT674" s="229" t="s">
        <v>145</v>
      </c>
      <c r="AU674" s="229" t="s">
        <v>89</v>
      </c>
      <c r="AV674" s="14" t="s">
        <v>89</v>
      </c>
      <c r="AW674" s="14" t="s">
        <v>41</v>
      </c>
      <c r="AX674" s="14" t="s">
        <v>80</v>
      </c>
      <c r="AY674" s="229" t="s">
        <v>134</v>
      </c>
    </row>
    <row r="675" spans="2:51" s="14" customFormat="1" ht="11.25" x14ac:dyDescent="0.2">
      <c r="B675" s="219"/>
      <c r="C675" s="220"/>
      <c r="D675" s="205" t="s">
        <v>145</v>
      </c>
      <c r="E675" s="221" t="s">
        <v>34</v>
      </c>
      <c r="F675" s="222" t="s">
        <v>499</v>
      </c>
      <c r="G675" s="220"/>
      <c r="H675" s="223">
        <v>8.1000000000000003E-2</v>
      </c>
      <c r="I675" s="224"/>
      <c r="J675" s="220"/>
      <c r="K675" s="220"/>
      <c r="L675" s="225"/>
      <c r="M675" s="226"/>
      <c r="N675" s="227"/>
      <c r="O675" s="227"/>
      <c r="P675" s="227"/>
      <c r="Q675" s="227"/>
      <c r="R675" s="227"/>
      <c r="S675" s="227"/>
      <c r="T675" s="228"/>
      <c r="AT675" s="229" t="s">
        <v>145</v>
      </c>
      <c r="AU675" s="229" t="s">
        <v>89</v>
      </c>
      <c r="AV675" s="14" t="s">
        <v>89</v>
      </c>
      <c r="AW675" s="14" t="s">
        <v>41</v>
      </c>
      <c r="AX675" s="14" t="s">
        <v>80</v>
      </c>
      <c r="AY675" s="229" t="s">
        <v>134</v>
      </c>
    </row>
    <row r="676" spans="2:51" s="14" customFormat="1" ht="11.25" x14ac:dyDescent="0.2">
      <c r="B676" s="219"/>
      <c r="C676" s="220"/>
      <c r="D676" s="205" t="s">
        <v>145</v>
      </c>
      <c r="E676" s="221" t="s">
        <v>34</v>
      </c>
      <c r="F676" s="222" t="s">
        <v>536</v>
      </c>
      <c r="G676" s="220"/>
      <c r="H676" s="223">
        <v>0.115</v>
      </c>
      <c r="I676" s="224"/>
      <c r="J676" s="220"/>
      <c r="K676" s="220"/>
      <c r="L676" s="225"/>
      <c r="M676" s="226"/>
      <c r="N676" s="227"/>
      <c r="O676" s="227"/>
      <c r="P676" s="227"/>
      <c r="Q676" s="227"/>
      <c r="R676" s="227"/>
      <c r="S676" s="227"/>
      <c r="T676" s="228"/>
      <c r="AT676" s="229" t="s">
        <v>145</v>
      </c>
      <c r="AU676" s="229" t="s">
        <v>89</v>
      </c>
      <c r="AV676" s="14" t="s">
        <v>89</v>
      </c>
      <c r="AW676" s="14" t="s">
        <v>41</v>
      </c>
      <c r="AX676" s="14" t="s">
        <v>80</v>
      </c>
      <c r="AY676" s="229" t="s">
        <v>134</v>
      </c>
    </row>
    <row r="677" spans="2:51" s="14" customFormat="1" ht="11.25" x14ac:dyDescent="0.2">
      <c r="B677" s="219"/>
      <c r="C677" s="220"/>
      <c r="D677" s="205" t="s">
        <v>145</v>
      </c>
      <c r="E677" s="221" t="s">
        <v>34</v>
      </c>
      <c r="F677" s="222" t="s">
        <v>537</v>
      </c>
      <c r="G677" s="220"/>
      <c r="H677" s="223">
        <v>0.151</v>
      </c>
      <c r="I677" s="224"/>
      <c r="J677" s="220"/>
      <c r="K677" s="220"/>
      <c r="L677" s="225"/>
      <c r="M677" s="226"/>
      <c r="N677" s="227"/>
      <c r="O677" s="227"/>
      <c r="P677" s="227"/>
      <c r="Q677" s="227"/>
      <c r="R677" s="227"/>
      <c r="S677" s="227"/>
      <c r="T677" s="228"/>
      <c r="AT677" s="229" t="s">
        <v>145</v>
      </c>
      <c r="AU677" s="229" t="s">
        <v>89</v>
      </c>
      <c r="AV677" s="14" t="s">
        <v>89</v>
      </c>
      <c r="AW677" s="14" t="s">
        <v>41</v>
      </c>
      <c r="AX677" s="14" t="s">
        <v>80</v>
      </c>
      <c r="AY677" s="229" t="s">
        <v>134</v>
      </c>
    </row>
    <row r="678" spans="2:51" s="14" customFormat="1" ht="11.25" x14ac:dyDescent="0.2">
      <c r="B678" s="219"/>
      <c r="C678" s="220"/>
      <c r="D678" s="205" t="s">
        <v>145</v>
      </c>
      <c r="E678" s="221" t="s">
        <v>34</v>
      </c>
      <c r="F678" s="222" t="s">
        <v>538</v>
      </c>
      <c r="G678" s="220"/>
      <c r="H678" s="223">
        <v>0.192</v>
      </c>
      <c r="I678" s="224"/>
      <c r="J678" s="220"/>
      <c r="K678" s="220"/>
      <c r="L678" s="225"/>
      <c r="M678" s="226"/>
      <c r="N678" s="227"/>
      <c r="O678" s="227"/>
      <c r="P678" s="227"/>
      <c r="Q678" s="227"/>
      <c r="R678" s="227"/>
      <c r="S678" s="227"/>
      <c r="T678" s="228"/>
      <c r="AT678" s="229" t="s">
        <v>145</v>
      </c>
      <c r="AU678" s="229" t="s">
        <v>89</v>
      </c>
      <c r="AV678" s="14" t="s">
        <v>89</v>
      </c>
      <c r="AW678" s="14" t="s">
        <v>41</v>
      </c>
      <c r="AX678" s="14" t="s">
        <v>80</v>
      </c>
      <c r="AY678" s="229" t="s">
        <v>134</v>
      </c>
    </row>
    <row r="679" spans="2:51" s="14" customFormat="1" ht="11.25" x14ac:dyDescent="0.2">
      <c r="B679" s="219"/>
      <c r="C679" s="220"/>
      <c r="D679" s="205" t="s">
        <v>145</v>
      </c>
      <c r="E679" s="221" t="s">
        <v>34</v>
      </c>
      <c r="F679" s="222" t="s">
        <v>539</v>
      </c>
      <c r="G679" s="220"/>
      <c r="H679" s="223">
        <v>0.22800000000000001</v>
      </c>
      <c r="I679" s="224"/>
      <c r="J679" s="220"/>
      <c r="K679" s="220"/>
      <c r="L679" s="225"/>
      <c r="M679" s="226"/>
      <c r="N679" s="227"/>
      <c r="O679" s="227"/>
      <c r="P679" s="227"/>
      <c r="Q679" s="227"/>
      <c r="R679" s="227"/>
      <c r="S679" s="227"/>
      <c r="T679" s="228"/>
      <c r="AT679" s="229" t="s">
        <v>145</v>
      </c>
      <c r="AU679" s="229" t="s">
        <v>89</v>
      </c>
      <c r="AV679" s="14" t="s">
        <v>89</v>
      </c>
      <c r="AW679" s="14" t="s">
        <v>41</v>
      </c>
      <c r="AX679" s="14" t="s">
        <v>80</v>
      </c>
      <c r="AY679" s="229" t="s">
        <v>134</v>
      </c>
    </row>
    <row r="680" spans="2:51" s="14" customFormat="1" ht="11.25" x14ac:dyDescent="0.2">
      <c r="B680" s="219"/>
      <c r="C680" s="220"/>
      <c r="D680" s="205" t="s">
        <v>145</v>
      </c>
      <c r="E680" s="221" t="s">
        <v>34</v>
      </c>
      <c r="F680" s="222" t="s">
        <v>539</v>
      </c>
      <c r="G680" s="220"/>
      <c r="H680" s="223">
        <v>0.22800000000000001</v>
      </c>
      <c r="I680" s="224"/>
      <c r="J680" s="220"/>
      <c r="K680" s="220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145</v>
      </c>
      <c r="AU680" s="229" t="s">
        <v>89</v>
      </c>
      <c r="AV680" s="14" t="s">
        <v>89</v>
      </c>
      <c r="AW680" s="14" t="s">
        <v>41</v>
      </c>
      <c r="AX680" s="14" t="s">
        <v>80</v>
      </c>
      <c r="AY680" s="229" t="s">
        <v>134</v>
      </c>
    </row>
    <row r="681" spans="2:51" s="14" customFormat="1" ht="11.25" x14ac:dyDescent="0.2">
      <c r="B681" s="219"/>
      <c r="C681" s="220"/>
      <c r="D681" s="205" t="s">
        <v>145</v>
      </c>
      <c r="E681" s="221" t="s">
        <v>34</v>
      </c>
      <c r="F681" s="222" t="s">
        <v>540</v>
      </c>
      <c r="G681" s="220"/>
      <c r="H681" s="223">
        <v>0.22900000000000001</v>
      </c>
      <c r="I681" s="224"/>
      <c r="J681" s="220"/>
      <c r="K681" s="220"/>
      <c r="L681" s="225"/>
      <c r="M681" s="226"/>
      <c r="N681" s="227"/>
      <c r="O681" s="227"/>
      <c r="P681" s="227"/>
      <c r="Q681" s="227"/>
      <c r="R681" s="227"/>
      <c r="S681" s="227"/>
      <c r="T681" s="228"/>
      <c r="AT681" s="229" t="s">
        <v>145</v>
      </c>
      <c r="AU681" s="229" t="s">
        <v>89</v>
      </c>
      <c r="AV681" s="14" t="s">
        <v>89</v>
      </c>
      <c r="AW681" s="14" t="s">
        <v>41</v>
      </c>
      <c r="AX681" s="14" t="s">
        <v>80</v>
      </c>
      <c r="AY681" s="229" t="s">
        <v>134</v>
      </c>
    </row>
    <row r="682" spans="2:51" s="14" customFormat="1" ht="11.25" x14ac:dyDescent="0.2">
      <c r="B682" s="219"/>
      <c r="C682" s="220"/>
      <c r="D682" s="205" t="s">
        <v>145</v>
      </c>
      <c r="E682" s="221" t="s">
        <v>34</v>
      </c>
      <c r="F682" s="222" t="s">
        <v>541</v>
      </c>
      <c r="G682" s="220"/>
      <c r="H682" s="223">
        <v>0.23200000000000001</v>
      </c>
      <c r="I682" s="224"/>
      <c r="J682" s="220"/>
      <c r="K682" s="220"/>
      <c r="L682" s="225"/>
      <c r="M682" s="226"/>
      <c r="N682" s="227"/>
      <c r="O682" s="227"/>
      <c r="P682" s="227"/>
      <c r="Q682" s="227"/>
      <c r="R682" s="227"/>
      <c r="S682" s="227"/>
      <c r="T682" s="228"/>
      <c r="AT682" s="229" t="s">
        <v>145</v>
      </c>
      <c r="AU682" s="229" t="s">
        <v>89</v>
      </c>
      <c r="AV682" s="14" t="s">
        <v>89</v>
      </c>
      <c r="AW682" s="14" t="s">
        <v>41</v>
      </c>
      <c r="AX682" s="14" t="s">
        <v>80</v>
      </c>
      <c r="AY682" s="229" t="s">
        <v>134</v>
      </c>
    </row>
    <row r="683" spans="2:51" s="14" customFormat="1" ht="11.25" x14ac:dyDescent="0.2">
      <c r="B683" s="219"/>
      <c r="C683" s="220"/>
      <c r="D683" s="205" t="s">
        <v>145</v>
      </c>
      <c r="E683" s="221" t="s">
        <v>34</v>
      </c>
      <c r="F683" s="222" t="s">
        <v>542</v>
      </c>
      <c r="G683" s="220"/>
      <c r="H683" s="223">
        <v>0.222</v>
      </c>
      <c r="I683" s="224"/>
      <c r="J683" s="220"/>
      <c r="K683" s="220"/>
      <c r="L683" s="225"/>
      <c r="M683" s="226"/>
      <c r="N683" s="227"/>
      <c r="O683" s="227"/>
      <c r="P683" s="227"/>
      <c r="Q683" s="227"/>
      <c r="R683" s="227"/>
      <c r="S683" s="227"/>
      <c r="T683" s="228"/>
      <c r="AT683" s="229" t="s">
        <v>145</v>
      </c>
      <c r="AU683" s="229" t="s">
        <v>89</v>
      </c>
      <c r="AV683" s="14" t="s">
        <v>89</v>
      </c>
      <c r="AW683" s="14" t="s">
        <v>41</v>
      </c>
      <c r="AX683" s="14" t="s">
        <v>80</v>
      </c>
      <c r="AY683" s="229" t="s">
        <v>134</v>
      </c>
    </row>
    <row r="684" spans="2:51" s="14" customFormat="1" ht="11.25" x14ac:dyDescent="0.2">
      <c r="B684" s="219"/>
      <c r="C684" s="220"/>
      <c r="D684" s="205" t="s">
        <v>145</v>
      </c>
      <c r="E684" s="221" t="s">
        <v>34</v>
      </c>
      <c r="F684" s="222" t="s">
        <v>543</v>
      </c>
      <c r="G684" s="220"/>
      <c r="H684" s="223">
        <v>1.9239999999999999</v>
      </c>
      <c r="I684" s="224"/>
      <c r="J684" s="220"/>
      <c r="K684" s="220"/>
      <c r="L684" s="225"/>
      <c r="M684" s="226"/>
      <c r="N684" s="227"/>
      <c r="O684" s="227"/>
      <c r="P684" s="227"/>
      <c r="Q684" s="227"/>
      <c r="R684" s="227"/>
      <c r="S684" s="227"/>
      <c r="T684" s="228"/>
      <c r="AT684" s="229" t="s">
        <v>145</v>
      </c>
      <c r="AU684" s="229" t="s">
        <v>89</v>
      </c>
      <c r="AV684" s="14" t="s">
        <v>89</v>
      </c>
      <c r="AW684" s="14" t="s">
        <v>41</v>
      </c>
      <c r="AX684" s="14" t="s">
        <v>80</v>
      </c>
      <c r="AY684" s="229" t="s">
        <v>134</v>
      </c>
    </row>
    <row r="685" spans="2:51" s="14" customFormat="1" ht="11.25" x14ac:dyDescent="0.2">
      <c r="B685" s="219"/>
      <c r="C685" s="220"/>
      <c r="D685" s="205" t="s">
        <v>145</v>
      </c>
      <c r="E685" s="221" t="s">
        <v>34</v>
      </c>
      <c r="F685" s="222" t="s">
        <v>539</v>
      </c>
      <c r="G685" s="220"/>
      <c r="H685" s="223">
        <v>0.22800000000000001</v>
      </c>
      <c r="I685" s="224"/>
      <c r="J685" s="220"/>
      <c r="K685" s="220"/>
      <c r="L685" s="225"/>
      <c r="M685" s="226"/>
      <c r="N685" s="227"/>
      <c r="O685" s="227"/>
      <c r="P685" s="227"/>
      <c r="Q685" s="227"/>
      <c r="R685" s="227"/>
      <c r="S685" s="227"/>
      <c r="T685" s="228"/>
      <c r="AT685" s="229" t="s">
        <v>145</v>
      </c>
      <c r="AU685" s="229" t="s">
        <v>89</v>
      </c>
      <c r="AV685" s="14" t="s">
        <v>89</v>
      </c>
      <c r="AW685" s="14" t="s">
        <v>41</v>
      </c>
      <c r="AX685" s="14" t="s">
        <v>80</v>
      </c>
      <c r="AY685" s="229" t="s">
        <v>134</v>
      </c>
    </row>
    <row r="686" spans="2:51" s="14" customFormat="1" ht="11.25" x14ac:dyDescent="0.2">
      <c r="B686" s="219"/>
      <c r="C686" s="220"/>
      <c r="D686" s="205" t="s">
        <v>145</v>
      </c>
      <c r="E686" s="221" t="s">
        <v>34</v>
      </c>
      <c r="F686" s="222" t="s">
        <v>544</v>
      </c>
      <c r="G686" s="220"/>
      <c r="H686" s="223">
        <v>1.603</v>
      </c>
      <c r="I686" s="224"/>
      <c r="J686" s="220"/>
      <c r="K686" s="220"/>
      <c r="L686" s="225"/>
      <c r="M686" s="226"/>
      <c r="N686" s="227"/>
      <c r="O686" s="227"/>
      <c r="P686" s="227"/>
      <c r="Q686" s="227"/>
      <c r="R686" s="227"/>
      <c r="S686" s="227"/>
      <c r="T686" s="228"/>
      <c r="AT686" s="229" t="s">
        <v>145</v>
      </c>
      <c r="AU686" s="229" t="s">
        <v>89</v>
      </c>
      <c r="AV686" s="14" t="s">
        <v>89</v>
      </c>
      <c r="AW686" s="14" t="s">
        <v>41</v>
      </c>
      <c r="AX686" s="14" t="s">
        <v>80</v>
      </c>
      <c r="AY686" s="229" t="s">
        <v>134</v>
      </c>
    </row>
    <row r="687" spans="2:51" s="14" customFormat="1" ht="11.25" x14ac:dyDescent="0.2">
      <c r="B687" s="219"/>
      <c r="C687" s="220"/>
      <c r="D687" s="205" t="s">
        <v>145</v>
      </c>
      <c r="E687" s="221" t="s">
        <v>34</v>
      </c>
      <c r="F687" s="222" t="s">
        <v>545</v>
      </c>
      <c r="G687" s="220"/>
      <c r="H687" s="223">
        <v>0.223</v>
      </c>
      <c r="I687" s="224"/>
      <c r="J687" s="220"/>
      <c r="K687" s="220"/>
      <c r="L687" s="225"/>
      <c r="M687" s="226"/>
      <c r="N687" s="227"/>
      <c r="O687" s="227"/>
      <c r="P687" s="227"/>
      <c r="Q687" s="227"/>
      <c r="R687" s="227"/>
      <c r="S687" s="227"/>
      <c r="T687" s="228"/>
      <c r="AT687" s="229" t="s">
        <v>145</v>
      </c>
      <c r="AU687" s="229" t="s">
        <v>89</v>
      </c>
      <c r="AV687" s="14" t="s">
        <v>89</v>
      </c>
      <c r="AW687" s="14" t="s">
        <v>41</v>
      </c>
      <c r="AX687" s="14" t="s">
        <v>80</v>
      </c>
      <c r="AY687" s="229" t="s">
        <v>134</v>
      </c>
    </row>
    <row r="688" spans="2:51" s="14" customFormat="1" ht="11.25" x14ac:dyDescent="0.2">
      <c r="B688" s="219"/>
      <c r="C688" s="220"/>
      <c r="D688" s="205" t="s">
        <v>145</v>
      </c>
      <c r="E688" s="221" t="s">
        <v>34</v>
      </c>
      <c r="F688" s="222" t="s">
        <v>546</v>
      </c>
      <c r="G688" s="220"/>
      <c r="H688" s="223">
        <v>0.193</v>
      </c>
      <c r="I688" s="224"/>
      <c r="J688" s="220"/>
      <c r="K688" s="220"/>
      <c r="L688" s="225"/>
      <c r="M688" s="226"/>
      <c r="N688" s="227"/>
      <c r="O688" s="227"/>
      <c r="P688" s="227"/>
      <c r="Q688" s="227"/>
      <c r="R688" s="227"/>
      <c r="S688" s="227"/>
      <c r="T688" s="228"/>
      <c r="AT688" s="229" t="s">
        <v>145</v>
      </c>
      <c r="AU688" s="229" t="s">
        <v>89</v>
      </c>
      <c r="AV688" s="14" t="s">
        <v>89</v>
      </c>
      <c r="AW688" s="14" t="s">
        <v>41</v>
      </c>
      <c r="AX688" s="14" t="s">
        <v>80</v>
      </c>
      <c r="AY688" s="229" t="s">
        <v>134</v>
      </c>
    </row>
    <row r="689" spans="2:51" s="14" customFormat="1" ht="11.25" x14ac:dyDescent="0.2">
      <c r="B689" s="219"/>
      <c r="C689" s="220"/>
      <c r="D689" s="205" t="s">
        <v>145</v>
      </c>
      <c r="E689" s="221" t="s">
        <v>34</v>
      </c>
      <c r="F689" s="222" t="s">
        <v>535</v>
      </c>
      <c r="G689" s="220"/>
      <c r="H689" s="223">
        <v>1.6830000000000001</v>
      </c>
      <c r="I689" s="224"/>
      <c r="J689" s="220"/>
      <c r="K689" s="220"/>
      <c r="L689" s="225"/>
      <c r="M689" s="226"/>
      <c r="N689" s="227"/>
      <c r="O689" s="227"/>
      <c r="P689" s="227"/>
      <c r="Q689" s="227"/>
      <c r="R689" s="227"/>
      <c r="S689" s="227"/>
      <c r="T689" s="228"/>
      <c r="AT689" s="229" t="s">
        <v>145</v>
      </c>
      <c r="AU689" s="229" t="s">
        <v>89</v>
      </c>
      <c r="AV689" s="14" t="s">
        <v>89</v>
      </c>
      <c r="AW689" s="14" t="s">
        <v>41</v>
      </c>
      <c r="AX689" s="14" t="s">
        <v>80</v>
      </c>
      <c r="AY689" s="229" t="s">
        <v>134</v>
      </c>
    </row>
    <row r="690" spans="2:51" s="14" customFormat="1" ht="11.25" x14ac:dyDescent="0.2">
      <c r="B690" s="219"/>
      <c r="C690" s="220"/>
      <c r="D690" s="205" t="s">
        <v>145</v>
      </c>
      <c r="E690" s="221" t="s">
        <v>34</v>
      </c>
      <c r="F690" s="222" t="s">
        <v>544</v>
      </c>
      <c r="G690" s="220"/>
      <c r="H690" s="223">
        <v>1.603</v>
      </c>
      <c r="I690" s="224"/>
      <c r="J690" s="220"/>
      <c r="K690" s="220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145</v>
      </c>
      <c r="AU690" s="229" t="s">
        <v>89</v>
      </c>
      <c r="AV690" s="14" t="s">
        <v>89</v>
      </c>
      <c r="AW690" s="14" t="s">
        <v>41</v>
      </c>
      <c r="AX690" s="14" t="s">
        <v>80</v>
      </c>
      <c r="AY690" s="229" t="s">
        <v>134</v>
      </c>
    </row>
    <row r="691" spans="2:51" s="14" customFormat="1" ht="11.25" x14ac:dyDescent="0.2">
      <c r="B691" s="219"/>
      <c r="C691" s="220"/>
      <c r="D691" s="205" t="s">
        <v>145</v>
      </c>
      <c r="E691" s="221" t="s">
        <v>34</v>
      </c>
      <c r="F691" s="222" t="s">
        <v>547</v>
      </c>
      <c r="G691" s="220"/>
      <c r="H691" s="223">
        <v>0.72099999999999997</v>
      </c>
      <c r="I691" s="224"/>
      <c r="J691" s="220"/>
      <c r="K691" s="220"/>
      <c r="L691" s="225"/>
      <c r="M691" s="226"/>
      <c r="N691" s="227"/>
      <c r="O691" s="227"/>
      <c r="P691" s="227"/>
      <c r="Q691" s="227"/>
      <c r="R691" s="227"/>
      <c r="S691" s="227"/>
      <c r="T691" s="228"/>
      <c r="AT691" s="229" t="s">
        <v>145</v>
      </c>
      <c r="AU691" s="229" t="s">
        <v>89</v>
      </c>
      <c r="AV691" s="14" t="s">
        <v>89</v>
      </c>
      <c r="AW691" s="14" t="s">
        <v>41</v>
      </c>
      <c r="AX691" s="14" t="s">
        <v>80</v>
      </c>
      <c r="AY691" s="229" t="s">
        <v>134</v>
      </c>
    </row>
    <row r="692" spans="2:51" s="14" customFormat="1" ht="11.25" x14ac:dyDescent="0.2">
      <c r="B692" s="219"/>
      <c r="C692" s="220"/>
      <c r="D692" s="205" t="s">
        <v>145</v>
      </c>
      <c r="E692" s="221" t="s">
        <v>34</v>
      </c>
      <c r="F692" s="222" t="s">
        <v>548</v>
      </c>
      <c r="G692" s="220"/>
      <c r="H692" s="223">
        <v>0.68700000000000006</v>
      </c>
      <c r="I692" s="224"/>
      <c r="J692" s="220"/>
      <c r="K692" s="220"/>
      <c r="L692" s="225"/>
      <c r="M692" s="226"/>
      <c r="N692" s="227"/>
      <c r="O692" s="227"/>
      <c r="P692" s="227"/>
      <c r="Q692" s="227"/>
      <c r="R692" s="227"/>
      <c r="S692" s="227"/>
      <c r="T692" s="228"/>
      <c r="AT692" s="229" t="s">
        <v>145</v>
      </c>
      <c r="AU692" s="229" t="s">
        <v>89</v>
      </c>
      <c r="AV692" s="14" t="s">
        <v>89</v>
      </c>
      <c r="AW692" s="14" t="s">
        <v>41</v>
      </c>
      <c r="AX692" s="14" t="s">
        <v>80</v>
      </c>
      <c r="AY692" s="229" t="s">
        <v>134</v>
      </c>
    </row>
    <row r="693" spans="2:51" s="14" customFormat="1" ht="11.25" x14ac:dyDescent="0.2">
      <c r="B693" s="219"/>
      <c r="C693" s="220"/>
      <c r="D693" s="205" t="s">
        <v>145</v>
      </c>
      <c r="E693" s="221" t="s">
        <v>34</v>
      </c>
      <c r="F693" s="222" t="s">
        <v>549</v>
      </c>
      <c r="G693" s="220"/>
      <c r="H693" s="223">
        <v>0.23</v>
      </c>
      <c r="I693" s="224"/>
      <c r="J693" s="220"/>
      <c r="K693" s="220"/>
      <c r="L693" s="225"/>
      <c r="M693" s="226"/>
      <c r="N693" s="227"/>
      <c r="O693" s="227"/>
      <c r="P693" s="227"/>
      <c r="Q693" s="227"/>
      <c r="R693" s="227"/>
      <c r="S693" s="227"/>
      <c r="T693" s="228"/>
      <c r="AT693" s="229" t="s">
        <v>145</v>
      </c>
      <c r="AU693" s="229" t="s">
        <v>89</v>
      </c>
      <c r="AV693" s="14" t="s">
        <v>89</v>
      </c>
      <c r="AW693" s="14" t="s">
        <v>41</v>
      </c>
      <c r="AX693" s="14" t="s">
        <v>80</v>
      </c>
      <c r="AY693" s="229" t="s">
        <v>134</v>
      </c>
    </row>
    <row r="694" spans="2:51" s="14" customFormat="1" ht="11.25" x14ac:dyDescent="0.2">
      <c r="B694" s="219"/>
      <c r="C694" s="220"/>
      <c r="D694" s="205" t="s">
        <v>145</v>
      </c>
      <c r="E694" s="221" t="s">
        <v>34</v>
      </c>
      <c r="F694" s="222" t="s">
        <v>550</v>
      </c>
      <c r="G694" s="220"/>
      <c r="H694" s="223">
        <v>0.20699999999999999</v>
      </c>
      <c r="I694" s="224"/>
      <c r="J694" s="220"/>
      <c r="K694" s="220"/>
      <c r="L694" s="225"/>
      <c r="M694" s="226"/>
      <c r="N694" s="227"/>
      <c r="O694" s="227"/>
      <c r="P694" s="227"/>
      <c r="Q694" s="227"/>
      <c r="R694" s="227"/>
      <c r="S694" s="227"/>
      <c r="T694" s="228"/>
      <c r="AT694" s="229" t="s">
        <v>145</v>
      </c>
      <c r="AU694" s="229" t="s">
        <v>89</v>
      </c>
      <c r="AV694" s="14" t="s">
        <v>89</v>
      </c>
      <c r="AW694" s="14" t="s">
        <v>41</v>
      </c>
      <c r="AX694" s="14" t="s">
        <v>80</v>
      </c>
      <c r="AY694" s="229" t="s">
        <v>134</v>
      </c>
    </row>
    <row r="695" spans="2:51" s="14" customFormat="1" ht="11.25" x14ac:dyDescent="0.2">
      <c r="B695" s="219"/>
      <c r="C695" s="220"/>
      <c r="D695" s="205" t="s">
        <v>145</v>
      </c>
      <c r="E695" s="221" t="s">
        <v>34</v>
      </c>
      <c r="F695" s="222" t="s">
        <v>543</v>
      </c>
      <c r="G695" s="220"/>
      <c r="H695" s="223">
        <v>1.9239999999999999</v>
      </c>
      <c r="I695" s="224"/>
      <c r="J695" s="220"/>
      <c r="K695" s="220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145</v>
      </c>
      <c r="AU695" s="229" t="s">
        <v>89</v>
      </c>
      <c r="AV695" s="14" t="s">
        <v>89</v>
      </c>
      <c r="AW695" s="14" t="s">
        <v>41</v>
      </c>
      <c r="AX695" s="14" t="s">
        <v>80</v>
      </c>
      <c r="AY695" s="229" t="s">
        <v>134</v>
      </c>
    </row>
    <row r="696" spans="2:51" s="14" customFormat="1" ht="11.25" x14ac:dyDescent="0.2">
      <c r="B696" s="219"/>
      <c r="C696" s="220"/>
      <c r="D696" s="205" t="s">
        <v>145</v>
      </c>
      <c r="E696" s="221" t="s">
        <v>34</v>
      </c>
      <c r="F696" s="222" t="s">
        <v>548</v>
      </c>
      <c r="G696" s="220"/>
      <c r="H696" s="223">
        <v>0.68700000000000006</v>
      </c>
      <c r="I696" s="224"/>
      <c r="J696" s="220"/>
      <c r="K696" s="220"/>
      <c r="L696" s="225"/>
      <c r="M696" s="226"/>
      <c r="N696" s="227"/>
      <c r="O696" s="227"/>
      <c r="P696" s="227"/>
      <c r="Q696" s="227"/>
      <c r="R696" s="227"/>
      <c r="S696" s="227"/>
      <c r="T696" s="228"/>
      <c r="AT696" s="229" t="s">
        <v>145</v>
      </c>
      <c r="AU696" s="229" t="s">
        <v>89</v>
      </c>
      <c r="AV696" s="14" t="s">
        <v>89</v>
      </c>
      <c r="AW696" s="14" t="s">
        <v>41</v>
      </c>
      <c r="AX696" s="14" t="s">
        <v>80</v>
      </c>
      <c r="AY696" s="229" t="s">
        <v>134</v>
      </c>
    </row>
    <row r="697" spans="2:51" s="14" customFormat="1" ht="11.25" x14ac:dyDescent="0.2">
      <c r="B697" s="219"/>
      <c r="C697" s="220"/>
      <c r="D697" s="205" t="s">
        <v>145</v>
      </c>
      <c r="E697" s="221" t="s">
        <v>34</v>
      </c>
      <c r="F697" s="222" t="s">
        <v>551</v>
      </c>
      <c r="G697" s="220"/>
      <c r="H697" s="223">
        <v>0.40300000000000002</v>
      </c>
      <c r="I697" s="224"/>
      <c r="J697" s="220"/>
      <c r="K697" s="220"/>
      <c r="L697" s="225"/>
      <c r="M697" s="226"/>
      <c r="N697" s="227"/>
      <c r="O697" s="227"/>
      <c r="P697" s="227"/>
      <c r="Q697" s="227"/>
      <c r="R697" s="227"/>
      <c r="S697" s="227"/>
      <c r="T697" s="228"/>
      <c r="AT697" s="229" t="s">
        <v>145</v>
      </c>
      <c r="AU697" s="229" t="s">
        <v>89</v>
      </c>
      <c r="AV697" s="14" t="s">
        <v>89</v>
      </c>
      <c r="AW697" s="14" t="s">
        <v>41</v>
      </c>
      <c r="AX697" s="14" t="s">
        <v>80</v>
      </c>
      <c r="AY697" s="229" t="s">
        <v>134</v>
      </c>
    </row>
    <row r="698" spans="2:51" s="14" customFormat="1" ht="11.25" x14ac:dyDescent="0.2">
      <c r="B698" s="219"/>
      <c r="C698" s="220"/>
      <c r="D698" s="205" t="s">
        <v>145</v>
      </c>
      <c r="E698" s="221" t="s">
        <v>34</v>
      </c>
      <c r="F698" s="222" t="s">
        <v>552</v>
      </c>
      <c r="G698" s="220"/>
      <c r="H698" s="223">
        <v>0.19900000000000001</v>
      </c>
      <c r="I698" s="224"/>
      <c r="J698" s="220"/>
      <c r="K698" s="220"/>
      <c r="L698" s="225"/>
      <c r="M698" s="226"/>
      <c r="N698" s="227"/>
      <c r="O698" s="227"/>
      <c r="P698" s="227"/>
      <c r="Q698" s="227"/>
      <c r="R698" s="227"/>
      <c r="S698" s="227"/>
      <c r="T698" s="228"/>
      <c r="AT698" s="229" t="s">
        <v>145</v>
      </c>
      <c r="AU698" s="229" t="s">
        <v>89</v>
      </c>
      <c r="AV698" s="14" t="s">
        <v>89</v>
      </c>
      <c r="AW698" s="14" t="s">
        <v>41</v>
      </c>
      <c r="AX698" s="14" t="s">
        <v>80</v>
      </c>
      <c r="AY698" s="229" t="s">
        <v>134</v>
      </c>
    </row>
    <row r="699" spans="2:51" s="14" customFormat="1" ht="11.25" x14ac:dyDescent="0.2">
      <c r="B699" s="219"/>
      <c r="C699" s="220"/>
      <c r="D699" s="205" t="s">
        <v>145</v>
      </c>
      <c r="E699" s="221" t="s">
        <v>34</v>
      </c>
      <c r="F699" s="222" t="s">
        <v>553</v>
      </c>
      <c r="G699" s="220"/>
      <c r="H699" s="223">
        <v>0.16600000000000001</v>
      </c>
      <c r="I699" s="224"/>
      <c r="J699" s="220"/>
      <c r="K699" s="220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145</v>
      </c>
      <c r="AU699" s="229" t="s">
        <v>89</v>
      </c>
      <c r="AV699" s="14" t="s">
        <v>89</v>
      </c>
      <c r="AW699" s="14" t="s">
        <v>41</v>
      </c>
      <c r="AX699" s="14" t="s">
        <v>80</v>
      </c>
      <c r="AY699" s="229" t="s">
        <v>134</v>
      </c>
    </row>
    <row r="700" spans="2:51" s="14" customFormat="1" ht="11.25" x14ac:dyDescent="0.2">
      <c r="B700" s="219"/>
      <c r="C700" s="220"/>
      <c r="D700" s="205" t="s">
        <v>145</v>
      </c>
      <c r="E700" s="221" t="s">
        <v>34</v>
      </c>
      <c r="F700" s="222" t="s">
        <v>554</v>
      </c>
      <c r="G700" s="220"/>
      <c r="H700" s="223">
        <v>0.48099999999999998</v>
      </c>
      <c r="I700" s="224"/>
      <c r="J700" s="220"/>
      <c r="K700" s="220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145</v>
      </c>
      <c r="AU700" s="229" t="s">
        <v>89</v>
      </c>
      <c r="AV700" s="14" t="s">
        <v>89</v>
      </c>
      <c r="AW700" s="14" t="s">
        <v>41</v>
      </c>
      <c r="AX700" s="14" t="s">
        <v>80</v>
      </c>
      <c r="AY700" s="229" t="s">
        <v>134</v>
      </c>
    </row>
    <row r="701" spans="2:51" s="14" customFormat="1" ht="11.25" x14ac:dyDescent="0.2">
      <c r="B701" s="219"/>
      <c r="C701" s="220"/>
      <c r="D701" s="205" t="s">
        <v>145</v>
      </c>
      <c r="E701" s="221" t="s">
        <v>34</v>
      </c>
      <c r="F701" s="222" t="s">
        <v>555</v>
      </c>
      <c r="G701" s="220"/>
      <c r="H701" s="223">
        <v>0.19400000000000001</v>
      </c>
      <c r="I701" s="224"/>
      <c r="J701" s="220"/>
      <c r="K701" s="220"/>
      <c r="L701" s="225"/>
      <c r="M701" s="226"/>
      <c r="N701" s="227"/>
      <c r="O701" s="227"/>
      <c r="P701" s="227"/>
      <c r="Q701" s="227"/>
      <c r="R701" s="227"/>
      <c r="S701" s="227"/>
      <c r="T701" s="228"/>
      <c r="AT701" s="229" t="s">
        <v>145</v>
      </c>
      <c r="AU701" s="229" t="s">
        <v>89</v>
      </c>
      <c r="AV701" s="14" t="s">
        <v>89</v>
      </c>
      <c r="AW701" s="14" t="s">
        <v>41</v>
      </c>
      <c r="AX701" s="14" t="s">
        <v>80</v>
      </c>
      <c r="AY701" s="229" t="s">
        <v>134</v>
      </c>
    </row>
    <row r="702" spans="2:51" s="14" customFormat="1" ht="11.25" x14ac:dyDescent="0.2">
      <c r="B702" s="219"/>
      <c r="C702" s="220"/>
      <c r="D702" s="205" t="s">
        <v>145</v>
      </c>
      <c r="E702" s="221" t="s">
        <v>34</v>
      </c>
      <c r="F702" s="222" t="s">
        <v>556</v>
      </c>
      <c r="G702" s="220"/>
      <c r="H702" s="223">
        <v>0.156</v>
      </c>
      <c r="I702" s="224"/>
      <c r="J702" s="220"/>
      <c r="K702" s="220"/>
      <c r="L702" s="225"/>
      <c r="M702" s="226"/>
      <c r="N702" s="227"/>
      <c r="O702" s="227"/>
      <c r="P702" s="227"/>
      <c r="Q702" s="227"/>
      <c r="R702" s="227"/>
      <c r="S702" s="227"/>
      <c r="T702" s="228"/>
      <c r="AT702" s="229" t="s">
        <v>145</v>
      </c>
      <c r="AU702" s="229" t="s">
        <v>89</v>
      </c>
      <c r="AV702" s="14" t="s">
        <v>89</v>
      </c>
      <c r="AW702" s="14" t="s">
        <v>41</v>
      </c>
      <c r="AX702" s="14" t="s">
        <v>80</v>
      </c>
      <c r="AY702" s="229" t="s">
        <v>134</v>
      </c>
    </row>
    <row r="703" spans="2:51" s="14" customFormat="1" ht="11.25" x14ac:dyDescent="0.2">
      <c r="B703" s="219"/>
      <c r="C703" s="220"/>
      <c r="D703" s="205" t="s">
        <v>145</v>
      </c>
      <c r="E703" s="221" t="s">
        <v>34</v>
      </c>
      <c r="F703" s="222" t="s">
        <v>557</v>
      </c>
      <c r="G703" s="220"/>
      <c r="H703" s="223">
        <v>0.12</v>
      </c>
      <c r="I703" s="224"/>
      <c r="J703" s="220"/>
      <c r="K703" s="220"/>
      <c r="L703" s="225"/>
      <c r="M703" s="226"/>
      <c r="N703" s="227"/>
      <c r="O703" s="227"/>
      <c r="P703" s="227"/>
      <c r="Q703" s="227"/>
      <c r="R703" s="227"/>
      <c r="S703" s="227"/>
      <c r="T703" s="228"/>
      <c r="AT703" s="229" t="s">
        <v>145</v>
      </c>
      <c r="AU703" s="229" t="s">
        <v>89</v>
      </c>
      <c r="AV703" s="14" t="s">
        <v>89</v>
      </c>
      <c r="AW703" s="14" t="s">
        <v>41</v>
      </c>
      <c r="AX703" s="14" t="s">
        <v>80</v>
      </c>
      <c r="AY703" s="229" t="s">
        <v>134</v>
      </c>
    </row>
    <row r="704" spans="2:51" s="14" customFormat="1" ht="11.25" x14ac:dyDescent="0.2">
      <c r="B704" s="219"/>
      <c r="C704" s="220"/>
      <c r="D704" s="205" t="s">
        <v>145</v>
      </c>
      <c r="E704" s="221" t="s">
        <v>34</v>
      </c>
      <c r="F704" s="222" t="s">
        <v>558</v>
      </c>
      <c r="G704" s="220"/>
      <c r="H704" s="223">
        <v>8.4000000000000005E-2</v>
      </c>
      <c r="I704" s="224"/>
      <c r="J704" s="220"/>
      <c r="K704" s="220"/>
      <c r="L704" s="225"/>
      <c r="M704" s="226"/>
      <c r="N704" s="227"/>
      <c r="O704" s="227"/>
      <c r="P704" s="227"/>
      <c r="Q704" s="227"/>
      <c r="R704" s="227"/>
      <c r="S704" s="227"/>
      <c r="T704" s="228"/>
      <c r="AT704" s="229" t="s">
        <v>145</v>
      </c>
      <c r="AU704" s="229" t="s">
        <v>89</v>
      </c>
      <c r="AV704" s="14" t="s">
        <v>89</v>
      </c>
      <c r="AW704" s="14" t="s">
        <v>41</v>
      </c>
      <c r="AX704" s="14" t="s">
        <v>80</v>
      </c>
      <c r="AY704" s="229" t="s">
        <v>134</v>
      </c>
    </row>
    <row r="705" spans="2:51" s="14" customFormat="1" ht="11.25" x14ac:dyDescent="0.2">
      <c r="B705" s="219"/>
      <c r="C705" s="220"/>
      <c r="D705" s="205" t="s">
        <v>145</v>
      </c>
      <c r="E705" s="221" t="s">
        <v>34</v>
      </c>
      <c r="F705" s="222" t="s">
        <v>559</v>
      </c>
      <c r="G705" s="220"/>
      <c r="H705" s="223">
        <v>4.5999999999999999E-2</v>
      </c>
      <c r="I705" s="224"/>
      <c r="J705" s="220"/>
      <c r="K705" s="220"/>
      <c r="L705" s="225"/>
      <c r="M705" s="226"/>
      <c r="N705" s="227"/>
      <c r="O705" s="227"/>
      <c r="P705" s="227"/>
      <c r="Q705" s="227"/>
      <c r="R705" s="227"/>
      <c r="S705" s="227"/>
      <c r="T705" s="228"/>
      <c r="AT705" s="229" t="s">
        <v>145</v>
      </c>
      <c r="AU705" s="229" t="s">
        <v>89</v>
      </c>
      <c r="AV705" s="14" t="s">
        <v>89</v>
      </c>
      <c r="AW705" s="14" t="s">
        <v>41</v>
      </c>
      <c r="AX705" s="14" t="s">
        <v>80</v>
      </c>
      <c r="AY705" s="229" t="s">
        <v>134</v>
      </c>
    </row>
    <row r="706" spans="2:51" s="14" customFormat="1" ht="11.25" x14ac:dyDescent="0.2">
      <c r="B706" s="219"/>
      <c r="C706" s="220"/>
      <c r="D706" s="205" t="s">
        <v>145</v>
      </c>
      <c r="E706" s="221" t="s">
        <v>34</v>
      </c>
      <c r="F706" s="222" t="s">
        <v>560</v>
      </c>
      <c r="G706" s="220"/>
      <c r="H706" s="223">
        <v>4.4999999999999998E-2</v>
      </c>
      <c r="I706" s="224"/>
      <c r="J706" s="220"/>
      <c r="K706" s="220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145</v>
      </c>
      <c r="AU706" s="229" t="s">
        <v>89</v>
      </c>
      <c r="AV706" s="14" t="s">
        <v>89</v>
      </c>
      <c r="AW706" s="14" t="s">
        <v>41</v>
      </c>
      <c r="AX706" s="14" t="s">
        <v>80</v>
      </c>
      <c r="AY706" s="229" t="s">
        <v>134</v>
      </c>
    </row>
    <row r="707" spans="2:51" s="14" customFormat="1" ht="11.25" x14ac:dyDescent="0.2">
      <c r="B707" s="219"/>
      <c r="C707" s="220"/>
      <c r="D707" s="205" t="s">
        <v>145</v>
      </c>
      <c r="E707" s="221" t="s">
        <v>34</v>
      </c>
      <c r="F707" s="222" t="s">
        <v>561</v>
      </c>
      <c r="G707" s="220"/>
      <c r="H707" s="223">
        <v>8.5999999999999993E-2</v>
      </c>
      <c r="I707" s="224"/>
      <c r="J707" s="220"/>
      <c r="K707" s="220"/>
      <c r="L707" s="225"/>
      <c r="M707" s="226"/>
      <c r="N707" s="227"/>
      <c r="O707" s="227"/>
      <c r="P707" s="227"/>
      <c r="Q707" s="227"/>
      <c r="R707" s="227"/>
      <c r="S707" s="227"/>
      <c r="T707" s="228"/>
      <c r="AT707" s="229" t="s">
        <v>145</v>
      </c>
      <c r="AU707" s="229" t="s">
        <v>89</v>
      </c>
      <c r="AV707" s="14" t="s">
        <v>89</v>
      </c>
      <c r="AW707" s="14" t="s">
        <v>41</v>
      </c>
      <c r="AX707" s="14" t="s">
        <v>80</v>
      </c>
      <c r="AY707" s="229" t="s">
        <v>134</v>
      </c>
    </row>
    <row r="708" spans="2:51" s="14" customFormat="1" ht="11.25" x14ac:dyDescent="0.2">
      <c r="B708" s="219"/>
      <c r="C708" s="220"/>
      <c r="D708" s="205" t="s">
        <v>145</v>
      </c>
      <c r="E708" s="221" t="s">
        <v>34</v>
      </c>
      <c r="F708" s="222" t="s">
        <v>562</v>
      </c>
      <c r="G708" s="220"/>
      <c r="H708" s="223">
        <v>0.122</v>
      </c>
      <c r="I708" s="224"/>
      <c r="J708" s="220"/>
      <c r="K708" s="220"/>
      <c r="L708" s="225"/>
      <c r="M708" s="226"/>
      <c r="N708" s="227"/>
      <c r="O708" s="227"/>
      <c r="P708" s="227"/>
      <c r="Q708" s="227"/>
      <c r="R708" s="227"/>
      <c r="S708" s="227"/>
      <c r="T708" s="228"/>
      <c r="AT708" s="229" t="s">
        <v>145</v>
      </c>
      <c r="AU708" s="229" t="s">
        <v>89</v>
      </c>
      <c r="AV708" s="14" t="s">
        <v>89</v>
      </c>
      <c r="AW708" s="14" t="s">
        <v>41</v>
      </c>
      <c r="AX708" s="14" t="s">
        <v>80</v>
      </c>
      <c r="AY708" s="229" t="s">
        <v>134</v>
      </c>
    </row>
    <row r="709" spans="2:51" s="14" customFormat="1" ht="11.25" x14ac:dyDescent="0.2">
      <c r="B709" s="219"/>
      <c r="C709" s="220"/>
      <c r="D709" s="205" t="s">
        <v>145</v>
      </c>
      <c r="E709" s="221" t="s">
        <v>34</v>
      </c>
      <c r="F709" s="222" t="s">
        <v>563</v>
      </c>
      <c r="G709" s="220"/>
      <c r="H709" s="223">
        <v>0.161</v>
      </c>
      <c r="I709" s="224"/>
      <c r="J709" s="220"/>
      <c r="K709" s="220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145</v>
      </c>
      <c r="AU709" s="229" t="s">
        <v>89</v>
      </c>
      <c r="AV709" s="14" t="s">
        <v>89</v>
      </c>
      <c r="AW709" s="14" t="s">
        <v>41</v>
      </c>
      <c r="AX709" s="14" t="s">
        <v>80</v>
      </c>
      <c r="AY709" s="229" t="s">
        <v>134</v>
      </c>
    </row>
    <row r="710" spans="2:51" s="14" customFormat="1" ht="11.25" x14ac:dyDescent="0.2">
      <c r="B710" s="219"/>
      <c r="C710" s="220"/>
      <c r="D710" s="205" t="s">
        <v>145</v>
      </c>
      <c r="E710" s="221" t="s">
        <v>34</v>
      </c>
      <c r="F710" s="222" t="s">
        <v>564</v>
      </c>
      <c r="G710" s="220"/>
      <c r="H710" s="223">
        <v>0.19900000000000001</v>
      </c>
      <c r="I710" s="224"/>
      <c r="J710" s="220"/>
      <c r="K710" s="220"/>
      <c r="L710" s="225"/>
      <c r="M710" s="226"/>
      <c r="N710" s="227"/>
      <c r="O710" s="227"/>
      <c r="P710" s="227"/>
      <c r="Q710" s="227"/>
      <c r="R710" s="227"/>
      <c r="S710" s="227"/>
      <c r="T710" s="228"/>
      <c r="AT710" s="229" t="s">
        <v>145</v>
      </c>
      <c r="AU710" s="229" t="s">
        <v>89</v>
      </c>
      <c r="AV710" s="14" t="s">
        <v>89</v>
      </c>
      <c r="AW710" s="14" t="s">
        <v>41</v>
      </c>
      <c r="AX710" s="14" t="s">
        <v>80</v>
      </c>
      <c r="AY710" s="229" t="s">
        <v>134</v>
      </c>
    </row>
    <row r="711" spans="2:51" s="14" customFormat="1" ht="11.25" x14ac:dyDescent="0.2">
      <c r="B711" s="219"/>
      <c r="C711" s="220"/>
      <c r="D711" s="205" t="s">
        <v>145</v>
      </c>
      <c r="E711" s="221" t="s">
        <v>34</v>
      </c>
      <c r="F711" s="222" t="s">
        <v>565</v>
      </c>
      <c r="G711" s="220"/>
      <c r="H711" s="223">
        <v>0.24199999999999999</v>
      </c>
      <c r="I711" s="224"/>
      <c r="J711" s="220"/>
      <c r="K711" s="220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145</v>
      </c>
      <c r="AU711" s="229" t="s">
        <v>89</v>
      </c>
      <c r="AV711" s="14" t="s">
        <v>89</v>
      </c>
      <c r="AW711" s="14" t="s">
        <v>41</v>
      </c>
      <c r="AX711" s="14" t="s">
        <v>80</v>
      </c>
      <c r="AY711" s="229" t="s">
        <v>134</v>
      </c>
    </row>
    <row r="712" spans="2:51" s="14" customFormat="1" ht="11.25" x14ac:dyDescent="0.2">
      <c r="B712" s="219"/>
      <c r="C712" s="220"/>
      <c r="D712" s="205" t="s">
        <v>145</v>
      </c>
      <c r="E712" s="221" t="s">
        <v>34</v>
      </c>
      <c r="F712" s="222" t="s">
        <v>564</v>
      </c>
      <c r="G712" s="220"/>
      <c r="H712" s="223">
        <v>0.19900000000000001</v>
      </c>
      <c r="I712" s="224"/>
      <c r="J712" s="220"/>
      <c r="K712" s="220"/>
      <c r="L712" s="225"/>
      <c r="M712" s="226"/>
      <c r="N712" s="227"/>
      <c r="O712" s="227"/>
      <c r="P712" s="227"/>
      <c r="Q712" s="227"/>
      <c r="R712" s="227"/>
      <c r="S712" s="227"/>
      <c r="T712" s="228"/>
      <c r="AT712" s="229" t="s">
        <v>145</v>
      </c>
      <c r="AU712" s="229" t="s">
        <v>89</v>
      </c>
      <c r="AV712" s="14" t="s">
        <v>89</v>
      </c>
      <c r="AW712" s="14" t="s">
        <v>41</v>
      </c>
      <c r="AX712" s="14" t="s">
        <v>80</v>
      </c>
      <c r="AY712" s="229" t="s">
        <v>134</v>
      </c>
    </row>
    <row r="713" spans="2:51" s="14" customFormat="1" ht="11.25" x14ac:dyDescent="0.2">
      <c r="B713" s="219"/>
      <c r="C713" s="220"/>
      <c r="D713" s="205" t="s">
        <v>145</v>
      </c>
      <c r="E713" s="221" t="s">
        <v>34</v>
      </c>
      <c r="F713" s="222" t="s">
        <v>563</v>
      </c>
      <c r="G713" s="220"/>
      <c r="H713" s="223">
        <v>0.161</v>
      </c>
      <c r="I713" s="224"/>
      <c r="J713" s="220"/>
      <c r="K713" s="220"/>
      <c r="L713" s="225"/>
      <c r="M713" s="226"/>
      <c r="N713" s="227"/>
      <c r="O713" s="227"/>
      <c r="P713" s="227"/>
      <c r="Q713" s="227"/>
      <c r="R713" s="227"/>
      <c r="S713" s="227"/>
      <c r="T713" s="228"/>
      <c r="AT713" s="229" t="s">
        <v>145</v>
      </c>
      <c r="AU713" s="229" t="s">
        <v>89</v>
      </c>
      <c r="AV713" s="14" t="s">
        <v>89</v>
      </c>
      <c r="AW713" s="14" t="s">
        <v>41</v>
      </c>
      <c r="AX713" s="14" t="s">
        <v>80</v>
      </c>
      <c r="AY713" s="229" t="s">
        <v>134</v>
      </c>
    </row>
    <row r="714" spans="2:51" s="14" customFormat="1" ht="11.25" x14ac:dyDescent="0.2">
      <c r="B714" s="219"/>
      <c r="C714" s="220"/>
      <c r="D714" s="205" t="s">
        <v>145</v>
      </c>
      <c r="E714" s="221" t="s">
        <v>34</v>
      </c>
      <c r="F714" s="222" t="s">
        <v>562</v>
      </c>
      <c r="G714" s="220"/>
      <c r="H714" s="223">
        <v>0.122</v>
      </c>
      <c r="I714" s="224"/>
      <c r="J714" s="220"/>
      <c r="K714" s="220"/>
      <c r="L714" s="225"/>
      <c r="M714" s="226"/>
      <c r="N714" s="227"/>
      <c r="O714" s="227"/>
      <c r="P714" s="227"/>
      <c r="Q714" s="227"/>
      <c r="R714" s="227"/>
      <c r="S714" s="227"/>
      <c r="T714" s="228"/>
      <c r="AT714" s="229" t="s">
        <v>145</v>
      </c>
      <c r="AU714" s="229" t="s">
        <v>89</v>
      </c>
      <c r="AV714" s="14" t="s">
        <v>89</v>
      </c>
      <c r="AW714" s="14" t="s">
        <v>41</v>
      </c>
      <c r="AX714" s="14" t="s">
        <v>80</v>
      </c>
      <c r="AY714" s="229" t="s">
        <v>134</v>
      </c>
    </row>
    <row r="715" spans="2:51" s="14" customFormat="1" ht="11.25" x14ac:dyDescent="0.2">
      <c r="B715" s="219"/>
      <c r="C715" s="220"/>
      <c r="D715" s="205" t="s">
        <v>145</v>
      </c>
      <c r="E715" s="221" t="s">
        <v>34</v>
      </c>
      <c r="F715" s="222" t="s">
        <v>566</v>
      </c>
      <c r="G715" s="220"/>
      <c r="H715" s="223">
        <v>8.5999999999999993E-2</v>
      </c>
      <c r="I715" s="224"/>
      <c r="J715" s="220"/>
      <c r="K715" s="220"/>
      <c r="L715" s="225"/>
      <c r="M715" s="226"/>
      <c r="N715" s="227"/>
      <c r="O715" s="227"/>
      <c r="P715" s="227"/>
      <c r="Q715" s="227"/>
      <c r="R715" s="227"/>
      <c r="S715" s="227"/>
      <c r="T715" s="228"/>
      <c r="AT715" s="229" t="s">
        <v>145</v>
      </c>
      <c r="AU715" s="229" t="s">
        <v>89</v>
      </c>
      <c r="AV715" s="14" t="s">
        <v>89</v>
      </c>
      <c r="AW715" s="14" t="s">
        <v>41</v>
      </c>
      <c r="AX715" s="14" t="s">
        <v>80</v>
      </c>
      <c r="AY715" s="229" t="s">
        <v>134</v>
      </c>
    </row>
    <row r="716" spans="2:51" s="14" customFormat="1" ht="11.25" x14ac:dyDescent="0.2">
      <c r="B716" s="219"/>
      <c r="C716" s="220"/>
      <c r="D716" s="205" t="s">
        <v>145</v>
      </c>
      <c r="E716" s="221" t="s">
        <v>34</v>
      </c>
      <c r="F716" s="222" t="s">
        <v>567</v>
      </c>
      <c r="G716" s="220"/>
      <c r="H716" s="223">
        <v>0.79900000000000004</v>
      </c>
      <c r="I716" s="224"/>
      <c r="J716" s="220"/>
      <c r="K716" s="220"/>
      <c r="L716" s="225"/>
      <c r="M716" s="226"/>
      <c r="N716" s="227"/>
      <c r="O716" s="227"/>
      <c r="P716" s="227"/>
      <c r="Q716" s="227"/>
      <c r="R716" s="227"/>
      <c r="S716" s="227"/>
      <c r="T716" s="228"/>
      <c r="AT716" s="229" t="s">
        <v>145</v>
      </c>
      <c r="AU716" s="229" t="s">
        <v>89</v>
      </c>
      <c r="AV716" s="14" t="s">
        <v>89</v>
      </c>
      <c r="AW716" s="14" t="s">
        <v>41</v>
      </c>
      <c r="AX716" s="14" t="s">
        <v>80</v>
      </c>
      <c r="AY716" s="229" t="s">
        <v>134</v>
      </c>
    </row>
    <row r="717" spans="2:51" s="14" customFormat="1" ht="11.25" x14ac:dyDescent="0.2">
      <c r="B717" s="219"/>
      <c r="C717" s="220"/>
      <c r="D717" s="205" t="s">
        <v>145</v>
      </c>
      <c r="E717" s="221" t="s">
        <v>34</v>
      </c>
      <c r="F717" s="222" t="s">
        <v>568</v>
      </c>
      <c r="G717" s="220"/>
      <c r="H717" s="223">
        <v>9.0999999999999998E-2</v>
      </c>
      <c r="I717" s="224"/>
      <c r="J717" s="220"/>
      <c r="K717" s="220"/>
      <c r="L717" s="225"/>
      <c r="M717" s="226"/>
      <c r="N717" s="227"/>
      <c r="O717" s="227"/>
      <c r="P717" s="227"/>
      <c r="Q717" s="227"/>
      <c r="R717" s="227"/>
      <c r="S717" s="227"/>
      <c r="T717" s="228"/>
      <c r="AT717" s="229" t="s">
        <v>145</v>
      </c>
      <c r="AU717" s="229" t="s">
        <v>89</v>
      </c>
      <c r="AV717" s="14" t="s">
        <v>89</v>
      </c>
      <c r="AW717" s="14" t="s">
        <v>41</v>
      </c>
      <c r="AX717" s="14" t="s">
        <v>80</v>
      </c>
      <c r="AY717" s="229" t="s">
        <v>134</v>
      </c>
    </row>
    <row r="718" spans="2:51" s="14" customFormat="1" ht="11.25" x14ac:dyDescent="0.2">
      <c r="B718" s="219"/>
      <c r="C718" s="220"/>
      <c r="D718" s="205" t="s">
        <v>145</v>
      </c>
      <c r="E718" s="221" t="s">
        <v>34</v>
      </c>
      <c r="F718" s="222" t="s">
        <v>569</v>
      </c>
      <c r="G718" s="220"/>
      <c r="H718" s="223">
        <v>0.13800000000000001</v>
      </c>
      <c r="I718" s="224"/>
      <c r="J718" s="220"/>
      <c r="K718" s="220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145</v>
      </c>
      <c r="AU718" s="229" t="s">
        <v>89</v>
      </c>
      <c r="AV718" s="14" t="s">
        <v>89</v>
      </c>
      <c r="AW718" s="14" t="s">
        <v>41</v>
      </c>
      <c r="AX718" s="14" t="s">
        <v>80</v>
      </c>
      <c r="AY718" s="229" t="s">
        <v>134</v>
      </c>
    </row>
    <row r="719" spans="2:51" s="14" customFormat="1" ht="11.25" x14ac:dyDescent="0.2">
      <c r="B719" s="219"/>
      <c r="C719" s="220"/>
      <c r="D719" s="205" t="s">
        <v>145</v>
      </c>
      <c r="E719" s="221" t="s">
        <v>34</v>
      </c>
      <c r="F719" s="222" t="s">
        <v>570</v>
      </c>
      <c r="G719" s="220"/>
      <c r="H719" s="223">
        <v>0.48</v>
      </c>
      <c r="I719" s="224"/>
      <c r="J719" s="220"/>
      <c r="K719" s="220"/>
      <c r="L719" s="225"/>
      <c r="M719" s="226"/>
      <c r="N719" s="227"/>
      <c r="O719" s="227"/>
      <c r="P719" s="227"/>
      <c r="Q719" s="227"/>
      <c r="R719" s="227"/>
      <c r="S719" s="227"/>
      <c r="T719" s="228"/>
      <c r="AT719" s="229" t="s">
        <v>145</v>
      </c>
      <c r="AU719" s="229" t="s">
        <v>89</v>
      </c>
      <c r="AV719" s="14" t="s">
        <v>89</v>
      </c>
      <c r="AW719" s="14" t="s">
        <v>41</v>
      </c>
      <c r="AX719" s="14" t="s">
        <v>80</v>
      </c>
      <c r="AY719" s="229" t="s">
        <v>134</v>
      </c>
    </row>
    <row r="720" spans="2:51" s="14" customFormat="1" ht="11.25" x14ac:dyDescent="0.2">
      <c r="B720" s="219"/>
      <c r="C720" s="220"/>
      <c r="D720" s="205" t="s">
        <v>145</v>
      </c>
      <c r="E720" s="221" t="s">
        <v>34</v>
      </c>
      <c r="F720" s="222" t="s">
        <v>501</v>
      </c>
      <c r="G720" s="220"/>
      <c r="H720" s="223">
        <v>0.13200000000000001</v>
      </c>
      <c r="I720" s="224"/>
      <c r="J720" s="220"/>
      <c r="K720" s="220"/>
      <c r="L720" s="225"/>
      <c r="M720" s="226"/>
      <c r="N720" s="227"/>
      <c r="O720" s="227"/>
      <c r="P720" s="227"/>
      <c r="Q720" s="227"/>
      <c r="R720" s="227"/>
      <c r="S720" s="227"/>
      <c r="T720" s="228"/>
      <c r="AT720" s="229" t="s">
        <v>145</v>
      </c>
      <c r="AU720" s="229" t="s">
        <v>89</v>
      </c>
      <c r="AV720" s="14" t="s">
        <v>89</v>
      </c>
      <c r="AW720" s="14" t="s">
        <v>41</v>
      </c>
      <c r="AX720" s="14" t="s">
        <v>80</v>
      </c>
      <c r="AY720" s="229" t="s">
        <v>134</v>
      </c>
    </row>
    <row r="721" spans="2:51" s="14" customFormat="1" ht="11.25" x14ac:dyDescent="0.2">
      <c r="B721" s="219"/>
      <c r="C721" s="220"/>
      <c r="D721" s="205" t="s">
        <v>145</v>
      </c>
      <c r="E721" s="221" t="s">
        <v>34</v>
      </c>
      <c r="F721" s="222" t="s">
        <v>571</v>
      </c>
      <c r="G721" s="220"/>
      <c r="H721" s="223">
        <v>0.121</v>
      </c>
      <c r="I721" s="224"/>
      <c r="J721" s="220"/>
      <c r="K721" s="220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145</v>
      </c>
      <c r="AU721" s="229" t="s">
        <v>89</v>
      </c>
      <c r="AV721" s="14" t="s">
        <v>89</v>
      </c>
      <c r="AW721" s="14" t="s">
        <v>41</v>
      </c>
      <c r="AX721" s="14" t="s">
        <v>80</v>
      </c>
      <c r="AY721" s="229" t="s">
        <v>134</v>
      </c>
    </row>
    <row r="722" spans="2:51" s="14" customFormat="1" ht="11.25" x14ac:dyDescent="0.2">
      <c r="B722" s="219"/>
      <c r="C722" s="220"/>
      <c r="D722" s="205" t="s">
        <v>145</v>
      </c>
      <c r="E722" s="221" t="s">
        <v>34</v>
      </c>
      <c r="F722" s="222" t="s">
        <v>572</v>
      </c>
      <c r="G722" s="220"/>
      <c r="H722" s="223">
        <v>0.13800000000000001</v>
      </c>
      <c r="I722" s="224"/>
      <c r="J722" s="220"/>
      <c r="K722" s="220"/>
      <c r="L722" s="225"/>
      <c r="M722" s="226"/>
      <c r="N722" s="227"/>
      <c r="O722" s="227"/>
      <c r="P722" s="227"/>
      <c r="Q722" s="227"/>
      <c r="R722" s="227"/>
      <c r="S722" s="227"/>
      <c r="T722" s="228"/>
      <c r="AT722" s="229" t="s">
        <v>145</v>
      </c>
      <c r="AU722" s="229" t="s">
        <v>89</v>
      </c>
      <c r="AV722" s="14" t="s">
        <v>89</v>
      </c>
      <c r="AW722" s="14" t="s">
        <v>41</v>
      </c>
      <c r="AX722" s="14" t="s">
        <v>80</v>
      </c>
      <c r="AY722" s="229" t="s">
        <v>134</v>
      </c>
    </row>
    <row r="723" spans="2:51" s="14" customFormat="1" ht="11.25" x14ac:dyDescent="0.2">
      <c r="B723" s="219"/>
      <c r="C723" s="220"/>
      <c r="D723" s="205" t="s">
        <v>145</v>
      </c>
      <c r="E723" s="221" t="s">
        <v>34</v>
      </c>
      <c r="F723" s="222" t="s">
        <v>573</v>
      </c>
      <c r="G723" s="220"/>
      <c r="H723" s="223">
        <v>0.68400000000000005</v>
      </c>
      <c r="I723" s="224"/>
      <c r="J723" s="220"/>
      <c r="K723" s="220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145</v>
      </c>
      <c r="AU723" s="229" t="s">
        <v>89</v>
      </c>
      <c r="AV723" s="14" t="s">
        <v>89</v>
      </c>
      <c r="AW723" s="14" t="s">
        <v>41</v>
      </c>
      <c r="AX723" s="14" t="s">
        <v>80</v>
      </c>
      <c r="AY723" s="229" t="s">
        <v>134</v>
      </c>
    </row>
    <row r="724" spans="2:51" s="14" customFormat="1" ht="11.25" x14ac:dyDescent="0.2">
      <c r="B724" s="219"/>
      <c r="C724" s="220"/>
      <c r="D724" s="205" t="s">
        <v>145</v>
      </c>
      <c r="E724" s="221" t="s">
        <v>34</v>
      </c>
      <c r="F724" s="222" t="s">
        <v>499</v>
      </c>
      <c r="G724" s="220"/>
      <c r="H724" s="223">
        <v>8.1000000000000003E-2</v>
      </c>
      <c r="I724" s="224"/>
      <c r="J724" s="220"/>
      <c r="K724" s="220"/>
      <c r="L724" s="225"/>
      <c r="M724" s="226"/>
      <c r="N724" s="227"/>
      <c r="O724" s="227"/>
      <c r="P724" s="227"/>
      <c r="Q724" s="227"/>
      <c r="R724" s="227"/>
      <c r="S724" s="227"/>
      <c r="T724" s="228"/>
      <c r="AT724" s="229" t="s">
        <v>145</v>
      </c>
      <c r="AU724" s="229" t="s">
        <v>89</v>
      </c>
      <c r="AV724" s="14" t="s">
        <v>89</v>
      </c>
      <c r="AW724" s="14" t="s">
        <v>41</v>
      </c>
      <c r="AX724" s="14" t="s">
        <v>80</v>
      </c>
      <c r="AY724" s="229" t="s">
        <v>134</v>
      </c>
    </row>
    <row r="725" spans="2:51" s="14" customFormat="1" ht="11.25" x14ac:dyDescent="0.2">
      <c r="B725" s="219"/>
      <c r="C725" s="220"/>
      <c r="D725" s="205" t="s">
        <v>145</v>
      </c>
      <c r="E725" s="221" t="s">
        <v>34</v>
      </c>
      <c r="F725" s="222" t="s">
        <v>574</v>
      </c>
      <c r="G725" s="220"/>
      <c r="H725" s="223">
        <v>0.153</v>
      </c>
      <c r="I725" s="224"/>
      <c r="J725" s="220"/>
      <c r="K725" s="220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145</v>
      </c>
      <c r="AU725" s="229" t="s">
        <v>89</v>
      </c>
      <c r="AV725" s="14" t="s">
        <v>89</v>
      </c>
      <c r="AW725" s="14" t="s">
        <v>41</v>
      </c>
      <c r="AX725" s="14" t="s">
        <v>80</v>
      </c>
      <c r="AY725" s="229" t="s">
        <v>134</v>
      </c>
    </row>
    <row r="726" spans="2:51" s="14" customFormat="1" ht="11.25" x14ac:dyDescent="0.2">
      <c r="B726" s="219"/>
      <c r="C726" s="220"/>
      <c r="D726" s="205" t="s">
        <v>145</v>
      </c>
      <c r="E726" s="221" t="s">
        <v>34</v>
      </c>
      <c r="F726" s="222" t="s">
        <v>575</v>
      </c>
      <c r="G726" s="220"/>
      <c r="H726" s="223">
        <v>0.17399999999999999</v>
      </c>
      <c r="I726" s="224"/>
      <c r="J726" s="220"/>
      <c r="K726" s="220"/>
      <c r="L726" s="225"/>
      <c r="M726" s="226"/>
      <c r="N726" s="227"/>
      <c r="O726" s="227"/>
      <c r="P726" s="227"/>
      <c r="Q726" s="227"/>
      <c r="R726" s="227"/>
      <c r="S726" s="227"/>
      <c r="T726" s="228"/>
      <c r="AT726" s="229" t="s">
        <v>145</v>
      </c>
      <c r="AU726" s="229" t="s">
        <v>89</v>
      </c>
      <c r="AV726" s="14" t="s">
        <v>89</v>
      </c>
      <c r="AW726" s="14" t="s">
        <v>41</v>
      </c>
      <c r="AX726" s="14" t="s">
        <v>80</v>
      </c>
      <c r="AY726" s="229" t="s">
        <v>134</v>
      </c>
    </row>
    <row r="727" spans="2:51" s="14" customFormat="1" ht="11.25" x14ac:dyDescent="0.2">
      <c r="B727" s="219"/>
      <c r="C727" s="220"/>
      <c r="D727" s="205" t="s">
        <v>145</v>
      </c>
      <c r="E727" s="221" t="s">
        <v>34</v>
      </c>
      <c r="F727" s="222" t="s">
        <v>576</v>
      </c>
      <c r="G727" s="220"/>
      <c r="H727" s="223">
        <v>0.17899999999999999</v>
      </c>
      <c r="I727" s="224"/>
      <c r="J727" s="220"/>
      <c r="K727" s="220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145</v>
      </c>
      <c r="AU727" s="229" t="s">
        <v>89</v>
      </c>
      <c r="AV727" s="14" t="s">
        <v>89</v>
      </c>
      <c r="AW727" s="14" t="s">
        <v>41</v>
      </c>
      <c r="AX727" s="14" t="s">
        <v>80</v>
      </c>
      <c r="AY727" s="229" t="s">
        <v>134</v>
      </c>
    </row>
    <row r="728" spans="2:51" s="14" customFormat="1" ht="11.25" x14ac:dyDescent="0.2">
      <c r="B728" s="219"/>
      <c r="C728" s="220"/>
      <c r="D728" s="205" t="s">
        <v>145</v>
      </c>
      <c r="E728" s="221" t="s">
        <v>34</v>
      </c>
      <c r="F728" s="222" t="s">
        <v>577</v>
      </c>
      <c r="G728" s="220"/>
      <c r="H728" s="223">
        <v>0.09</v>
      </c>
      <c r="I728" s="224"/>
      <c r="J728" s="220"/>
      <c r="K728" s="220"/>
      <c r="L728" s="225"/>
      <c r="M728" s="226"/>
      <c r="N728" s="227"/>
      <c r="O728" s="227"/>
      <c r="P728" s="227"/>
      <c r="Q728" s="227"/>
      <c r="R728" s="227"/>
      <c r="S728" s="227"/>
      <c r="T728" s="228"/>
      <c r="AT728" s="229" t="s">
        <v>145</v>
      </c>
      <c r="AU728" s="229" t="s">
        <v>89</v>
      </c>
      <c r="AV728" s="14" t="s">
        <v>89</v>
      </c>
      <c r="AW728" s="14" t="s">
        <v>41</v>
      </c>
      <c r="AX728" s="14" t="s">
        <v>80</v>
      </c>
      <c r="AY728" s="229" t="s">
        <v>134</v>
      </c>
    </row>
    <row r="729" spans="2:51" s="14" customFormat="1" ht="11.25" x14ac:dyDescent="0.2">
      <c r="B729" s="219"/>
      <c r="C729" s="220"/>
      <c r="D729" s="205" t="s">
        <v>145</v>
      </c>
      <c r="E729" s="221" t="s">
        <v>34</v>
      </c>
      <c r="F729" s="222" t="s">
        <v>578</v>
      </c>
      <c r="G729" s="220"/>
      <c r="H729" s="223">
        <v>0.14099999999999999</v>
      </c>
      <c r="I729" s="224"/>
      <c r="J729" s="220"/>
      <c r="K729" s="220"/>
      <c r="L729" s="225"/>
      <c r="M729" s="226"/>
      <c r="N729" s="227"/>
      <c r="O729" s="227"/>
      <c r="P729" s="227"/>
      <c r="Q729" s="227"/>
      <c r="R729" s="227"/>
      <c r="S729" s="227"/>
      <c r="T729" s="228"/>
      <c r="AT729" s="229" t="s">
        <v>145</v>
      </c>
      <c r="AU729" s="229" t="s">
        <v>89</v>
      </c>
      <c r="AV729" s="14" t="s">
        <v>89</v>
      </c>
      <c r="AW729" s="14" t="s">
        <v>41</v>
      </c>
      <c r="AX729" s="14" t="s">
        <v>80</v>
      </c>
      <c r="AY729" s="229" t="s">
        <v>134</v>
      </c>
    </row>
    <row r="730" spans="2:51" s="14" customFormat="1" ht="11.25" x14ac:dyDescent="0.2">
      <c r="B730" s="219"/>
      <c r="C730" s="220"/>
      <c r="D730" s="205" t="s">
        <v>145</v>
      </c>
      <c r="E730" s="221" t="s">
        <v>34</v>
      </c>
      <c r="F730" s="222" t="s">
        <v>578</v>
      </c>
      <c r="G730" s="220"/>
      <c r="H730" s="223">
        <v>0.14099999999999999</v>
      </c>
      <c r="I730" s="224"/>
      <c r="J730" s="220"/>
      <c r="K730" s="220"/>
      <c r="L730" s="225"/>
      <c r="M730" s="226"/>
      <c r="N730" s="227"/>
      <c r="O730" s="227"/>
      <c r="P730" s="227"/>
      <c r="Q730" s="227"/>
      <c r="R730" s="227"/>
      <c r="S730" s="227"/>
      <c r="T730" s="228"/>
      <c r="AT730" s="229" t="s">
        <v>145</v>
      </c>
      <c r="AU730" s="229" t="s">
        <v>89</v>
      </c>
      <c r="AV730" s="14" t="s">
        <v>89</v>
      </c>
      <c r="AW730" s="14" t="s">
        <v>41</v>
      </c>
      <c r="AX730" s="14" t="s">
        <v>80</v>
      </c>
      <c r="AY730" s="229" t="s">
        <v>134</v>
      </c>
    </row>
    <row r="731" spans="2:51" s="14" customFormat="1" ht="11.25" x14ac:dyDescent="0.2">
      <c r="B731" s="219"/>
      <c r="C731" s="220"/>
      <c r="D731" s="205" t="s">
        <v>145</v>
      </c>
      <c r="E731" s="221" t="s">
        <v>34</v>
      </c>
      <c r="F731" s="222" t="s">
        <v>579</v>
      </c>
      <c r="G731" s="220"/>
      <c r="H731" s="223">
        <v>7.6999999999999999E-2</v>
      </c>
      <c r="I731" s="224"/>
      <c r="J731" s="220"/>
      <c r="K731" s="220"/>
      <c r="L731" s="225"/>
      <c r="M731" s="226"/>
      <c r="N731" s="227"/>
      <c r="O731" s="227"/>
      <c r="P731" s="227"/>
      <c r="Q731" s="227"/>
      <c r="R731" s="227"/>
      <c r="S731" s="227"/>
      <c r="T731" s="228"/>
      <c r="AT731" s="229" t="s">
        <v>145</v>
      </c>
      <c r="AU731" s="229" t="s">
        <v>89</v>
      </c>
      <c r="AV731" s="14" t="s">
        <v>89</v>
      </c>
      <c r="AW731" s="14" t="s">
        <v>41</v>
      </c>
      <c r="AX731" s="14" t="s">
        <v>80</v>
      </c>
      <c r="AY731" s="229" t="s">
        <v>134</v>
      </c>
    </row>
    <row r="732" spans="2:51" s="14" customFormat="1" ht="11.25" x14ac:dyDescent="0.2">
      <c r="B732" s="219"/>
      <c r="C732" s="220"/>
      <c r="D732" s="205" t="s">
        <v>145</v>
      </c>
      <c r="E732" s="221" t="s">
        <v>34</v>
      </c>
      <c r="F732" s="222" t="s">
        <v>580</v>
      </c>
      <c r="G732" s="220"/>
      <c r="H732" s="223">
        <v>1.7410000000000001</v>
      </c>
      <c r="I732" s="224"/>
      <c r="J732" s="220"/>
      <c r="K732" s="220"/>
      <c r="L732" s="225"/>
      <c r="M732" s="226"/>
      <c r="N732" s="227"/>
      <c r="O732" s="227"/>
      <c r="P732" s="227"/>
      <c r="Q732" s="227"/>
      <c r="R732" s="227"/>
      <c r="S732" s="227"/>
      <c r="T732" s="228"/>
      <c r="AT732" s="229" t="s">
        <v>145</v>
      </c>
      <c r="AU732" s="229" t="s">
        <v>89</v>
      </c>
      <c r="AV732" s="14" t="s">
        <v>89</v>
      </c>
      <c r="AW732" s="14" t="s">
        <v>41</v>
      </c>
      <c r="AX732" s="14" t="s">
        <v>80</v>
      </c>
      <c r="AY732" s="229" t="s">
        <v>134</v>
      </c>
    </row>
    <row r="733" spans="2:51" s="14" customFormat="1" ht="11.25" x14ac:dyDescent="0.2">
      <c r="B733" s="219"/>
      <c r="C733" s="220"/>
      <c r="D733" s="205" t="s">
        <v>145</v>
      </c>
      <c r="E733" s="221" t="s">
        <v>34</v>
      </c>
      <c r="F733" s="222" t="s">
        <v>581</v>
      </c>
      <c r="G733" s="220"/>
      <c r="H733" s="223">
        <v>0.432</v>
      </c>
      <c r="I733" s="224"/>
      <c r="J733" s="220"/>
      <c r="K733" s="220"/>
      <c r="L733" s="225"/>
      <c r="M733" s="226"/>
      <c r="N733" s="227"/>
      <c r="O733" s="227"/>
      <c r="P733" s="227"/>
      <c r="Q733" s="227"/>
      <c r="R733" s="227"/>
      <c r="S733" s="227"/>
      <c r="T733" s="228"/>
      <c r="AT733" s="229" t="s">
        <v>145</v>
      </c>
      <c r="AU733" s="229" t="s">
        <v>89</v>
      </c>
      <c r="AV733" s="14" t="s">
        <v>89</v>
      </c>
      <c r="AW733" s="14" t="s">
        <v>41</v>
      </c>
      <c r="AX733" s="14" t="s">
        <v>80</v>
      </c>
      <c r="AY733" s="229" t="s">
        <v>134</v>
      </c>
    </row>
    <row r="734" spans="2:51" s="14" customFormat="1" ht="11.25" x14ac:dyDescent="0.2">
      <c r="B734" s="219"/>
      <c r="C734" s="220"/>
      <c r="D734" s="205" t="s">
        <v>145</v>
      </c>
      <c r="E734" s="221" t="s">
        <v>34</v>
      </c>
      <c r="F734" s="222" t="s">
        <v>488</v>
      </c>
      <c r="G734" s="220"/>
      <c r="H734" s="223">
        <v>0.27400000000000002</v>
      </c>
      <c r="I734" s="224"/>
      <c r="J734" s="220"/>
      <c r="K734" s="220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145</v>
      </c>
      <c r="AU734" s="229" t="s">
        <v>89</v>
      </c>
      <c r="AV734" s="14" t="s">
        <v>89</v>
      </c>
      <c r="AW734" s="14" t="s">
        <v>41</v>
      </c>
      <c r="AX734" s="14" t="s">
        <v>80</v>
      </c>
      <c r="AY734" s="229" t="s">
        <v>134</v>
      </c>
    </row>
    <row r="735" spans="2:51" s="14" customFormat="1" ht="11.25" x14ac:dyDescent="0.2">
      <c r="B735" s="219"/>
      <c r="C735" s="220"/>
      <c r="D735" s="205" t="s">
        <v>145</v>
      </c>
      <c r="E735" s="221" t="s">
        <v>34</v>
      </c>
      <c r="F735" s="222" t="s">
        <v>582</v>
      </c>
      <c r="G735" s="220"/>
      <c r="H735" s="223">
        <v>0.17299999999999999</v>
      </c>
      <c r="I735" s="224"/>
      <c r="J735" s="220"/>
      <c r="K735" s="220"/>
      <c r="L735" s="225"/>
      <c r="M735" s="226"/>
      <c r="N735" s="227"/>
      <c r="O735" s="227"/>
      <c r="P735" s="227"/>
      <c r="Q735" s="227"/>
      <c r="R735" s="227"/>
      <c r="S735" s="227"/>
      <c r="T735" s="228"/>
      <c r="AT735" s="229" t="s">
        <v>145</v>
      </c>
      <c r="AU735" s="229" t="s">
        <v>89</v>
      </c>
      <c r="AV735" s="14" t="s">
        <v>89</v>
      </c>
      <c r="AW735" s="14" t="s">
        <v>41</v>
      </c>
      <c r="AX735" s="14" t="s">
        <v>80</v>
      </c>
      <c r="AY735" s="229" t="s">
        <v>134</v>
      </c>
    </row>
    <row r="736" spans="2:51" s="14" customFormat="1" ht="11.25" x14ac:dyDescent="0.2">
      <c r="B736" s="219"/>
      <c r="C736" s="220"/>
      <c r="D736" s="205" t="s">
        <v>145</v>
      </c>
      <c r="E736" s="221" t="s">
        <v>34</v>
      </c>
      <c r="F736" s="222" t="s">
        <v>583</v>
      </c>
      <c r="G736" s="220"/>
      <c r="H736" s="223">
        <v>0.33700000000000002</v>
      </c>
      <c r="I736" s="224"/>
      <c r="J736" s="220"/>
      <c r="K736" s="220"/>
      <c r="L736" s="225"/>
      <c r="M736" s="226"/>
      <c r="N736" s="227"/>
      <c r="O736" s="227"/>
      <c r="P736" s="227"/>
      <c r="Q736" s="227"/>
      <c r="R736" s="227"/>
      <c r="S736" s="227"/>
      <c r="T736" s="228"/>
      <c r="AT736" s="229" t="s">
        <v>145</v>
      </c>
      <c r="AU736" s="229" t="s">
        <v>89</v>
      </c>
      <c r="AV736" s="14" t="s">
        <v>89</v>
      </c>
      <c r="AW736" s="14" t="s">
        <v>41</v>
      </c>
      <c r="AX736" s="14" t="s">
        <v>80</v>
      </c>
      <c r="AY736" s="229" t="s">
        <v>134</v>
      </c>
    </row>
    <row r="737" spans="1:65" s="14" customFormat="1" ht="11.25" x14ac:dyDescent="0.2">
      <c r="B737" s="219"/>
      <c r="C737" s="220"/>
      <c r="D737" s="205" t="s">
        <v>145</v>
      </c>
      <c r="E737" s="221" t="s">
        <v>34</v>
      </c>
      <c r="F737" s="222" t="s">
        <v>584</v>
      </c>
      <c r="G737" s="220"/>
      <c r="H737" s="223">
        <v>0.3</v>
      </c>
      <c r="I737" s="224"/>
      <c r="J737" s="220"/>
      <c r="K737" s="220"/>
      <c r="L737" s="225"/>
      <c r="M737" s="226"/>
      <c r="N737" s="227"/>
      <c r="O737" s="227"/>
      <c r="P737" s="227"/>
      <c r="Q737" s="227"/>
      <c r="R737" s="227"/>
      <c r="S737" s="227"/>
      <c r="T737" s="228"/>
      <c r="AT737" s="229" t="s">
        <v>145</v>
      </c>
      <c r="AU737" s="229" t="s">
        <v>89</v>
      </c>
      <c r="AV737" s="14" t="s">
        <v>89</v>
      </c>
      <c r="AW737" s="14" t="s">
        <v>41</v>
      </c>
      <c r="AX737" s="14" t="s">
        <v>80</v>
      </c>
      <c r="AY737" s="229" t="s">
        <v>134</v>
      </c>
    </row>
    <row r="738" spans="1:65" s="14" customFormat="1" ht="11.25" x14ac:dyDescent="0.2">
      <c r="B738" s="219"/>
      <c r="C738" s="220"/>
      <c r="D738" s="205" t="s">
        <v>145</v>
      </c>
      <c r="E738" s="221" t="s">
        <v>34</v>
      </c>
      <c r="F738" s="222" t="s">
        <v>585</v>
      </c>
      <c r="G738" s="220"/>
      <c r="H738" s="223">
        <v>0.34599999999999997</v>
      </c>
      <c r="I738" s="224"/>
      <c r="J738" s="220"/>
      <c r="K738" s="220"/>
      <c r="L738" s="225"/>
      <c r="M738" s="226"/>
      <c r="N738" s="227"/>
      <c r="O738" s="227"/>
      <c r="P738" s="227"/>
      <c r="Q738" s="227"/>
      <c r="R738" s="227"/>
      <c r="S738" s="227"/>
      <c r="T738" s="228"/>
      <c r="AT738" s="229" t="s">
        <v>145</v>
      </c>
      <c r="AU738" s="229" t="s">
        <v>89</v>
      </c>
      <c r="AV738" s="14" t="s">
        <v>89</v>
      </c>
      <c r="AW738" s="14" t="s">
        <v>41</v>
      </c>
      <c r="AX738" s="14" t="s">
        <v>80</v>
      </c>
      <c r="AY738" s="229" t="s">
        <v>134</v>
      </c>
    </row>
    <row r="739" spans="1:65" s="14" customFormat="1" ht="11.25" x14ac:dyDescent="0.2">
      <c r="B739" s="219"/>
      <c r="C739" s="220"/>
      <c r="D739" s="205" t="s">
        <v>145</v>
      </c>
      <c r="E739" s="221" t="s">
        <v>34</v>
      </c>
      <c r="F739" s="222" t="s">
        <v>586</v>
      </c>
      <c r="G739" s="220"/>
      <c r="H739" s="223">
        <v>8.8999999999999996E-2</v>
      </c>
      <c r="I739" s="224"/>
      <c r="J739" s="220"/>
      <c r="K739" s="220"/>
      <c r="L739" s="225"/>
      <c r="M739" s="226"/>
      <c r="N739" s="227"/>
      <c r="O739" s="227"/>
      <c r="P739" s="227"/>
      <c r="Q739" s="227"/>
      <c r="R739" s="227"/>
      <c r="S739" s="227"/>
      <c r="T739" s="228"/>
      <c r="AT739" s="229" t="s">
        <v>145</v>
      </c>
      <c r="AU739" s="229" t="s">
        <v>89</v>
      </c>
      <c r="AV739" s="14" t="s">
        <v>89</v>
      </c>
      <c r="AW739" s="14" t="s">
        <v>41</v>
      </c>
      <c r="AX739" s="14" t="s">
        <v>80</v>
      </c>
      <c r="AY739" s="229" t="s">
        <v>134</v>
      </c>
    </row>
    <row r="740" spans="1:65" s="14" customFormat="1" ht="11.25" x14ac:dyDescent="0.2">
      <c r="B740" s="219"/>
      <c r="C740" s="220"/>
      <c r="D740" s="205" t="s">
        <v>145</v>
      </c>
      <c r="E740" s="221" t="s">
        <v>34</v>
      </c>
      <c r="F740" s="222" t="s">
        <v>587</v>
      </c>
      <c r="G740" s="220"/>
      <c r="H740" s="223">
        <v>0.36</v>
      </c>
      <c r="I740" s="224"/>
      <c r="J740" s="220"/>
      <c r="K740" s="220"/>
      <c r="L740" s="225"/>
      <c r="M740" s="226"/>
      <c r="N740" s="227"/>
      <c r="O740" s="227"/>
      <c r="P740" s="227"/>
      <c r="Q740" s="227"/>
      <c r="R740" s="227"/>
      <c r="S740" s="227"/>
      <c r="T740" s="228"/>
      <c r="AT740" s="229" t="s">
        <v>145</v>
      </c>
      <c r="AU740" s="229" t="s">
        <v>89</v>
      </c>
      <c r="AV740" s="14" t="s">
        <v>89</v>
      </c>
      <c r="AW740" s="14" t="s">
        <v>41</v>
      </c>
      <c r="AX740" s="14" t="s">
        <v>80</v>
      </c>
      <c r="AY740" s="229" t="s">
        <v>134</v>
      </c>
    </row>
    <row r="741" spans="1:65" s="14" customFormat="1" ht="11.25" x14ac:dyDescent="0.2">
      <c r="B741" s="219"/>
      <c r="C741" s="220"/>
      <c r="D741" s="205" t="s">
        <v>145</v>
      </c>
      <c r="E741" s="221" t="s">
        <v>34</v>
      </c>
      <c r="F741" s="222" t="s">
        <v>493</v>
      </c>
      <c r="G741" s="220"/>
      <c r="H741" s="223">
        <v>0.27400000000000002</v>
      </c>
      <c r="I741" s="224"/>
      <c r="J741" s="220"/>
      <c r="K741" s="220"/>
      <c r="L741" s="225"/>
      <c r="M741" s="226"/>
      <c r="N741" s="227"/>
      <c r="O741" s="227"/>
      <c r="P741" s="227"/>
      <c r="Q741" s="227"/>
      <c r="R741" s="227"/>
      <c r="S741" s="227"/>
      <c r="T741" s="228"/>
      <c r="AT741" s="229" t="s">
        <v>145</v>
      </c>
      <c r="AU741" s="229" t="s">
        <v>89</v>
      </c>
      <c r="AV741" s="14" t="s">
        <v>89</v>
      </c>
      <c r="AW741" s="14" t="s">
        <v>41</v>
      </c>
      <c r="AX741" s="14" t="s">
        <v>80</v>
      </c>
      <c r="AY741" s="229" t="s">
        <v>134</v>
      </c>
    </row>
    <row r="742" spans="1:65" s="14" customFormat="1" ht="11.25" x14ac:dyDescent="0.2">
      <c r="B742" s="219"/>
      <c r="C742" s="220"/>
      <c r="D742" s="205" t="s">
        <v>145</v>
      </c>
      <c r="E742" s="221" t="s">
        <v>34</v>
      </c>
      <c r="F742" s="222" t="s">
        <v>488</v>
      </c>
      <c r="G742" s="220"/>
      <c r="H742" s="223">
        <v>0.27400000000000002</v>
      </c>
      <c r="I742" s="224"/>
      <c r="J742" s="220"/>
      <c r="K742" s="220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145</v>
      </c>
      <c r="AU742" s="229" t="s">
        <v>89</v>
      </c>
      <c r="AV742" s="14" t="s">
        <v>89</v>
      </c>
      <c r="AW742" s="14" t="s">
        <v>41</v>
      </c>
      <c r="AX742" s="14" t="s">
        <v>80</v>
      </c>
      <c r="AY742" s="229" t="s">
        <v>134</v>
      </c>
    </row>
    <row r="743" spans="1:65" s="14" customFormat="1" ht="11.25" x14ac:dyDescent="0.2">
      <c r="B743" s="219"/>
      <c r="C743" s="220"/>
      <c r="D743" s="205" t="s">
        <v>145</v>
      </c>
      <c r="E743" s="221" t="s">
        <v>34</v>
      </c>
      <c r="F743" s="222" t="s">
        <v>488</v>
      </c>
      <c r="G743" s="220"/>
      <c r="H743" s="223">
        <v>0.27400000000000002</v>
      </c>
      <c r="I743" s="224"/>
      <c r="J743" s="220"/>
      <c r="K743" s="220"/>
      <c r="L743" s="225"/>
      <c r="M743" s="226"/>
      <c r="N743" s="227"/>
      <c r="O743" s="227"/>
      <c r="P743" s="227"/>
      <c r="Q743" s="227"/>
      <c r="R743" s="227"/>
      <c r="S743" s="227"/>
      <c r="T743" s="228"/>
      <c r="AT743" s="229" t="s">
        <v>145</v>
      </c>
      <c r="AU743" s="229" t="s">
        <v>89</v>
      </c>
      <c r="AV743" s="14" t="s">
        <v>89</v>
      </c>
      <c r="AW743" s="14" t="s">
        <v>41</v>
      </c>
      <c r="AX743" s="14" t="s">
        <v>80</v>
      </c>
      <c r="AY743" s="229" t="s">
        <v>134</v>
      </c>
    </row>
    <row r="744" spans="1:65" s="15" customFormat="1" ht="11.25" x14ac:dyDescent="0.2">
      <c r="B744" s="230"/>
      <c r="C744" s="231"/>
      <c r="D744" s="205" t="s">
        <v>145</v>
      </c>
      <c r="E744" s="232" t="s">
        <v>34</v>
      </c>
      <c r="F744" s="233" t="s">
        <v>149</v>
      </c>
      <c r="G744" s="231"/>
      <c r="H744" s="234">
        <v>51.43</v>
      </c>
      <c r="I744" s="235"/>
      <c r="J744" s="231"/>
      <c r="K744" s="231"/>
      <c r="L744" s="236"/>
      <c r="M744" s="237"/>
      <c r="N744" s="238"/>
      <c r="O744" s="238"/>
      <c r="P744" s="238"/>
      <c r="Q744" s="238"/>
      <c r="R744" s="238"/>
      <c r="S744" s="238"/>
      <c r="T744" s="239"/>
      <c r="AT744" s="240" t="s">
        <v>145</v>
      </c>
      <c r="AU744" s="240" t="s">
        <v>89</v>
      </c>
      <c r="AV744" s="15" t="s">
        <v>141</v>
      </c>
      <c r="AW744" s="15" t="s">
        <v>41</v>
      </c>
      <c r="AX744" s="15" t="s">
        <v>80</v>
      </c>
      <c r="AY744" s="240" t="s">
        <v>134</v>
      </c>
    </row>
    <row r="745" spans="1:65" s="14" customFormat="1" ht="11.25" x14ac:dyDescent="0.2">
      <c r="B745" s="219"/>
      <c r="C745" s="220"/>
      <c r="D745" s="205" t="s">
        <v>145</v>
      </c>
      <c r="E745" s="221" t="s">
        <v>34</v>
      </c>
      <c r="F745" s="222" t="s">
        <v>588</v>
      </c>
      <c r="G745" s="220"/>
      <c r="H745" s="223">
        <v>25.715</v>
      </c>
      <c r="I745" s="224"/>
      <c r="J745" s="220"/>
      <c r="K745" s="220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145</v>
      </c>
      <c r="AU745" s="229" t="s">
        <v>89</v>
      </c>
      <c r="AV745" s="14" t="s">
        <v>89</v>
      </c>
      <c r="AW745" s="14" t="s">
        <v>41</v>
      </c>
      <c r="AX745" s="14" t="s">
        <v>80</v>
      </c>
      <c r="AY745" s="229" t="s">
        <v>134</v>
      </c>
    </row>
    <row r="746" spans="1:65" s="15" customFormat="1" ht="11.25" x14ac:dyDescent="0.2">
      <c r="B746" s="230"/>
      <c r="C746" s="231"/>
      <c r="D746" s="205" t="s">
        <v>145</v>
      </c>
      <c r="E746" s="232" t="s">
        <v>34</v>
      </c>
      <c r="F746" s="233" t="s">
        <v>149</v>
      </c>
      <c r="G746" s="231"/>
      <c r="H746" s="234">
        <v>25.715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145</v>
      </c>
      <c r="AU746" s="240" t="s">
        <v>89</v>
      </c>
      <c r="AV746" s="15" t="s">
        <v>141</v>
      </c>
      <c r="AW746" s="15" t="s">
        <v>41</v>
      </c>
      <c r="AX746" s="15" t="s">
        <v>23</v>
      </c>
      <c r="AY746" s="240" t="s">
        <v>134</v>
      </c>
    </row>
    <row r="747" spans="1:65" s="2" customFormat="1" ht="16.5" customHeight="1" x14ac:dyDescent="0.2">
      <c r="A747" s="37"/>
      <c r="B747" s="38"/>
      <c r="C747" s="192" t="s">
        <v>593</v>
      </c>
      <c r="D747" s="192" t="s">
        <v>136</v>
      </c>
      <c r="E747" s="193" t="s">
        <v>594</v>
      </c>
      <c r="F747" s="194" t="s">
        <v>595</v>
      </c>
      <c r="G747" s="195" t="s">
        <v>139</v>
      </c>
      <c r="H747" s="196">
        <v>349.65</v>
      </c>
      <c r="I747" s="197"/>
      <c r="J747" s="198">
        <f>ROUND(I747*H747,2)</f>
        <v>0</v>
      </c>
      <c r="K747" s="194" t="s">
        <v>158</v>
      </c>
      <c r="L747" s="42"/>
      <c r="M747" s="199" t="s">
        <v>34</v>
      </c>
      <c r="N747" s="200" t="s">
        <v>51</v>
      </c>
      <c r="O747" s="67"/>
      <c r="P747" s="201">
        <f>O747*H747</f>
        <v>0</v>
      </c>
      <c r="Q747" s="201">
        <v>0</v>
      </c>
      <c r="R747" s="201">
        <f>Q747*H747</f>
        <v>0</v>
      </c>
      <c r="S747" s="201">
        <v>1.584E-2</v>
      </c>
      <c r="T747" s="202">
        <f>S747*H747</f>
        <v>5.538456</v>
      </c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R747" s="203" t="s">
        <v>244</v>
      </c>
      <c r="AT747" s="203" t="s">
        <v>136</v>
      </c>
      <c r="AU747" s="203" t="s">
        <v>89</v>
      </c>
      <c r="AY747" s="19" t="s">
        <v>134</v>
      </c>
      <c r="BE747" s="204">
        <f>IF(N747="základní",J747,0)</f>
        <v>0</v>
      </c>
      <c r="BF747" s="204">
        <f>IF(N747="snížená",J747,0)</f>
        <v>0</v>
      </c>
      <c r="BG747" s="204">
        <f>IF(N747="zákl. přenesená",J747,0)</f>
        <v>0</v>
      </c>
      <c r="BH747" s="204">
        <f>IF(N747="sníž. přenesená",J747,0)</f>
        <v>0</v>
      </c>
      <c r="BI747" s="204">
        <f>IF(N747="nulová",J747,0)</f>
        <v>0</v>
      </c>
      <c r="BJ747" s="19" t="s">
        <v>23</v>
      </c>
      <c r="BK747" s="204">
        <f>ROUND(I747*H747,2)</f>
        <v>0</v>
      </c>
      <c r="BL747" s="19" t="s">
        <v>244</v>
      </c>
      <c r="BM747" s="203" t="s">
        <v>596</v>
      </c>
    </row>
    <row r="748" spans="1:65" s="2" customFormat="1" ht="19.5" x14ac:dyDescent="0.2">
      <c r="A748" s="37"/>
      <c r="B748" s="38"/>
      <c r="C748" s="39"/>
      <c r="D748" s="205" t="s">
        <v>143</v>
      </c>
      <c r="E748" s="39"/>
      <c r="F748" s="206" t="s">
        <v>597</v>
      </c>
      <c r="G748" s="39"/>
      <c r="H748" s="39"/>
      <c r="I748" s="110"/>
      <c r="J748" s="39"/>
      <c r="K748" s="39"/>
      <c r="L748" s="42"/>
      <c r="M748" s="207"/>
      <c r="N748" s="208"/>
      <c r="O748" s="67"/>
      <c r="P748" s="67"/>
      <c r="Q748" s="67"/>
      <c r="R748" s="67"/>
      <c r="S748" s="67"/>
      <c r="T748" s="68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T748" s="19" t="s">
        <v>143</v>
      </c>
      <c r="AU748" s="19" t="s">
        <v>89</v>
      </c>
    </row>
    <row r="749" spans="1:65" s="13" customFormat="1" ht="11.25" x14ac:dyDescent="0.2">
      <c r="B749" s="209"/>
      <c r="C749" s="210"/>
      <c r="D749" s="205" t="s">
        <v>145</v>
      </c>
      <c r="E749" s="211" t="s">
        <v>34</v>
      </c>
      <c r="F749" s="212" t="s">
        <v>598</v>
      </c>
      <c r="G749" s="210"/>
      <c r="H749" s="211" t="s">
        <v>34</v>
      </c>
      <c r="I749" s="213"/>
      <c r="J749" s="210"/>
      <c r="K749" s="210"/>
      <c r="L749" s="214"/>
      <c r="M749" s="215"/>
      <c r="N749" s="216"/>
      <c r="O749" s="216"/>
      <c r="P749" s="216"/>
      <c r="Q749" s="216"/>
      <c r="R749" s="216"/>
      <c r="S749" s="216"/>
      <c r="T749" s="217"/>
      <c r="AT749" s="218" t="s">
        <v>145</v>
      </c>
      <c r="AU749" s="218" t="s">
        <v>89</v>
      </c>
      <c r="AV749" s="13" t="s">
        <v>23</v>
      </c>
      <c r="AW749" s="13" t="s">
        <v>41</v>
      </c>
      <c r="AX749" s="13" t="s">
        <v>80</v>
      </c>
      <c r="AY749" s="218" t="s">
        <v>134</v>
      </c>
    </row>
    <row r="750" spans="1:65" s="14" customFormat="1" ht="11.25" x14ac:dyDescent="0.2">
      <c r="B750" s="219"/>
      <c r="C750" s="220"/>
      <c r="D750" s="205" t="s">
        <v>145</v>
      </c>
      <c r="E750" s="221" t="s">
        <v>34</v>
      </c>
      <c r="F750" s="222" t="s">
        <v>599</v>
      </c>
      <c r="G750" s="220"/>
      <c r="H750" s="223">
        <v>349.65</v>
      </c>
      <c r="I750" s="224"/>
      <c r="J750" s="220"/>
      <c r="K750" s="220"/>
      <c r="L750" s="225"/>
      <c r="M750" s="226"/>
      <c r="N750" s="227"/>
      <c r="O750" s="227"/>
      <c r="P750" s="227"/>
      <c r="Q750" s="227"/>
      <c r="R750" s="227"/>
      <c r="S750" s="227"/>
      <c r="T750" s="228"/>
      <c r="AT750" s="229" t="s">
        <v>145</v>
      </c>
      <c r="AU750" s="229" t="s">
        <v>89</v>
      </c>
      <c r="AV750" s="14" t="s">
        <v>89</v>
      </c>
      <c r="AW750" s="14" t="s">
        <v>41</v>
      </c>
      <c r="AX750" s="14" t="s">
        <v>80</v>
      </c>
      <c r="AY750" s="229" t="s">
        <v>134</v>
      </c>
    </row>
    <row r="751" spans="1:65" s="15" customFormat="1" ht="11.25" x14ac:dyDescent="0.2">
      <c r="B751" s="230"/>
      <c r="C751" s="231"/>
      <c r="D751" s="205" t="s">
        <v>145</v>
      </c>
      <c r="E751" s="232" t="s">
        <v>34</v>
      </c>
      <c r="F751" s="233" t="s">
        <v>149</v>
      </c>
      <c r="G751" s="231"/>
      <c r="H751" s="234">
        <v>349.65</v>
      </c>
      <c r="I751" s="235"/>
      <c r="J751" s="231"/>
      <c r="K751" s="231"/>
      <c r="L751" s="236"/>
      <c r="M751" s="237"/>
      <c r="N751" s="238"/>
      <c r="O751" s="238"/>
      <c r="P751" s="238"/>
      <c r="Q751" s="238"/>
      <c r="R751" s="238"/>
      <c r="S751" s="238"/>
      <c r="T751" s="239"/>
      <c r="AT751" s="240" t="s">
        <v>145</v>
      </c>
      <c r="AU751" s="240" t="s">
        <v>89</v>
      </c>
      <c r="AV751" s="15" t="s">
        <v>141</v>
      </c>
      <c r="AW751" s="15" t="s">
        <v>41</v>
      </c>
      <c r="AX751" s="15" t="s">
        <v>23</v>
      </c>
      <c r="AY751" s="240" t="s">
        <v>134</v>
      </c>
    </row>
    <row r="752" spans="1:65" s="2" customFormat="1" ht="16.5" customHeight="1" x14ac:dyDescent="0.2">
      <c r="A752" s="37"/>
      <c r="B752" s="38"/>
      <c r="C752" s="192" t="s">
        <v>600</v>
      </c>
      <c r="D752" s="192" t="s">
        <v>136</v>
      </c>
      <c r="E752" s="193" t="s">
        <v>601</v>
      </c>
      <c r="F752" s="194" t="s">
        <v>602</v>
      </c>
      <c r="G752" s="195" t="s">
        <v>139</v>
      </c>
      <c r="H752" s="196">
        <v>11.031000000000001</v>
      </c>
      <c r="I752" s="197"/>
      <c r="J752" s="198">
        <f>ROUND(I752*H752,2)</f>
        <v>0</v>
      </c>
      <c r="K752" s="194" t="s">
        <v>158</v>
      </c>
      <c r="L752" s="42"/>
      <c r="M752" s="199" t="s">
        <v>34</v>
      </c>
      <c r="N752" s="200" t="s">
        <v>51</v>
      </c>
      <c r="O752" s="67"/>
      <c r="P752" s="201">
        <f>O752*H752</f>
        <v>0</v>
      </c>
      <c r="Q752" s="201">
        <v>0</v>
      </c>
      <c r="R752" s="201">
        <f>Q752*H752</f>
        <v>0</v>
      </c>
      <c r="S752" s="201">
        <v>2.4750000000000001E-2</v>
      </c>
      <c r="T752" s="202">
        <f>S752*H752</f>
        <v>0.27301725000000004</v>
      </c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R752" s="203" t="s">
        <v>244</v>
      </c>
      <c r="AT752" s="203" t="s">
        <v>136</v>
      </c>
      <c r="AU752" s="203" t="s">
        <v>89</v>
      </c>
      <c r="AY752" s="19" t="s">
        <v>134</v>
      </c>
      <c r="BE752" s="204">
        <f>IF(N752="základní",J752,0)</f>
        <v>0</v>
      </c>
      <c r="BF752" s="204">
        <f>IF(N752="snížená",J752,0)</f>
        <v>0</v>
      </c>
      <c r="BG752" s="204">
        <f>IF(N752="zákl. přenesená",J752,0)</f>
        <v>0</v>
      </c>
      <c r="BH752" s="204">
        <f>IF(N752="sníž. přenesená",J752,0)</f>
        <v>0</v>
      </c>
      <c r="BI752" s="204">
        <f>IF(N752="nulová",J752,0)</f>
        <v>0</v>
      </c>
      <c r="BJ752" s="19" t="s">
        <v>23</v>
      </c>
      <c r="BK752" s="204">
        <f>ROUND(I752*H752,2)</f>
        <v>0</v>
      </c>
      <c r="BL752" s="19" t="s">
        <v>244</v>
      </c>
      <c r="BM752" s="203" t="s">
        <v>603</v>
      </c>
    </row>
    <row r="753" spans="1:65" s="2" customFormat="1" ht="19.5" x14ac:dyDescent="0.2">
      <c r="A753" s="37"/>
      <c r="B753" s="38"/>
      <c r="C753" s="39"/>
      <c r="D753" s="205" t="s">
        <v>143</v>
      </c>
      <c r="E753" s="39"/>
      <c r="F753" s="206" t="s">
        <v>604</v>
      </c>
      <c r="G753" s="39"/>
      <c r="H753" s="39"/>
      <c r="I753" s="110"/>
      <c r="J753" s="39"/>
      <c r="K753" s="39"/>
      <c r="L753" s="42"/>
      <c r="M753" s="207"/>
      <c r="N753" s="208"/>
      <c r="O753" s="67"/>
      <c r="P753" s="67"/>
      <c r="Q753" s="67"/>
      <c r="R753" s="67"/>
      <c r="S753" s="67"/>
      <c r="T753" s="68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T753" s="19" t="s">
        <v>143</v>
      </c>
      <c r="AU753" s="19" t="s">
        <v>89</v>
      </c>
    </row>
    <row r="754" spans="1:65" s="13" customFormat="1" ht="11.25" x14ac:dyDescent="0.2">
      <c r="B754" s="209"/>
      <c r="C754" s="210"/>
      <c r="D754" s="205" t="s">
        <v>145</v>
      </c>
      <c r="E754" s="211" t="s">
        <v>34</v>
      </c>
      <c r="F754" s="212" t="s">
        <v>605</v>
      </c>
      <c r="G754" s="210"/>
      <c r="H754" s="211" t="s">
        <v>34</v>
      </c>
      <c r="I754" s="213"/>
      <c r="J754" s="210"/>
      <c r="K754" s="210"/>
      <c r="L754" s="214"/>
      <c r="M754" s="215"/>
      <c r="N754" s="216"/>
      <c r="O754" s="216"/>
      <c r="P754" s="216"/>
      <c r="Q754" s="216"/>
      <c r="R754" s="216"/>
      <c r="S754" s="216"/>
      <c r="T754" s="217"/>
      <c r="AT754" s="218" t="s">
        <v>145</v>
      </c>
      <c r="AU754" s="218" t="s">
        <v>89</v>
      </c>
      <c r="AV754" s="13" t="s">
        <v>23</v>
      </c>
      <c r="AW754" s="13" t="s">
        <v>41</v>
      </c>
      <c r="AX754" s="13" t="s">
        <v>80</v>
      </c>
      <c r="AY754" s="218" t="s">
        <v>134</v>
      </c>
    </row>
    <row r="755" spans="1:65" s="14" customFormat="1" ht="11.25" x14ac:dyDescent="0.2">
      <c r="B755" s="219"/>
      <c r="C755" s="220"/>
      <c r="D755" s="205" t="s">
        <v>145</v>
      </c>
      <c r="E755" s="221" t="s">
        <v>34</v>
      </c>
      <c r="F755" s="222" t="s">
        <v>606</v>
      </c>
      <c r="G755" s="220"/>
      <c r="H755" s="223">
        <v>11.031000000000001</v>
      </c>
      <c r="I755" s="224"/>
      <c r="J755" s="220"/>
      <c r="K755" s="220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145</v>
      </c>
      <c r="AU755" s="229" t="s">
        <v>89</v>
      </c>
      <c r="AV755" s="14" t="s">
        <v>89</v>
      </c>
      <c r="AW755" s="14" t="s">
        <v>41</v>
      </c>
      <c r="AX755" s="14" t="s">
        <v>80</v>
      </c>
      <c r="AY755" s="229" t="s">
        <v>134</v>
      </c>
    </row>
    <row r="756" spans="1:65" s="15" customFormat="1" ht="11.25" x14ac:dyDescent="0.2">
      <c r="B756" s="230"/>
      <c r="C756" s="231"/>
      <c r="D756" s="205" t="s">
        <v>145</v>
      </c>
      <c r="E756" s="232" t="s">
        <v>34</v>
      </c>
      <c r="F756" s="233" t="s">
        <v>149</v>
      </c>
      <c r="G756" s="231"/>
      <c r="H756" s="234">
        <v>11.031000000000001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145</v>
      </c>
      <c r="AU756" s="240" t="s">
        <v>89</v>
      </c>
      <c r="AV756" s="15" t="s">
        <v>141</v>
      </c>
      <c r="AW756" s="15" t="s">
        <v>41</v>
      </c>
      <c r="AX756" s="15" t="s">
        <v>23</v>
      </c>
      <c r="AY756" s="240" t="s">
        <v>134</v>
      </c>
    </row>
    <row r="757" spans="1:65" s="2" customFormat="1" ht="16.5" customHeight="1" x14ac:dyDescent="0.2">
      <c r="A757" s="37"/>
      <c r="B757" s="38"/>
      <c r="C757" s="192" t="s">
        <v>607</v>
      </c>
      <c r="D757" s="192" t="s">
        <v>136</v>
      </c>
      <c r="E757" s="193" t="s">
        <v>608</v>
      </c>
      <c r="F757" s="194" t="s">
        <v>609</v>
      </c>
      <c r="G757" s="195" t="s">
        <v>139</v>
      </c>
      <c r="H757" s="196">
        <v>309.69</v>
      </c>
      <c r="I757" s="197"/>
      <c r="J757" s="198">
        <f>ROUND(I757*H757,2)</f>
        <v>0</v>
      </c>
      <c r="K757" s="194" t="s">
        <v>158</v>
      </c>
      <c r="L757" s="42"/>
      <c r="M757" s="199" t="s">
        <v>34</v>
      </c>
      <c r="N757" s="200" t="s">
        <v>51</v>
      </c>
      <c r="O757" s="67"/>
      <c r="P757" s="201">
        <f>O757*H757</f>
        <v>0</v>
      </c>
      <c r="Q757" s="201">
        <v>0</v>
      </c>
      <c r="R757" s="201">
        <f>Q757*H757</f>
        <v>0</v>
      </c>
      <c r="S757" s="201">
        <v>3.3000000000000002E-2</v>
      </c>
      <c r="T757" s="202">
        <f>S757*H757</f>
        <v>10.21977</v>
      </c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R757" s="203" t="s">
        <v>244</v>
      </c>
      <c r="AT757" s="203" t="s">
        <v>136</v>
      </c>
      <c r="AU757" s="203" t="s">
        <v>89</v>
      </c>
      <c r="AY757" s="19" t="s">
        <v>134</v>
      </c>
      <c r="BE757" s="204">
        <f>IF(N757="základní",J757,0)</f>
        <v>0</v>
      </c>
      <c r="BF757" s="204">
        <f>IF(N757="snížená",J757,0)</f>
        <v>0</v>
      </c>
      <c r="BG757" s="204">
        <f>IF(N757="zákl. přenesená",J757,0)</f>
        <v>0</v>
      </c>
      <c r="BH757" s="204">
        <f>IF(N757="sníž. přenesená",J757,0)</f>
        <v>0</v>
      </c>
      <c r="BI757" s="204">
        <f>IF(N757="nulová",J757,0)</f>
        <v>0</v>
      </c>
      <c r="BJ757" s="19" t="s">
        <v>23</v>
      </c>
      <c r="BK757" s="204">
        <f>ROUND(I757*H757,2)</f>
        <v>0</v>
      </c>
      <c r="BL757" s="19" t="s">
        <v>244</v>
      </c>
      <c r="BM757" s="203" t="s">
        <v>610</v>
      </c>
    </row>
    <row r="758" spans="1:65" s="2" customFormat="1" ht="19.5" x14ac:dyDescent="0.2">
      <c r="A758" s="37"/>
      <c r="B758" s="38"/>
      <c r="C758" s="39"/>
      <c r="D758" s="205" t="s">
        <v>143</v>
      </c>
      <c r="E758" s="39"/>
      <c r="F758" s="206" t="s">
        <v>611</v>
      </c>
      <c r="G758" s="39"/>
      <c r="H758" s="39"/>
      <c r="I758" s="110"/>
      <c r="J758" s="39"/>
      <c r="K758" s="39"/>
      <c r="L758" s="42"/>
      <c r="M758" s="207"/>
      <c r="N758" s="208"/>
      <c r="O758" s="67"/>
      <c r="P758" s="67"/>
      <c r="Q758" s="67"/>
      <c r="R758" s="67"/>
      <c r="S758" s="67"/>
      <c r="T758" s="68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T758" s="19" t="s">
        <v>143</v>
      </c>
      <c r="AU758" s="19" t="s">
        <v>89</v>
      </c>
    </row>
    <row r="759" spans="1:65" s="13" customFormat="1" ht="11.25" x14ac:dyDescent="0.2">
      <c r="B759" s="209"/>
      <c r="C759" s="210"/>
      <c r="D759" s="205" t="s">
        <v>145</v>
      </c>
      <c r="E759" s="211" t="s">
        <v>34</v>
      </c>
      <c r="F759" s="212" t="s">
        <v>612</v>
      </c>
      <c r="G759" s="210"/>
      <c r="H759" s="211" t="s">
        <v>34</v>
      </c>
      <c r="I759" s="213"/>
      <c r="J759" s="210"/>
      <c r="K759" s="210"/>
      <c r="L759" s="214"/>
      <c r="M759" s="215"/>
      <c r="N759" s="216"/>
      <c r="O759" s="216"/>
      <c r="P759" s="216"/>
      <c r="Q759" s="216"/>
      <c r="R759" s="216"/>
      <c r="S759" s="216"/>
      <c r="T759" s="217"/>
      <c r="AT759" s="218" t="s">
        <v>145</v>
      </c>
      <c r="AU759" s="218" t="s">
        <v>89</v>
      </c>
      <c r="AV759" s="13" t="s">
        <v>23</v>
      </c>
      <c r="AW759" s="13" t="s">
        <v>41</v>
      </c>
      <c r="AX759" s="13" t="s">
        <v>80</v>
      </c>
      <c r="AY759" s="218" t="s">
        <v>134</v>
      </c>
    </row>
    <row r="760" spans="1:65" s="14" customFormat="1" ht="11.25" x14ac:dyDescent="0.2">
      <c r="B760" s="219"/>
      <c r="C760" s="220"/>
      <c r="D760" s="205" t="s">
        <v>145</v>
      </c>
      <c r="E760" s="221" t="s">
        <v>34</v>
      </c>
      <c r="F760" s="222" t="s">
        <v>613</v>
      </c>
      <c r="G760" s="220"/>
      <c r="H760" s="223">
        <v>1.2</v>
      </c>
      <c r="I760" s="224"/>
      <c r="J760" s="220"/>
      <c r="K760" s="220"/>
      <c r="L760" s="225"/>
      <c r="M760" s="226"/>
      <c r="N760" s="227"/>
      <c r="O760" s="227"/>
      <c r="P760" s="227"/>
      <c r="Q760" s="227"/>
      <c r="R760" s="227"/>
      <c r="S760" s="227"/>
      <c r="T760" s="228"/>
      <c r="AT760" s="229" t="s">
        <v>145</v>
      </c>
      <c r="AU760" s="229" t="s">
        <v>89</v>
      </c>
      <c r="AV760" s="14" t="s">
        <v>89</v>
      </c>
      <c r="AW760" s="14" t="s">
        <v>41</v>
      </c>
      <c r="AX760" s="14" t="s">
        <v>80</v>
      </c>
      <c r="AY760" s="229" t="s">
        <v>134</v>
      </c>
    </row>
    <row r="761" spans="1:65" s="13" customFormat="1" ht="11.25" x14ac:dyDescent="0.2">
      <c r="B761" s="209"/>
      <c r="C761" s="210"/>
      <c r="D761" s="205" t="s">
        <v>145</v>
      </c>
      <c r="E761" s="211" t="s">
        <v>34</v>
      </c>
      <c r="F761" s="212" t="s">
        <v>614</v>
      </c>
      <c r="G761" s="210"/>
      <c r="H761" s="211" t="s">
        <v>34</v>
      </c>
      <c r="I761" s="213"/>
      <c r="J761" s="210"/>
      <c r="K761" s="210"/>
      <c r="L761" s="214"/>
      <c r="M761" s="215"/>
      <c r="N761" s="216"/>
      <c r="O761" s="216"/>
      <c r="P761" s="216"/>
      <c r="Q761" s="216"/>
      <c r="R761" s="216"/>
      <c r="S761" s="216"/>
      <c r="T761" s="217"/>
      <c r="AT761" s="218" t="s">
        <v>145</v>
      </c>
      <c r="AU761" s="218" t="s">
        <v>89</v>
      </c>
      <c r="AV761" s="13" t="s">
        <v>23</v>
      </c>
      <c r="AW761" s="13" t="s">
        <v>41</v>
      </c>
      <c r="AX761" s="13" t="s">
        <v>80</v>
      </c>
      <c r="AY761" s="218" t="s">
        <v>134</v>
      </c>
    </row>
    <row r="762" spans="1:65" s="14" customFormat="1" ht="11.25" x14ac:dyDescent="0.2">
      <c r="B762" s="219"/>
      <c r="C762" s="220"/>
      <c r="D762" s="205" t="s">
        <v>145</v>
      </c>
      <c r="E762" s="221" t="s">
        <v>34</v>
      </c>
      <c r="F762" s="222" t="s">
        <v>615</v>
      </c>
      <c r="G762" s="220"/>
      <c r="H762" s="223">
        <v>2</v>
      </c>
      <c r="I762" s="224"/>
      <c r="J762" s="220"/>
      <c r="K762" s="220"/>
      <c r="L762" s="225"/>
      <c r="M762" s="226"/>
      <c r="N762" s="227"/>
      <c r="O762" s="227"/>
      <c r="P762" s="227"/>
      <c r="Q762" s="227"/>
      <c r="R762" s="227"/>
      <c r="S762" s="227"/>
      <c r="T762" s="228"/>
      <c r="AT762" s="229" t="s">
        <v>145</v>
      </c>
      <c r="AU762" s="229" t="s">
        <v>89</v>
      </c>
      <c r="AV762" s="14" t="s">
        <v>89</v>
      </c>
      <c r="AW762" s="14" t="s">
        <v>41</v>
      </c>
      <c r="AX762" s="14" t="s">
        <v>80</v>
      </c>
      <c r="AY762" s="229" t="s">
        <v>134</v>
      </c>
    </row>
    <row r="763" spans="1:65" s="13" customFormat="1" ht="11.25" x14ac:dyDescent="0.2">
      <c r="B763" s="209"/>
      <c r="C763" s="210"/>
      <c r="D763" s="205" t="s">
        <v>145</v>
      </c>
      <c r="E763" s="211" t="s">
        <v>34</v>
      </c>
      <c r="F763" s="212" t="s">
        <v>616</v>
      </c>
      <c r="G763" s="210"/>
      <c r="H763" s="211" t="s">
        <v>34</v>
      </c>
      <c r="I763" s="213"/>
      <c r="J763" s="210"/>
      <c r="K763" s="210"/>
      <c r="L763" s="214"/>
      <c r="M763" s="215"/>
      <c r="N763" s="216"/>
      <c r="O763" s="216"/>
      <c r="P763" s="216"/>
      <c r="Q763" s="216"/>
      <c r="R763" s="216"/>
      <c r="S763" s="216"/>
      <c r="T763" s="217"/>
      <c r="AT763" s="218" t="s">
        <v>145</v>
      </c>
      <c r="AU763" s="218" t="s">
        <v>89</v>
      </c>
      <c r="AV763" s="13" t="s">
        <v>23</v>
      </c>
      <c r="AW763" s="13" t="s">
        <v>41</v>
      </c>
      <c r="AX763" s="13" t="s">
        <v>80</v>
      </c>
      <c r="AY763" s="218" t="s">
        <v>134</v>
      </c>
    </row>
    <row r="764" spans="1:65" s="14" customFormat="1" ht="11.25" x14ac:dyDescent="0.2">
      <c r="B764" s="219"/>
      <c r="C764" s="220"/>
      <c r="D764" s="205" t="s">
        <v>145</v>
      </c>
      <c r="E764" s="221" t="s">
        <v>34</v>
      </c>
      <c r="F764" s="222" t="s">
        <v>617</v>
      </c>
      <c r="G764" s="220"/>
      <c r="H764" s="223">
        <v>1</v>
      </c>
      <c r="I764" s="224"/>
      <c r="J764" s="220"/>
      <c r="K764" s="220"/>
      <c r="L764" s="225"/>
      <c r="M764" s="226"/>
      <c r="N764" s="227"/>
      <c r="O764" s="227"/>
      <c r="P764" s="227"/>
      <c r="Q764" s="227"/>
      <c r="R764" s="227"/>
      <c r="S764" s="227"/>
      <c r="T764" s="228"/>
      <c r="AT764" s="229" t="s">
        <v>145</v>
      </c>
      <c r="AU764" s="229" t="s">
        <v>89</v>
      </c>
      <c r="AV764" s="14" t="s">
        <v>89</v>
      </c>
      <c r="AW764" s="14" t="s">
        <v>41</v>
      </c>
      <c r="AX764" s="14" t="s">
        <v>80</v>
      </c>
      <c r="AY764" s="229" t="s">
        <v>134</v>
      </c>
    </row>
    <row r="765" spans="1:65" s="13" customFormat="1" ht="11.25" x14ac:dyDescent="0.2">
      <c r="B765" s="209"/>
      <c r="C765" s="210"/>
      <c r="D765" s="205" t="s">
        <v>145</v>
      </c>
      <c r="E765" s="211" t="s">
        <v>34</v>
      </c>
      <c r="F765" s="212" t="s">
        <v>618</v>
      </c>
      <c r="G765" s="210"/>
      <c r="H765" s="211" t="s">
        <v>34</v>
      </c>
      <c r="I765" s="213"/>
      <c r="J765" s="210"/>
      <c r="K765" s="210"/>
      <c r="L765" s="214"/>
      <c r="M765" s="215"/>
      <c r="N765" s="216"/>
      <c r="O765" s="216"/>
      <c r="P765" s="216"/>
      <c r="Q765" s="216"/>
      <c r="R765" s="216"/>
      <c r="S765" s="216"/>
      <c r="T765" s="217"/>
      <c r="AT765" s="218" t="s">
        <v>145</v>
      </c>
      <c r="AU765" s="218" t="s">
        <v>89</v>
      </c>
      <c r="AV765" s="13" t="s">
        <v>23</v>
      </c>
      <c r="AW765" s="13" t="s">
        <v>41</v>
      </c>
      <c r="AX765" s="13" t="s">
        <v>80</v>
      </c>
      <c r="AY765" s="218" t="s">
        <v>134</v>
      </c>
    </row>
    <row r="766" spans="1:65" s="14" customFormat="1" ht="11.25" x14ac:dyDescent="0.2">
      <c r="B766" s="219"/>
      <c r="C766" s="220"/>
      <c r="D766" s="205" t="s">
        <v>145</v>
      </c>
      <c r="E766" s="221" t="s">
        <v>34</v>
      </c>
      <c r="F766" s="222" t="s">
        <v>619</v>
      </c>
      <c r="G766" s="220"/>
      <c r="H766" s="223">
        <v>1.6</v>
      </c>
      <c r="I766" s="224"/>
      <c r="J766" s="220"/>
      <c r="K766" s="220"/>
      <c r="L766" s="225"/>
      <c r="M766" s="226"/>
      <c r="N766" s="227"/>
      <c r="O766" s="227"/>
      <c r="P766" s="227"/>
      <c r="Q766" s="227"/>
      <c r="R766" s="227"/>
      <c r="S766" s="227"/>
      <c r="T766" s="228"/>
      <c r="AT766" s="229" t="s">
        <v>145</v>
      </c>
      <c r="AU766" s="229" t="s">
        <v>89</v>
      </c>
      <c r="AV766" s="14" t="s">
        <v>89</v>
      </c>
      <c r="AW766" s="14" t="s">
        <v>41</v>
      </c>
      <c r="AX766" s="14" t="s">
        <v>80</v>
      </c>
      <c r="AY766" s="229" t="s">
        <v>134</v>
      </c>
    </row>
    <row r="767" spans="1:65" s="13" customFormat="1" ht="11.25" x14ac:dyDescent="0.2">
      <c r="B767" s="209"/>
      <c r="C767" s="210"/>
      <c r="D767" s="205" t="s">
        <v>145</v>
      </c>
      <c r="E767" s="211" t="s">
        <v>34</v>
      </c>
      <c r="F767" s="212" t="s">
        <v>620</v>
      </c>
      <c r="G767" s="210"/>
      <c r="H767" s="211" t="s">
        <v>34</v>
      </c>
      <c r="I767" s="213"/>
      <c r="J767" s="210"/>
      <c r="K767" s="210"/>
      <c r="L767" s="214"/>
      <c r="M767" s="215"/>
      <c r="N767" s="216"/>
      <c r="O767" s="216"/>
      <c r="P767" s="216"/>
      <c r="Q767" s="216"/>
      <c r="R767" s="216"/>
      <c r="S767" s="216"/>
      <c r="T767" s="217"/>
      <c r="AT767" s="218" t="s">
        <v>145</v>
      </c>
      <c r="AU767" s="218" t="s">
        <v>89</v>
      </c>
      <c r="AV767" s="13" t="s">
        <v>23</v>
      </c>
      <c r="AW767" s="13" t="s">
        <v>41</v>
      </c>
      <c r="AX767" s="13" t="s">
        <v>80</v>
      </c>
      <c r="AY767" s="218" t="s">
        <v>134</v>
      </c>
    </row>
    <row r="768" spans="1:65" s="14" customFormat="1" ht="11.25" x14ac:dyDescent="0.2">
      <c r="B768" s="219"/>
      <c r="C768" s="220"/>
      <c r="D768" s="205" t="s">
        <v>145</v>
      </c>
      <c r="E768" s="221" t="s">
        <v>34</v>
      </c>
      <c r="F768" s="222" t="s">
        <v>621</v>
      </c>
      <c r="G768" s="220"/>
      <c r="H768" s="223">
        <v>0.9</v>
      </c>
      <c r="I768" s="224"/>
      <c r="J768" s="220"/>
      <c r="K768" s="220"/>
      <c r="L768" s="225"/>
      <c r="M768" s="226"/>
      <c r="N768" s="227"/>
      <c r="O768" s="227"/>
      <c r="P768" s="227"/>
      <c r="Q768" s="227"/>
      <c r="R768" s="227"/>
      <c r="S768" s="227"/>
      <c r="T768" s="228"/>
      <c r="AT768" s="229" t="s">
        <v>145</v>
      </c>
      <c r="AU768" s="229" t="s">
        <v>89</v>
      </c>
      <c r="AV768" s="14" t="s">
        <v>89</v>
      </c>
      <c r="AW768" s="14" t="s">
        <v>41</v>
      </c>
      <c r="AX768" s="14" t="s">
        <v>80</v>
      </c>
      <c r="AY768" s="229" t="s">
        <v>134</v>
      </c>
    </row>
    <row r="769" spans="2:51" s="13" customFormat="1" ht="11.25" x14ac:dyDescent="0.2">
      <c r="B769" s="209"/>
      <c r="C769" s="210"/>
      <c r="D769" s="205" t="s">
        <v>145</v>
      </c>
      <c r="E769" s="211" t="s">
        <v>34</v>
      </c>
      <c r="F769" s="212" t="s">
        <v>622</v>
      </c>
      <c r="G769" s="210"/>
      <c r="H769" s="211" t="s">
        <v>34</v>
      </c>
      <c r="I769" s="213"/>
      <c r="J769" s="210"/>
      <c r="K769" s="210"/>
      <c r="L769" s="214"/>
      <c r="M769" s="215"/>
      <c r="N769" s="216"/>
      <c r="O769" s="216"/>
      <c r="P769" s="216"/>
      <c r="Q769" s="216"/>
      <c r="R769" s="216"/>
      <c r="S769" s="216"/>
      <c r="T769" s="217"/>
      <c r="AT769" s="218" t="s">
        <v>145</v>
      </c>
      <c r="AU769" s="218" t="s">
        <v>89</v>
      </c>
      <c r="AV769" s="13" t="s">
        <v>23</v>
      </c>
      <c r="AW769" s="13" t="s">
        <v>41</v>
      </c>
      <c r="AX769" s="13" t="s">
        <v>80</v>
      </c>
      <c r="AY769" s="218" t="s">
        <v>134</v>
      </c>
    </row>
    <row r="770" spans="2:51" s="14" customFormat="1" ht="11.25" x14ac:dyDescent="0.2">
      <c r="B770" s="219"/>
      <c r="C770" s="220"/>
      <c r="D770" s="205" t="s">
        <v>145</v>
      </c>
      <c r="E770" s="221" t="s">
        <v>34</v>
      </c>
      <c r="F770" s="222" t="s">
        <v>623</v>
      </c>
      <c r="G770" s="220"/>
      <c r="H770" s="223">
        <v>1.7</v>
      </c>
      <c r="I770" s="224"/>
      <c r="J770" s="220"/>
      <c r="K770" s="220"/>
      <c r="L770" s="225"/>
      <c r="M770" s="226"/>
      <c r="N770" s="227"/>
      <c r="O770" s="227"/>
      <c r="P770" s="227"/>
      <c r="Q770" s="227"/>
      <c r="R770" s="227"/>
      <c r="S770" s="227"/>
      <c r="T770" s="228"/>
      <c r="AT770" s="229" t="s">
        <v>145</v>
      </c>
      <c r="AU770" s="229" t="s">
        <v>89</v>
      </c>
      <c r="AV770" s="14" t="s">
        <v>89</v>
      </c>
      <c r="AW770" s="14" t="s">
        <v>41</v>
      </c>
      <c r="AX770" s="14" t="s">
        <v>80</v>
      </c>
      <c r="AY770" s="229" t="s">
        <v>134</v>
      </c>
    </row>
    <row r="771" spans="2:51" s="13" customFormat="1" ht="11.25" x14ac:dyDescent="0.2">
      <c r="B771" s="209"/>
      <c r="C771" s="210"/>
      <c r="D771" s="205" t="s">
        <v>145</v>
      </c>
      <c r="E771" s="211" t="s">
        <v>34</v>
      </c>
      <c r="F771" s="212" t="s">
        <v>624</v>
      </c>
      <c r="G771" s="210"/>
      <c r="H771" s="211" t="s">
        <v>34</v>
      </c>
      <c r="I771" s="213"/>
      <c r="J771" s="210"/>
      <c r="K771" s="210"/>
      <c r="L771" s="214"/>
      <c r="M771" s="215"/>
      <c r="N771" s="216"/>
      <c r="O771" s="216"/>
      <c r="P771" s="216"/>
      <c r="Q771" s="216"/>
      <c r="R771" s="216"/>
      <c r="S771" s="216"/>
      <c r="T771" s="217"/>
      <c r="AT771" s="218" t="s">
        <v>145</v>
      </c>
      <c r="AU771" s="218" t="s">
        <v>89</v>
      </c>
      <c r="AV771" s="13" t="s">
        <v>23</v>
      </c>
      <c r="AW771" s="13" t="s">
        <v>41</v>
      </c>
      <c r="AX771" s="13" t="s">
        <v>80</v>
      </c>
      <c r="AY771" s="218" t="s">
        <v>134</v>
      </c>
    </row>
    <row r="772" spans="2:51" s="14" customFormat="1" ht="11.25" x14ac:dyDescent="0.2">
      <c r="B772" s="219"/>
      <c r="C772" s="220"/>
      <c r="D772" s="205" t="s">
        <v>145</v>
      </c>
      <c r="E772" s="221" t="s">
        <v>34</v>
      </c>
      <c r="F772" s="222" t="s">
        <v>625</v>
      </c>
      <c r="G772" s="220"/>
      <c r="H772" s="223">
        <v>2.5</v>
      </c>
      <c r="I772" s="224"/>
      <c r="J772" s="220"/>
      <c r="K772" s="220"/>
      <c r="L772" s="225"/>
      <c r="M772" s="226"/>
      <c r="N772" s="227"/>
      <c r="O772" s="227"/>
      <c r="P772" s="227"/>
      <c r="Q772" s="227"/>
      <c r="R772" s="227"/>
      <c r="S772" s="227"/>
      <c r="T772" s="228"/>
      <c r="AT772" s="229" t="s">
        <v>145</v>
      </c>
      <c r="AU772" s="229" t="s">
        <v>89</v>
      </c>
      <c r="AV772" s="14" t="s">
        <v>89</v>
      </c>
      <c r="AW772" s="14" t="s">
        <v>41</v>
      </c>
      <c r="AX772" s="14" t="s">
        <v>80</v>
      </c>
      <c r="AY772" s="229" t="s">
        <v>134</v>
      </c>
    </row>
    <row r="773" spans="2:51" s="13" customFormat="1" ht="11.25" x14ac:dyDescent="0.2">
      <c r="B773" s="209"/>
      <c r="C773" s="210"/>
      <c r="D773" s="205" t="s">
        <v>145</v>
      </c>
      <c r="E773" s="211" t="s">
        <v>34</v>
      </c>
      <c r="F773" s="212" t="s">
        <v>626</v>
      </c>
      <c r="G773" s="210"/>
      <c r="H773" s="211" t="s">
        <v>34</v>
      </c>
      <c r="I773" s="213"/>
      <c r="J773" s="210"/>
      <c r="K773" s="210"/>
      <c r="L773" s="214"/>
      <c r="M773" s="215"/>
      <c r="N773" s="216"/>
      <c r="O773" s="216"/>
      <c r="P773" s="216"/>
      <c r="Q773" s="216"/>
      <c r="R773" s="216"/>
      <c r="S773" s="216"/>
      <c r="T773" s="217"/>
      <c r="AT773" s="218" t="s">
        <v>145</v>
      </c>
      <c r="AU773" s="218" t="s">
        <v>89</v>
      </c>
      <c r="AV773" s="13" t="s">
        <v>23</v>
      </c>
      <c r="AW773" s="13" t="s">
        <v>41</v>
      </c>
      <c r="AX773" s="13" t="s">
        <v>80</v>
      </c>
      <c r="AY773" s="218" t="s">
        <v>134</v>
      </c>
    </row>
    <row r="774" spans="2:51" s="14" customFormat="1" ht="11.25" x14ac:dyDescent="0.2">
      <c r="B774" s="219"/>
      <c r="C774" s="220"/>
      <c r="D774" s="205" t="s">
        <v>145</v>
      </c>
      <c r="E774" s="221" t="s">
        <v>34</v>
      </c>
      <c r="F774" s="222" t="s">
        <v>625</v>
      </c>
      <c r="G774" s="220"/>
      <c r="H774" s="223">
        <v>2.5</v>
      </c>
      <c r="I774" s="224"/>
      <c r="J774" s="220"/>
      <c r="K774" s="220"/>
      <c r="L774" s="225"/>
      <c r="M774" s="226"/>
      <c r="N774" s="227"/>
      <c r="O774" s="227"/>
      <c r="P774" s="227"/>
      <c r="Q774" s="227"/>
      <c r="R774" s="227"/>
      <c r="S774" s="227"/>
      <c r="T774" s="228"/>
      <c r="AT774" s="229" t="s">
        <v>145</v>
      </c>
      <c r="AU774" s="229" t="s">
        <v>89</v>
      </c>
      <c r="AV774" s="14" t="s">
        <v>89</v>
      </c>
      <c r="AW774" s="14" t="s">
        <v>41</v>
      </c>
      <c r="AX774" s="14" t="s">
        <v>80</v>
      </c>
      <c r="AY774" s="229" t="s">
        <v>134</v>
      </c>
    </row>
    <row r="775" spans="2:51" s="13" customFormat="1" ht="11.25" x14ac:dyDescent="0.2">
      <c r="B775" s="209"/>
      <c r="C775" s="210"/>
      <c r="D775" s="205" t="s">
        <v>145</v>
      </c>
      <c r="E775" s="211" t="s">
        <v>34</v>
      </c>
      <c r="F775" s="212" t="s">
        <v>627</v>
      </c>
      <c r="G775" s="210"/>
      <c r="H775" s="211" t="s">
        <v>34</v>
      </c>
      <c r="I775" s="213"/>
      <c r="J775" s="210"/>
      <c r="K775" s="210"/>
      <c r="L775" s="214"/>
      <c r="M775" s="215"/>
      <c r="N775" s="216"/>
      <c r="O775" s="216"/>
      <c r="P775" s="216"/>
      <c r="Q775" s="216"/>
      <c r="R775" s="216"/>
      <c r="S775" s="216"/>
      <c r="T775" s="217"/>
      <c r="AT775" s="218" t="s">
        <v>145</v>
      </c>
      <c r="AU775" s="218" t="s">
        <v>89</v>
      </c>
      <c r="AV775" s="13" t="s">
        <v>23</v>
      </c>
      <c r="AW775" s="13" t="s">
        <v>41</v>
      </c>
      <c r="AX775" s="13" t="s">
        <v>80</v>
      </c>
      <c r="AY775" s="218" t="s">
        <v>134</v>
      </c>
    </row>
    <row r="776" spans="2:51" s="14" customFormat="1" ht="11.25" x14ac:dyDescent="0.2">
      <c r="B776" s="219"/>
      <c r="C776" s="220"/>
      <c r="D776" s="205" t="s">
        <v>145</v>
      </c>
      <c r="E776" s="221" t="s">
        <v>34</v>
      </c>
      <c r="F776" s="222" t="s">
        <v>628</v>
      </c>
      <c r="G776" s="220"/>
      <c r="H776" s="223">
        <v>1.4</v>
      </c>
      <c r="I776" s="224"/>
      <c r="J776" s="220"/>
      <c r="K776" s="220"/>
      <c r="L776" s="225"/>
      <c r="M776" s="226"/>
      <c r="N776" s="227"/>
      <c r="O776" s="227"/>
      <c r="P776" s="227"/>
      <c r="Q776" s="227"/>
      <c r="R776" s="227"/>
      <c r="S776" s="227"/>
      <c r="T776" s="228"/>
      <c r="AT776" s="229" t="s">
        <v>145</v>
      </c>
      <c r="AU776" s="229" t="s">
        <v>89</v>
      </c>
      <c r="AV776" s="14" t="s">
        <v>89</v>
      </c>
      <c r="AW776" s="14" t="s">
        <v>41</v>
      </c>
      <c r="AX776" s="14" t="s">
        <v>80</v>
      </c>
      <c r="AY776" s="229" t="s">
        <v>134</v>
      </c>
    </row>
    <row r="777" spans="2:51" s="13" customFormat="1" ht="11.25" x14ac:dyDescent="0.2">
      <c r="B777" s="209"/>
      <c r="C777" s="210"/>
      <c r="D777" s="205" t="s">
        <v>145</v>
      </c>
      <c r="E777" s="211" t="s">
        <v>34</v>
      </c>
      <c r="F777" s="212" t="s">
        <v>629</v>
      </c>
      <c r="G777" s="210"/>
      <c r="H777" s="211" t="s">
        <v>34</v>
      </c>
      <c r="I777" s="213"/>
      <c r="J777" s="210"/>
      <c r="K777" s="210"/>
      <c r="L777" s="214"/>
      <c r="M777" s="215"/>
      <c r="N777" s="216"/>
      <c r="O777" s="216"/>
      <c r="P777" s="216"/>
      <c r="Q777" s="216"/>
      <c r="R777" s="216"/>
      <c r="S777" s="216"/>
      <c r="T777" s="217"/>
      <c r="AT777" s="218" t="s">
        <v>145</v>
      </c>
      <c r="AU777" s="218" t="s">
        <v>89</v>
      </c>
      <c r="AV777" s="13" t="s">
        <v>23</v>
      </c>
      <c r="AW777" s="13" t="s">
        <v>41</v>
      </c>
      <c r="AX777" s="13" t="s">
        <v>80</v>
      </c>
      <c r="AY777" s="218" t="s">
        <v>134</v>
      </c>
    </row>
    <row r="778" spans="2:51" s="14" customFormat="1" ht="11.25" x14ac:dyDescent="0.2">
      <c r="B778" s="219"/>
      <c r="C778" s="220"/>
      <c r="D778" s="205" t="s">
        <v>145</v>
      </c>
      <c r="E778" s="221" t="s">
        <v>34</v>
      </c>
      <c r="F778" s="222" t="s">
        <v>628</v>
      </c>
      <c r="G778" s="220"/>
      <c r="H778" s="223">
        <v>1.4</v>
      </c>
      <c r="I778" s="224"/>
      <c r="J778" s="220"/>
      <c r="K778" s="220"/>
      <c r="L778" s="225"/>
      <c r="M778" s="226"/>
      <c r="N778" s="227"/>
      <c r="O778" s="227"/>
      <c r="P778" s="227"/>
      <c r="Q778" s="227"/>
      <c r="R778" s="227"/>
      <c r="S778" s="227"/>
      <c r="T778" s="228"/>
      <c r="AT778" s="229" t="s">
        <v>145</v>
      </c>
      <c r="AU778" s="229" t="s">
        <v>89</v>
      </c>
      <c r="AV778" s="14" t="s">
        <v>89</v>
      </c>
      <c r="AW778" s="14" t="s">
        <v>41</v>
      </c>
      <c r="AX778" s="14" t="s">
        <v>80</v>
      </c>
      <c r="AY778" s="229" t="s">
        <v>134</v>
      </c>
    </row>
    <row r="779" spans="2:51" s="13" customFormat="1" ht="11.25" x14ac:dyDescent="0.2">
      <c r="B779" s="209"/>
      <c r="C779" s="210"/>
      <c r="D779" s="205" t="s">
        <v>145</v>
      </c>
      <c r="E779" s="211" t="s">
        <v>34</v>
      </c>
      <c r="F779" s="212" t="s">
        <v>630</v>
      </c>
      <c r="G779" s="210"/>
      <c r="H779" s="211" t="s">
        <v>34</v>
      </c>
      <c r="I779" s="213"/>
      <c r="J779" s="210"/>
      <c r="K779" s="210"/>
      <c r="L779" s="214"/>
      <c r="M779" s="215"/>
      <c r="N779" s="216"/>
      <c r="O779" s="216"/>
      <c r="P779" s="216"/>
      <c r="Q779" s="216"/>
      <c r="R779" s="216"/>
      <c r="S779" s="216"/>
      <c r="T779" s="217"/>
      <c r="AT779" s="218" t="s">
        <v>145</v>
      </c>
      <c r="AU779" s="218" t="s">
        <v>89</v>
      </c>
      <c r="AV779" s="13" t="s">
        <v>23</v>
      </c>
      <c r="AW779" s="13" t="s">
        <v>41</v>
      </c>
      <c r="AX779" s="13" t="s">
        <v>80</v>
      </c>
      <c r="AY779" s="218" t="s">
        <v>134</v>
      </c>
    </row>
    <row r="780" spans="2:51" s="14" customFormat="1" ht="11.25" x14ac:dyDescent="0.2">
      <c r="B780" s="219"/>
      <c r="C780" s="220"/>
      <c r="D780" s="205" t="s">
        <v>145</v>
      </c>
      <c r="E780" s="221" t="s">
        <v>34</v>
      </c>
      <c r="F780" s="222" t="s">
        <v>628</v>
      </c>
      <c r="G780" s="220"/>
      <c r="H780" s="223">
        <v>1.4</v>
      </c>
      <c r="I780" s="224"/>
      <c r="J780" s="220"/>
      <c r="K780" s="220"/>
      <c r="L780" s="225"/>
      <c r="M780" s="226"/>
      <c r="N780" s="227"/>
      <c r="O780" s="227"/>
      <c r="P780" s="227"/>
      <c r="Q780" s="227"/>
      <c r="R780" s="227"/>
      <c r="S780" s="227"/>
      <c r="T780" s="228"/>
      <c r="AT780" s="229" t="s">
        <v>145</v>
      </c>
      <c r="AU780" s="229" t="s">
        <v>89</v>
      </c>
      <c r="AV780" s="14" t="s">
        <v>89</v>
      </c>
      <c r="AW780" s="14" t="s">
        <v>41</v>
      </c>
      <c r="AX780" s="14" t="s">
        <v>80</v>
      </c>
      <c r="AY780" s="229" t="s">
        <v>134</v>
      </c>
    </row>
    <row r="781" spans="2:51" s="13" customFormat="1" ht="11.25" x14ac:dyDescent="0.2">
      <c r="B781" s="209"/>
      <c r="C781" s="210"/>
      <c r="D781" s="205" t="s">
        <v>145</v>
      </c>
      <c r="E781" s="211" t="s">
        <v>34</v>
      </c>
      <c r="F781" s="212" t="s">
        <v>631</v>
      </c>
      <c r="G781" s="210"/>
      <c r="H781" s="211" t="s">
        <v>34</v>
      </c>
      <c r="I781" s="213"/>
      <c r="J781" s="210"/>
      <c r="K781" s="210"/>
      <c r="L781" s="214"/>
      <c r="M781" s="215"/>
      <c r="N781" s="216"/>
      <c r="O781" s="216"/>
      <c r="P781" s="216"/>
      <c r="Q781" s="216"/>
      <c r="R781" s="216"/>
      <c r="S781" s="216"/>
      <c r="T781" s="217"/>
      <c r="AT781" s="218" t="s">
        <v>145</v>
      </c>
      <c r="AU781" s="218" t="s">
        <v>89</v>
      </c>
      <c r="AV781" s="13" t="s">
        <v>23</v>
      </c>
      <c r="AW781" s="13" t="s">
        <v>41</v>
      </c>
      <c r="AX781" s="13" t="s">
        <v>80</v>
      </c>
      <c r="AY781" s="218" t="s">
        <v>134</v>
      </c>
    </row>
    <row r="782" spans="2:51" s="14" customFormat="1" ht="11.25" x14ac:dyDescent="0.2">
      <c r="B782" s="219"/>
      <c r="C782" s="220"/>
      <c r="D782" s="205" t="s">
        <v>145</v>
      </c>
      <c r="E782" s="221" t="s">
        <v>34</v>
      </c>
      <c r="F782" s="222" t="s">
        <v>628</v>
      </c>
      <c r="G782" s="220"/>
      <c r="H782" s="223">
        <v>1.4</v>
      </c>
      <c r="I782" s="224"/>
      <c r="J782" s="220"/>
      <c r="K782" s="220"/>
      <c r="L782" s="225"/>
      <c r="M782" s="226"/>
      <c r="N782" s="227"/>
      <c r="O782" s="227"/>
      <c r="P782" s="227"/>
      <c r="Q782" s="227"/>
      <c r="R782" s="227"/>
      <c r="S782" s="227"/>
      <c r="T782" s="228"/>
      <c r="AT782" s="229" t="s">
        <v>145</v>
      </c>
      <c r="AU782" s="229" t="s">
        <v>89</v>
      </c>
      <c r="AV782" s="14" t="s">
        <v>89</v>
      </c>
      <c r="AW782" s="14" t="s">
        <v>41</v>
      </c>
      <c r="AX782" s="14" t="s">
        <v>80</v>
      </c>
      <c r="AY782" s="229" t="s">
        <v>134</v>
      </c>
    </row>
    <row r="783" spans="2:51" s="13" customFormat="1" ht="11.25" x14ac:dyDescent="0.2">
      <c r="B783" s="209"/>
      <c r="C783" s="210"/>
      <c r="D783" s="205" t="s">
        <v>145</v>
      </c>
      <c r="E783" s="211" t="s">
        <v>34</v>
      </c>
      <c r="F783" s="212" t="s">
        <v>632</v>
      </c>
      <c r="G783" s="210"/>
      <c r="H783" s="211" t="s">
        <v>34</v>
      </c>
      <c r="I783" s="213"/>
      <c r="J783" s="210"/>
      <c r="K783" s="210"/>
      <c r="L783" s="214"/>
      <c r="M783" s="215"/>
      <c r="N783" s="216"/>
      <c r="O783" s="216"/>
      <c r="P783" s="216"/>
      <c r="Q783" s="216"/>
      <c r="R783" s="216"/>
      <c r="S783" s="216"/>
      <c r="T783" s="217"/>
      <c r="AT783" s="218" t="s">
        <v>145</v>
      </c>
      <c r="AU783" s="218" t="s">
        <v>89</v>
      </c>
      <c r="AV783" s="13" t="s">
        <v>23</v>
      </c>
      <c r="AW783" s="13" t="s">
        <v>41</v>
      </c>
      <c r="AX783" s="13" t="s">
        <v>80</v>
      </c>
      <c r="AY783" s="218" t="s">
        <v>134</v>
      </c>
    </row>
    <row r="784" spans="2:51" s="14" customFormat="1" ht="11.25" x14ac:dyDescent="0.2">
      <c r="B784" s="219"/>
      <c r="C784" s="220"/>
      <c r="D784" s="205" t="s">
        <v>145</v>
      </c>
      <c r="E784" s="221" t="s">
        <v>34</v>
      </c>
      <c r="F784" s="222" t="s">
        <v>628</v>
      </c>
      <c r="G784" s="220"/>
      <c r="H784" s="223">
        <v>1.4</v>
      </c>
      <c r="I784" s="224"/>
      <c r="J784" s="220"/>
      <c r="K784" s="220"/>
      <c r="L784" s="225"/>
      <c r="M784" s="226"/>
      <c r="N784" s="227"/>
      <c r="O784" s="227"/>
      <c r="P784" s="227"/>
      <c r="Q784" s="227"/>
      <c r="R784" s="227"/>
      <c r="S784" s="227"/>
      <c r="T784" s="228"/>
      <c r="AT784" s="229" t="s">
        <v>145</v>
      </c>
      <c r="AU784" s="229" t="s">
        <v>89</v>
      </c>
      <c r="AV784" s="14" t="s">
        <v>89</v>
      </c>
      <c r="AW784" s="14" t="s">
        <v>41</v>
      </c>
      <c r="AX784" s="14" t="s">
        <v>80</v>
      </c>
      <c r="AY784" s="229" t="s">
        <v>134</v>
      </c>
    </row>
    <row r="785" spans="2:51" s="13" customFormat="1" ht="11.25" x14ac:dyDescent="0.2">
      <c r="B785" s="209"/>
      <c r="C785" s="210"/>
      <c r="D785" s="205" t="s">
        <v>145</v>
      </c>
      <c r="E785" s="211" t="s">
        <v>34</v>
      </c>
      <c r="F785" s="212" t="s">
        <v>633</v>
      </c>
      <c r="G785" s="210"/>
      <c r="H785" s="211" t="s">
        <v>34</v>
      </c>
      <c r="I785" s="213"/>
      <c r="J785" s="210"/>
      <c r="K785" s="210"/>
      <c r="L785" s="214"/>
      <c r="M785" s="215"/>
      <c r="N785" s="216"/>
      <c r="O785" s="216"/>
      <c r="P785" s="216"/>
      <c r="Q785" s="216"/>
      <c r="R785" s="216"/>
      <c r="S785" s="216"/>
      <c r="T785" s="217"/>
      <c r="AT785" s="218" t="s">
        <v>145</v>
      </c>
      <c r="AU785" s="218" t="s">
        <v>89</v>
      </c>
      <c r="AV785" s="13" t="s">
        <v>23</v>
      </c>
      <c r="AW785" s="13" t="s">
        <v>41</v>
      </c>
      <c r="AX785" s="13" t="s">
        <v>80</v>
      </c>
      <c r="AY785" s="218" t="s">
        <v>134</v>
      </c>
    </row>
    <row r="786" spans="2:51" s="14" customFormat="1" ht="11.25" x14ac:dyDescent="0.2">
      <c r="B786" s="219"/>
      <c r="C786" s="220"/>
      <c r="D786" s="205" t="s">
        <v>145</v>
      </c>
      <c r="E786" s="221" t="s">
        <v>34</v>
      </c>
      <c r="F786" s="222" t="s">
        <v>628</v>
      </c>
      <c r="G786" s="220"/>
      <c r="H786" s="223">
        <v>1.4</v>
      </c>
      <c r="I786" s="224"/>
      <c r="J786" s="220"/>
      <c r="K786" s="220"/>
      <c r="L786" s="225"/>
      <c r="M786" s="226"/>
      <c r="N786" s="227"/>
      <c r="O786" s="227"/>
      <c r="P786" s="227"/>
      <c r="Q786" s="227"/>
      <c r="R786" s="227"/>
      <c r="S786" s="227"/>
      <c r="T786" s="228"/>
      <c r="AT786" s="229" t="s">
        <v>145</v>
      </c>
      <c r="AU786" s="229" t="s">
        <v>89</v>
      </c>
      <c r="AV786" s="14" t="s">
        <v>89</v>
      </c>
      <c r="AW786" s="14" t="s">
        <v>41</v>
      </c>
      <c r="AX786" s="14" t="s">
        <v>80</v>
      </c>
      <c r="AY786" s="229" t="s">
        <v>134</v>
      </c>
    </row>
    <row r="787" spans="2:51" s="13" customFormat="1" ht="11.25" x14ac:dyDescent="0.2">
      <c r="B787" s="209"/>
      <c r="C787" s="210"/>
      <c r="D787" s="205" t="s">
        <v>145</v>
      </c>
      <c r="E787" s="211" t="s">
        <v>34</v>
      </c>
      <c r="F787" s="212" t="s">
        <v>634</v>
      </c>
      <c r="G787" s="210"/>
      <c r="H787" s="211" t="s">
        <v>34</v>
      </c>
      <c r="I787" s="213"/>
      <c r="J787" s="210"/>
      <c r="K787" s="210"/>
      <c r="L787" s="214"/>
      <c r="M787" s="215"/>
      <c r="N787" s="216"/>
      <c r="O787" s="216"/>
      <c r="P787" s="216"/>
      <c r="Q787" s="216"/>
      <c r="R787" s="216"/>
      <c r="S787" s="216"/>
      <c r="T787" s="217"/>
      <c r="AT787" s="218" t="s">
        <v>145</v>
      </c>
      <c r="AU787" s="218" t="s">
        <v>89</v>
      </c>
      <c r="AV787" s="13" t="s">
        <v>23</v>
      </c>
      <c r="AW787" s="13" t="s">
        <v>41</v>
      </c>
      <c r="AX787" s="13" t="s">
        <v>80</v>
      </c>
      <c r="AY787" s="218" t="s">
        <v>134</v>
      </c>
    </row>
    <row r="788" spans="2:51" s="14" customFormat="1" ht="11.25" x14ac:dyDescent="0.2">
      <c r="B788" s="219"/>
      <c r="C788" s="220"/>
      <c r="D788" s="205" t="s">
        <v>145</v>
      </c>
      <c r="E788" s="221" t="s">
        <v>34</v>
      </c>
      <c r="F788" s="222" t="s">
        <v>628</v>
      </c>
      <c r="G788" s="220"/>
      <c r="H788" s="223">
        <v>1.4</v>
      </c>
      <c r="I788" s="224"/>
      <c r="J788" s="220"/>
      <c r="K788" s="220"/>
      <c r="L788" s="225"/>
      <c r="M788" s="226"/>
      <c r="N788" s="227"/>
      <c r="O788" s="227"/>
      <c r="P788" s="227"/>
      <c r="Q788" s="227"/>
      <c r="R788" s="227"/>
      <c r="S788" s="227"/>
      <c r="T788" s="228"/>
      <c r="AT788" s="229" t="s">
        <v>145</v>
      </c>
      <c r="AU788" s="229" t="s">
        <v>89</v>
      </c>
      <c r="AV788" s="14" t="s">
        <v>89</v>
      </c>
      <c r="AW788" s="14" t="s">
        <v>41</v>
      </c>
      <c r="AX788" s="14" t="s">
        <v>80</v>
      </c>
      <c r="AY788" s="229" t="s">
        <v>134</v>
      </c>
    </row>
    <row r="789" spans="2:51" s="13" customFormat="1" ht="11.25" x14ac:dyDescent="0.2">
      <c r="B789" s="209"/>
      <c r="C789" s="210"/>
      <c r="D789" s="205" t="s">
        <v>145</v>
      </c>
      <c r="E789" s="211" t="s">
        <v>34</v>
      </c>
      <c r="F789" s="212" t="s">
        <v>635</v>
      </c>
      <c r="G789" s="210"/>
      <c r="H789" s="211" t="s">
        <v>34</v>
      </c>
      <c r="I789" s="213"/>
      <c r="J789" s="210"/>
      <c r="K789" s="210"/>
      <c r="L789" s="214"/>
      <c r="M789" s="215"/>
      <c r="N789" s="216"/>
      <c r="O789" s="216"/>
      <c r="P789" s="216"/>
      <c r="Q789" s="216"/>
      <c r="R789" s="216"/>
      <c r="S789" s="216"/>
      <c r="T789" s="217"/>
      <c r="AT789" s="218" t="s">
        <v>145</v>
      </c>
      <c r="AU789" s="218" t="s">
        <v>89</v>
      </c>
      <c r="AV789" s="13" t="s">
        <v>23</v>
      </c>
      <c r="AW789" s="13" t="s">
        <v>41</v>
      </c>
      <c r="AX789" s="13" t="s">
        <v>80</v>
      </c>
      <c r="AY789" s="218" t="s">
        <v>134</v>
      </c>
    </row>
    <row r="790" spans="2:51" s="14" customFormat="1" ht="11.25" x14ac:dyDescent="0.2">
      <c r="B790" s="219"/>
      <c r="C790" s="220"/>
      <c r="D790" s="205" t="s">
        <v>145</v>
      </c>
      <c r="E790" s="221" t="s">
        <v>34</v>
      </c>
      <c r="F790" s="222" t="s">
        <v>628</v>
      </c>
      <c r="G790" s="220"/>
      <c r="H790" s="223">
        <v>1.4</v>
      </c>
      <c r="I790" s="224"/>
      <c r="J790" s="220"/>
      <c r="K790" s="220"/>
      <c r="L790" s="225"/>
      <c r="M790" s="226"/>
      <c r="N790" s="227"/>
      <c r="O790" s="227"/>
      <c r="P790" s="227"/>
      <c r="Q790" s="227"/>
      <c r="R790" s="227"/>
      <c r="S790" s="227"/>
      <c r="T790" s="228"/>
      <c r="AT790" s="229" t="s">
        <v>145</v>
      </c>
      <c r="AU790" s="229" t="s">
        <v>89</v>
      </c>
      <c r="AV790" s="14" t="s">
        <v>89</v>
      </c>
      <c r="AW790" s="14" t="s">
        <v>41</v>
      </c>
      <c r="AX790" s="14" t="s">
        <v>80</v>
      </c>
      <c r="AY790" s="229" t="s">
        <v>134</v>
      </c>
    </row>
    <row r="791" spans="2:51" s="13" customFormat="1" ht="11.25" x14ac:dyDescent="0.2">
      <c r="B791" s="209"/>
      <c r="C791" s="210"/>
      <c r="D791" s="205" t="s">
        <v>145</v>
      </c>
      <c r="E791" s="211" t="s">
        <v>34</v>
      </c>
      <c r="F791" s="212" t="s">
        <v>636</v>
      </c>
      <c r="G791" s="210"/>
      <c r="H791" s="211" t="s">
        <v>34</v>
      </c>
      <c r="I791" s="213"/>
      <c r="J791" s="210"/>
      <c r="K791" s="210"/>
      <c r="L791" s="214"/>
      <c r="M791" s="215"/>
      <c r="N791" s="216"/>
      <c r="O791" s="216"/>
      <c r="P791" s="216"/>
      <c r="Q791" s="216"/>
      <c r="R791" s="216"/>
      <c r="S791" s="216"/>
      <c r="T791" s="217"/>
      <c r="AT791" s="218" t="s">
        <v>145</v>
      </c>
      <c r="AU791" s="218" t="s">
        <v>89</v>
      </c>
      <c r="AV791" s="13" t="s">
        <v>23</v>
      </c>
      <c r="AW791" s="13" t="s">
        <v>41</v>
      </c>
      <c r="AX791" s="13" t="s">
        <v>80</v>
      </c>
      <c r="AY791" s="218" t="s">
        <v>134</v>
      </c>
    </row>
    <row r="792" spans="2:51" s="14" customFormat="1" ht="11.25" x14ac:dyDescent="0.2">
      <c r="B792" s="219"/>
      <c r="C792" s="220"/>
      <c r="D792" s="205" t="s">
        <v>145</v>
      </c>
      <c r="E792" s="221" t="s">
        <v>34</v>
      </c>
      <c r="F792" s="222" t="s">
        <v>628</v>
      </c>
      <c r="G792" s="220"/>
      <c r="H792" s="223">
        <v>1.4</v>
      </c>
      <c r="I792" s="224"/>
      <c r="J792" s="220"/>
      <c r="K792" s="220"/>
      <c r="L792" s="225"/>
      <c r="M792" s="226"/>
      <c r="N792" s="227"/>
      <c r="O792" s="227"/>
      <c r="P792" s="227"/>
      <c r="Q792" s="227"/>
      <c r="R792" s="227"/>
      <c r="S792" s="227"/>
      <c r="T792" s="228"/>
      <c r="AT792" s="229" t="s">
        <v>145</v>
      </c>
      <c r="AU792" s="229" t="s">
        <v>89</v>
      </c>
      <c r="AV792" s="14" t="s">
        <v>89</v>
      </c>
      <c r="AW792" s="14" t="s">
        <v>41</v>
      </c>
      <c r="AX792" s="14" t="s">
        <v>80</v>
      </c>
      <c r="AY792" s="229" t="s">
        <v>134</v>
      </c>
    </row>
    <row r="793" spans="2:51" s="13" customFormat="1" ht="11.25" x14ac:dyDescent="0.2">
      <c r="B793" s="209"/>
      <c r="C793" s="210"/>
      <c r="D793" s="205" t="s">
        <v>145</v>
      </c>
      <c r="E793" s="211" t="s">
        <v>34</v>
      </c>
      <c r="F793" s="212" t="s">
        <v>637</v>
      </c>
      <c r="G793" s="210"/>
      <c r="H793" s="211" t="s">
        <v>34</v>
      </c>
      <c r="I793" s="213"/>
      <c r="J793" s="210"/>
      <c r="K793" s="210"/>
      <c r="L793" s="214"/>
      <c r="M793" s="215"/>
      <c r="N793" s="216"/>
      <c r="O793" s="216"/>
      <c r="P793" s="216"/>
      <c r="Q793" s="216"/>
      <c r="R793" s="216"/>
      <c r="S793" s="216"/>
      <c r="T793" s="217"/>
      <c r="AT793" s="218" t="s">
        <v>145</v>
      </c>
      <c r="AU793" s="218" t="s">
        <v>89</v>
      </c>
      <c r="AV793" s="13" t="s">
        <v>23</v>
      </c>
      <c r="AW793" s="13" t="s">
        <v>41</v>
      </c>
      <c r="AX793" s="13" t="s">
        <v>80</v>
      </c>
      <c r="AY793" s="218" t="s">
        <v>134</v>
      </c>
    </row>
    <row r="794" spans="2:51" s="14" customFormat="1" ht="11.25" x14ac:dyDescent="0.2">
      <c r="B794" s="219"/>
      <c r="C794" s="220"/>
      <c r="D794" s="205" t="s">
        <v>145</v>
      </c>
      <c r="E794" s="221" t="s">
        <v>34</v>
      </c>
      <c r="F794" s="222" t="s">
        <v>628</v>
      </c>
      <c r="G794" s="220"/>
      <c r="H794" s="223">
        <v>1.4</v>
      </c>
      <c r="I794" s="224"/>
      <c r="J794" s="220"/>
      <c r="K794" s="220"/>
      <c r="L794" s="225"/>
      <c r="M794" s="226"/>
      <c r="N794" s="227"/>
      <c r="O794" s="227"/>
      <c r="P794" s="227"/>
      <c r="Q794" s="227"/>
      <c r="R794" s="227"/>
      <c r="S794" s="227"/>
      <c r="T794" s="228"/>
      <c r="AT794" s="229" t="s">
        <v>145</v>
      </c>
      <c r="AU794" s="229" t="s">
        <v>89</v>
      </c>
      <c r="AV794" s="14" t="s">
        <v>89</v>
      </c>
      <c r="AW794" s="14" t="s">
        <v>41</v>
      </c>
      <c r="AX794" s="14" t="s">
        <v>80</v>
      </c>
      <c r="AY794" s="229" t="s">
        <v>134</v>
      </c>
    </row>
    <row r="795" spans="2:51" s="13" customFormat="1" ht="11.25" x14ac:dyDescent="0.2">
      <c r="B795" s="209"/>
      <c r="C795" s="210"/>
      <c r="D795" s="205" t="s">
        <v>145</v>
      </c>
      <c r="E795" s="211" t="s">
        <v>34</v>
      </c>
      <c r="F795" s="212" t="s">
        <v>638</v>
      </c>
      <c r="G795" s="210"/>
      <c r="H795" s="211" t="s">
        <v>34</v>
      </c>
      <c r="I795" s="213"/>
      <c r="J795" s="210"/>
      <c r="K795" s="210"/>
      <c r="L795" s="214"/>
      <c r="M795" s="215"/>
      <c r="N795" s="216"/>
      <c r="O795" s="216"/>
      <c r="P795" s="216"/>
      <c r="Q795" s="216"/>
      <c r="R795" s="216"/>
      <c r="S795" s="216"/>
      <c r="T795" s="217"/>
      <c r="AT795" s="218" t="s">
        <v>145</v>
      </c>
      <c r="AU795" s="218" t="s">
        <v>89</v>
      </c>
      <c r="AV795" s="13" t="s">
        <v>23</v>
      </c>
      <c r="AW795" s="13" t="s">
        <v>41</v>
      </c>
      <c r="AX795" s="13" t="s">
        <v>80</v>
      </c>
      <c r="AY795" s="218" t="s">
        <v>134</v>
      </c>
    </row>
    <row r="796" spans="2:51" s="14" customFormat="1" ht="11.25" x14ac:dyDescent="0.2">
      <c r="B796" s="219"/>
      <c r="C796" s="220"/>
      <c r="D796" s="205" t="s">
        <v>145</v>
      </c>
      <c r="E796" s="221" t="s">
        <v>34</v>
      </c>
      <c r="F796" s="222" t="s">
        <v>628</v>
      </c>
      <c r="G796" s="220"/>
      <c r="H796" s="223">
        <v>1.4</v>
      </c>
      <c r="I796" s="224"/>
      <c r="J796" s="220"/>
      <c r="K796" s="220"/>
      <c r="L796" s="225"/>
      <c r="M796" s="226"/>
      <c r="N796" s="227"/>
      <c r="O796" s="227"/>
      <c r="P796" s="227"/>
      <c r="Q796" s="227"/>
      <c r="R796" s="227"/>
      <c r="S796" s="227"/>
      <c r="T796" s="228"/>
      <c r="AT796" s="229" t="s">
        <v>145</v>
      </c>
      <c r="AU796" s="229" t="s">
        <v>89</v>
      </c>
      <c r="AV796" s="14" t="s">
        <v>89</v>
      </c>
      <c r="AW796" s="14" t="s">
        <v>41</v>
      </c>
      <c r="AX796" s="14" t="s">
        <v>80</v>
      </c>
      <c r="AY796" s="229" t="s">
        <v>134</v>
      </c>
    </row>
    <row r="797" spans="2:51" s="13" customFormat="1" ht="11.25" x14ac:dyDescent="0.2">
      <c r="B797" s="209"/>
      <c r="C797" s="210"/>
      <c r="D797" s="205" t="s">
        <v>145</v>
      </c>
      <c r="E797" s="211" t="s">
        <v>34</v>
      </c>
      <c r="F797" s="212" t="s">
        <v>639</v>
      </c>
      <c r="G797" s="210"/>
      <c r="H797" s="211" t="s">
        <v>34</v>
      </c>
      <c r="I797" s="213"/>
      <c r="J797" s="210"/>
      <c r="K797" s="210"/>
      <c r="L797" s="214"/>
      <c r="M797" s="215"/>
      <c r="N797" s="216"/>
      <c r="O797" s="216"/>
      <c r="P797" s="216"/>
      <c r="Q797" s="216"/>
      <c r="R797" s="216"/>
      <c r="S797" s="216"/>
      <c r="T797" s="217"/>
      <c r="AT797" s="218" t="s">
        <v>145</v>
      </c>
      <c r="AU797" s="218" t="s">
        <v>89</v>
      </c>
      <c r="AV797" s="13" t="s">
        <v>23</v>
      </c>
      <c r="AW797" s="13" t="s">
        <v>41</v>
      </c>
      <c r="AX797" s="13" t="s">
        <v>80</v>
      </c>
      <c r="AY797" s="218" t="s">
        <v>134</v>
      </c>
    </row>
    <row r="798" spans="2:51" s="14" customFormat="1" ht="11.25" x14ac:dyDescent="0.2">
      <c r="B798" s="219"/>
      <c r="C798" s="220"/>
      <c r="D798" s="205" t="s">
        <v>145</v>
      </c>
      <c r="E798" s="221" t="s">
        <v>34</v>
      </c>
      <c r="F798" s="222" t="s">
        <v>628</v>
      </c>
      <c r="G798" s="220"/>
      <c r="H798" s="223">
        <v>1.4</v>
      </c>
      <c r="I798" s="224"/>
      <c r="J798" s="220"/>
      <c r="K798" s="220"/>
      <c r="L798" s="225"/>
      <c r="M798" s="226"/>
      <c r="N798" s="227"/>
      <c r="O798" s="227"/>
      <c r="P798" s="227"/>
      <c r="Q798" s="227"/>
      <c r="R798" s="227"/>
      <c r="S798" s="227"/>
      <c r="T798" s="228"/>
      <c r="AT798" s="229" t="s">
        <v>145</v>
      </c>
      <c r="AU798" s="229" t="s">
        <v>89</v>
      </c>
      <c r="AV798" s="14" t="s">
        <v>89</v>
      </c>
      <c r="AW798" s="14" t="s">
        <v>41</v>
      </c>
      <c r="AX798" s="14" t="s">
        <v>80</v>
      </c>
      <c r="AY798" s="229" t="s">
        <v>134</v>
      </c>
    </row>
    <row r="799" spans="2:51" s="13" customFormat="1" ht="11.25" x14ac:dyDescent="0.2">
      <c r="B799" s="209"/>
      <c r="C799" s="210"/>
      <c r="D799" s="205" t="s">
        <v>145</v>
      </c>
      <c r="E799" s="211" t="s">
        <v>34</v>
      </c>
      <c r="F799" s="212" t="s">
        <v>640</v>
      </c>
      <c r="G799" s="210"/>
      <c r="H799" s="211" t="s">
        <v>34</v>
      </c>
      <c r="I799" s="213"/>
      <c r="J799" s="210"/>
      <c r="K799" s="210"/>
      <c r="L799" s="214"/>
      <c r="M799" s="215"/>
      <c r="N799" s="216"/>
      <c r="O799" s="216"/>
      <c r="P799" s="216"/>
      <c r="Q799" s="216"/>
      <c r="R799" s="216"/>
      <c r="S799" s="216"/>
      <c r="T799" s="217"/>
      <c r="AT799" s="218" t="s">
        <v>145</v>
      </c>
      <c r="AU799" s="218" t="s">
        <v>89</v>
      </c>
      <c r="AV799" s="13" t="s">
        <v>23</v>
      </c>
      <c r="AW799" s="13" t="s">
        <v>41</v>
      </c>
      <c r="AX799" s="13" t="s">
        <v>80</v>
      </c>
      <c r="AY799" s="218" t="s">
        <v>134</v>
      </c>
    </row>
    <row r="800" spans="2:51" s="14" customFormat="1" ht="11.25" x14ac:dyDescent="0.2">
      <c r="B800" s="219"/>
      <c r="C800" s="220"/>
      <c r="D800" s="205" t="s">
        <v>145</v>
      </c>
      <c r="E800" s="221" t="s">
        <v>34</v>
      </c>
      <c r="F800" s="222" t="s">
        <v>628</v>
      </c>
      <c r="G800" s="220"/>
      <c r="H800" s="223">
        <v>1.4</v>
      </c>
      <c r="I800" s="224"/>
      <c r="J800" s="220"/>
      <c r="K800" s="220"/>
      <c r="L800" s="225"/>
      <c r="M800" s="226"/>
      <c r="N800" s="227"/>
      <c r="O800" s="227"/>
      <c r="P800" s="227"/>
      <c r="Q800" s="227"/>
      <c r="R800" s="227"/>
      <c r="S800" s="227"/>
      <c r="T800" s="228"/>
      <c r="AT800" s="229" t="s">
        <v>145</v>
      </c>
      <c r="AU800" s="229" t="s">
        <v>89</v>
      </c>
      <c r="AV800" s="14" t="s">
        <v>89</v>
      </c>
      <c r="AW800" s="14" t="s">
        <v>41</v>
      </c>
      <c r="AX800" s="14" t="s">
        <v>80</v>
      </c>
      <c r="AY800" s="229" t="s">
        <v>134</v>
      </c>
    </row>
    <row r="801" spans="2:51" s="13" customFormat="1" ht="11.25" x14ac:dyDescent="0.2">
      <c r="B801" s="209"/>
      <c r="C801" s="210"/>
      <c r="D801" s="205" t="s">
        <v>145</v>
      </c>
      <c r="E801" s="211" t="s">
        <v>34</v>
      </c>
      <c r="F801" s="212" t="s">
        <v>641</v>
      </c>
      <c r="G801" s="210"/>
      <c r="H801" s="211" t="s">
        <v>34</v>
      </c>
      <c r="I801" s="213"/>
      <c r="J801" s="210"/>
      <c r="K801" s="210"/>
      <c r="L801" s="214"/>
      <c r="M801" s="215"/>
      <c r="N801" s="216"/>
      <c r="O801" s="216"/>
      <c r="P801" s="216"/>
      <c r="Q801" s="216"/>
      <c r="R801" s="216"/>
      <c r="S801" s="216"/>
      <c r="T801" s="217"/>
      <c r="AT801" s="218" t="s">
        <v>145</v>
      </c>
      <c r="AU801" s="218" t="s">
        <v>89</v>
      </c>
      <c r="AV801" s="13" t="s">
        <v>23</v>
      </c>
      <c r="AW801" s="13" t="s">
        <v>41</v>
      </c>
      <c r="AX801" s="13" t="s">
        <v>80</v>
      </c>
      <c r="AY801" s="218" t="s">
        <v>134</v>
      </c>
    </row>
    <row r="802" spans="2:51" s="14" customFormat="1" ht="11.25" x14ac:dyDescent="0.2">
      <c r="B802" s="219"/>
      <c r="C802" s="220"/>
      <c r="D802" s="205" t="s">
        <v>145</v>
      </c>
      <c r="E802" s="221" t="s">
        <v>34</v>
      </c>
      <c r="F802" s="222" t="s">
        <v>628</v>
      </c>
      <c r="G802" s="220"/>
      <c r="H802" s="223">
        <v>1.4</v>
      </c>
      <c r="I802" s="224"/>
      <c r="J802" s="220"/>
      <c r="K802" s="220"/>
      <c r="L802" s="225"/>
      <c r="M802" s="226"/>
      <c r="N802" s="227"/>
      <c r="O802" s="227"/>
      <c r="P802" s="227"/>
      <c r="Q802" s="227"/>
      <c r="R802" s="227"/>
      <c r="S802" s="227"/>
      <c r="T802" s="228"/>
      <c r="AT802" s="229" t="s">
        <v>145</v>
      </c>
      <c r="AU802" s="229" t="s">
        <v>89</v>
      </c>
      <c r="AV802" s="14" t="s">
        <v>89</v>
      </c>
      <c r="AW802" s="14" t="s">
        <v>41</v>
      </c>
      <c r="AX802" s="14" t="s">
        <v>80</v>
      </c>
      <c r="AY802" s="229" t="s">
        <v>134</v>
      </c>
    </row>
    <row r="803" spans="2:51" s="13" customFormat="1" ht="11.25" x14ac:dyDescent="0.2">
      <c r="B803" s="209"/>
      <c r="C803" s="210"/>
      <c r="D803" s="205" t="s">
        <v>145</v>
      </c>
      <c r="E803" s="211" t="s">
        <v>34</v>
      </c>
      <c r="F803" s="212" t="s">
        <v>642</v>
      </c>
      <c r="G803" s="210"/>
      <c r="H803" s="211" t="s">
        <v>34</v>
      </c>
      <c r="I803" s="213"/>
      <c r="J803" s="210"/>
      <c r="K803" s="210"/>
      <c r="L803" s="214"/>
      <c r="M803" s="215"/>
      <c r="N803" s="216"/>
      <c r="O803" s="216"/>
      <c r="P803" s="216"/>
      <c r="Q803" s="216"/>
      <c r="R803" s="216"/>
      <c r="S803" s="216"/>
      <c r="T803" s="217"/>
      <c r="AT803" s="218" t="s">
        <v>145</v>
      </c>
      <c r="AU803" s="218" t="s">
        <v>89</v>
      </c>
      <c r="AV803" s="13" t="s">
        <v>23</v>
      </c>
      <c r="AW803" s="13" t="s">
        <v>41</v>
      </c>
      <c r="AX803" s="13" t="s">
        <v>80</v>
      </c>
      <c r="AY803" s="218" t="s">
        <v>134</v>
      </c>
    </row>
    <row r="804" spans="2:51" s="14" customFormat="1" ht="11.25" x14ac:dyDescent="0.2">
      <c r="B804" s="219"/>
      <c r="C804" s="220"/>
      <c r="D804" s="205" t="s">
        <v>145</v>
      </c>
      <c r="E804" s="221" t="s">
        <v>34</v>
      </c>
      <c r="F804" s="222" t="s">
        <v>628</v>
      </c>
      <c r="G804" s="220"/>
      <c r="H804" s="223">
        <v>1.4</v>
      </c>
      <c r="I804" s="224"/>
      <c r="J804" s="220"/>
      <c r="K804" s="220"/>
      <c r="L804" s="225"/>
      <c r="M804" s="226"/>
      <c r="N804" s="227"/>
      <c r="O804" s="227"/>
      <c r="P804" s="227"/>
      <c r="Q804" s="227"/>
      <c r="R804" s="227"/>
      <c r="S804" s="227"/>
      <c r="T804" s="228"/>
      <c r="AT804" s="229" t="s">
        <v>145</v>
      </c>
      <c r="AU804" s="229" t="s">
        <v>89</v>
      </c>
      <c r="AV804" s="14" t="s">
        <v>89</v>
      </c>
      <c r="AW804" s="14" t="s">
        <v>41</v>
      </c>
      <c r="AX804" s="14" t="s">
        <v>80</v>
      </c>
      <c r="AY804" s="229" t="s">
        <v>134</v>
      </c>
    </row>
    <row r="805" spans="2:51" s="13" customFormat="1" ht="11.25" x14ac:dyDescent="0.2">
      <c r="B805" s="209"/>
      <c r="C805" s="210"/>
      <c r="D805" s="205" t="s">
        <v>145</v>
      </c>
      <c r="E805" s="211" t="s">
        <v>34</v>
      </c>
      <c r="F805" s="212" t="s">
        <v>643</v>
      </c>
      <c r="G805" s="210"/>
      <c r="H805" s="211" t="s">
        <v>34</v>
      </c>
      <c r="I805" s="213"/>
      <c r="J805" s="210"/>
      <c r="K805" s="210"/>
      <c r="L805" s="214"/>
      <c r="M805" s="215"/>
      <c r="N805" s="216"/>
      <c r="O805" s="216"/>
      <c r="P805" s="216"/>
      <c r="Q805" s="216"/>
      <c r="R805" s="216"/>
      <c r="S805" s="216"/>
      <c r="T805" s="217"/>
      <c r="AT805" s="218" t="s">
        <v>145</v>
      </c>
      <c r="AU805" s="218" t="s">
        <v>89</v>
      </c>
      <c r="AV805" s="13" t="s">
        <v>23</v>
      </c>
      <c r="AW805" s="13" t="s">
        <v>41</v>
      </c>
      <c r="AX805" s="13" t="s">
        <v>80</v>
      </c>
      <c r="AY805" s="218" t="s">
        <v>134</v>
      </c>
    </row>
    <row r="806" spans="2:51" s="14" customFormat="1" ht="11.25" x14ac:dyDescent="0.2">
      <c r="B806" s="219"/>
      <c r="C806" s="220"/>
      <c r="D806" s="205" t="s">
        <v>145</v>
      </c>
      <c r="E806" s="221" t="s">
        <v>34</v>
      </c>
      <c r="F806" s="222" t="s">
        <v>628</v>
      </c>
      <c r="G806" s="220"/>
      <c r="H806" s="223">
        <v>1.4</v>
      </c>
      <c r="I806" s="224"/>
      <c r="J806" s="220"/>
      <c r="K806" s="220"/>
      <c r="L806" s="225"/>
      <c r="M806" s="226"/>
      <c r="N806" s="227"/>
      <c r="O806" s="227"/>
      <c r="P806" s="227"/>
      <c r="Q806" s="227"/>
      <c r="R806" s="227"/>
      <c r="S806" s="227"/>
      <c r="T806" s="228"/>
      <c r="AT806" s="229" t="s">
        <v>145</v>
      </c>
      <c r="AU806" s="229" t="s">
        <v>89</v>
      </c>
      <c r="AV806" s="14" t="s">
        <v>89</v>
      </c>
      <c r="AW806" s="14" t="s">
        <v>41</v>
      </c>
      <c r="AX806" s="14" t="s">
        <v>80</v>
      </c>
      <c r="AY806" s="229" t="s">
        <v>134</v>
      </c>
    </row>
    <row r="807" spans="2:51" s="13" customFormat="1" ht="11.25" x14ac:dyDescent="0.2">
      <c r="B807" s="209"/>
      <c r="C807" s="210"/>
      <c r="D807" s="205" t="s">
        <v>145</v>
      </c>
      <c r="E807" s="211" t="s">
        <v>34</v>
      </c>
      <c r="F807" s="212" t="s">
        <v>644</v>
      </c>
      <c r="G807" s="210"/>
      <c r="H807" s="211" t="s">
        <v>34</v>
      </c>
      <c r="I807" s="213"/>
      <c r="J807" s="210"/>
      <c r="K807" s="210"/>
      <c r="L807" s="214"/>
      <c r="M807" s="215"/>
      <c r="N807" s="216"/>
      <c r="O807" s="216"/>
      <c r="P807" s="216"/>
      <c r="Q807" s="216"/>
      <c r="R807" s="216"/>
      <c r="S807" s="216"/>
      <c r="T807" s="217"/>
      <c r="AT807" s="218" t="s">
        <v>145</v>
      </c>
      <c r="AU807" s="218" t="s">
        <v>89</v>
      </c>
      <c r="AV807" s="13" t="s">
        <v>23</v>
      </c>
      <c r="AW807" s="13" t="s">
        <v>41</v>
      </c>
      <c r="AX807" s="13" t="s">
        <v>80</v>
      </c>
      <c r="AY807" s="218" t="s">
        <v>134</v>
      </c>
    </row>
    <row r="808" spans="2:51" s="14" customFormat="1" ht="11.25" x14ac:dyDescent="0.2">
      <c r="B808" s="219"/>
      <c r="C808" s="220"/>
      <c r="D808" s="205" t="s">
        <v>145</v>
      </c>
      <c r="E808" s="221" t="s">
        <v>34</v>
      </c>
      <c r="F808" s="222" t="s">
        <v>645</v>
      </c>
      <c r="G808" s="220"/>
      <c r="H808" s="223">
        <v>2.8</v>
      </c>
      <c r="I808" s="224"/>
      <c r="J808" s="220"/>
      <c r="K808" s="220"/>
      <c r="L808" s="225"/>
      <c r="M808" s="226"/>
      <c r="N808" s="227"/>
      <c r="O808" s="227"/>
      <c r="P808" s="227"/>
      <c r="Q808" s="227"/>
      <c r="R808" s="227"/>
      <c r="S808" s="227"/>
      <c r="T808" s="228"/>
      <c r="AT808" s="229" t="s">
        <v>145</v>
      </c>
      <c r="AU808" s="229" t="s">
        <v>89</v>
      </c>
      <c r="AV808" s="14" t="s">
        <v>89</v>
      </c>
      <c r="AW808" s="14" t="s">
        <v>41</v>
      </c>
      <c r="AX808" s="14" t="s">
        <v>80</v>
      </c>
      <c r="AY808" s="229" t="s">
        <v>134</v>
      </c>
    </row>
    <row r="809" spans="2:51" s="13" customFormat="1" ht="11.25" x14ac:dyDescent="0.2">
      <c r="B809" s="209"/>
      <c r="C809" s="210"/>
      <c r="D809" s="205" t="s">
        <v>145</v>
      </c>
      <c r="E809" s="211" t="s">
        <v>34</v>
      </c>
      <c r="F809" s="212" t="s">
        <v>646</v>
      </c>
      <c r="G809" s="210"/>
      <c r="H809" s="211" t="s">
        <v>34</v>
      </c>
      <c r="I809" s="213"/>
      <c r="J809" s="210"/>
      <c r="K809" s="210"/>
      <c r="L809" s="214"/>
      <c r="M809" s="215"/>
      <c r="N809" s="216"/>
      <c r="O809" s="216"/>
      <c r="P809" s="216"/>
      <c r="Q809" s="216"/>
      <c r="R809" s="216"/>
      <c r="S809" s="216"/>
      <c r="T809" s="217"/>
      <c r="AT809" s="218" t="s">
        <v>145</v>
      </c>
      <c r="AU809" s="218" t="s">
        <v>89</v>
      </c>
      <c r="AV809" s="13" t="s">
        <v>23</v>
      </c>
      <c r="AW809" s="13" t="s">
        <v>41</v>
      </c>
      <c r="AX809" s="13" t="s">
        <v>80</v>
      </c>
      <c r="AY809" s="218" t="s">
        <v>134</v>
      </c>
    </row>
    <row r="810" spans="2:51" s="14" customFormat="1" ht="11.25" x14ac:dyDescent="0.2">
      <c r="B810" s="219"/>
      <c r="C810" s="220"/>
      <c r="D810" s="205" t="s">
        <v>145</v>
      </c>
      <c r="E810" s="221" t="s">
        <v>34</v>
      </c>
      <c r="F810" s="222" t="s">
        <v>645</v>
      </c>
      <c r="G810" s="220"/>
      <c r="H810" s="223">
        <v>2.8</v>
      </c>
      <c r="I810" s="224"/>
      <c r="J810" s="220"/>
      <c r="K810" s="220"/>
      <c r="L810" s="225"/>
      <c r="M810" s="226"/>
      <c r="N810" s="227"/>
      <c r="O810" s="227"/>
      <c r="P810" s="227"/>
      <c r="Q810" s="227"/>
      <c r="R810" s="227"/>
      <c r="S810" s="227"/>
      <c r="T810" s="228"/>
      <c r="AT810" s="229" t="s">
        <v>145</v>
      </c>
      <c r="AU810" s="229" t="s">
        <v>89</v>
      </c>
      <c r="AV810" s="14" t="s">
        <v>89</v>
      </c>
      <c r="AW810" s="14" t="s">
        <v>41</v>
      </c>
      <c r="AX810" s="14" t="s">
        <v>80</v>
      </c>
      <c r="AY810" s="229" t="s">
        <v>134</v>
      </c>
    </row>
    <row r="811" spans="2:51" s="13" customFormat="1" ht="11.25" x14ac:dyDescent="0.2">
      <c r="B811" s="209"/>
      <c r="C811" s="210"/>
      <c r="D811" s="205" t="s">
        <v>145</v>
      </c>
      <c r="E811" s="211" t="s">
        <v>34</v>
      </c>
      <c r="F811" s="212" t="s">
        <v>647</v>
      </c>
      <c r="G811" s="210"/>
      <c r="H811" s="211" t="s">
        <v>34</v>
      </c>
      <c r="I811" s="213"/>
      <c r="J811" s="210"/>
      <c r="K811" s="210"/>
      <c r="L811" s="214"/>
      <c r="M811" s="215"/>
      <c r="N811" s="216"/>
      <c r="O811" s="216"/>
      <c r="P811" s="216"/>
      <c r="Q811" s="216"/>
      <c r="R811" s="216"/>
      <c r="S811" s="216"/>
      <c r="T811" s="217"/>
      <c r="AT811" s="218" t="s">
        <v>145</v>
      </c>
      <c r="AU811" s="218" t="s">
        <v>89</v>
      </c>
      <c r="AV811" s="13" t="s">
        <v>23</v>
      </c>
      <c r="AW811" s="13" t="s">
        <v>41</v>
      </c>
      <c r="AX811" s="13" t="s">
        <v>80</v>
      </c>
      <c r="AY811" s="218" t="s">
        <v>134</v>
      </c>
    </row>
    <row r="812" spans="2:51" s="14" customFormat="1" ht="11.25" x14ac:dyDescent="0.2">
      <c r="B812" s="219"/>
      <c r="C812" s="220"/>
      <c r="D812" s="205" t="s">
        <v>145</v>
      </c>
      <c r="E812" s="221" t="s">
        <v>34</v>
      </c>
      <c r="F812" s="222" t="s">
        <v>628</v>
      </c>
      <c r="G812" s="220"/>
      <c r="H812" s="223">
        <v>1.4</v>
      </c>
      <c r="I812" s="224"/>
      <c r="J812" s="220"/>
      <c r="K812" s="220"/>
      <c r="L812" s="225"/>
      <c r="M812" s="226"/>
      <c r="N812" s="227"/>
      <c r="O812" s="227"/>
      <c r="P812" s="227"/>
      <c r="Q812" s="227"/>
      <c r="R812" s="227"/>
      <c r="S812" s="227"/>
      <c r="T812" s="228"/>
      <c r="AT812" s="229" t="s">
        <v>145</v>
      </c>
      <c r="AU812" s="229" t="s">
        <v>89</v>
      </c>
      <c r="AV812" s="14" t="s">
        <v>89</v>
      </c>
      <c r="AW812" s="14" t="s">
        <v>41</v>
      </c>
      <c r="AX812" s="14" t="s">
        <v>80</v>
      </c>
      <c r="AY812" s="229" t="s">
        <v>134</v>
      </c>
    </row>
    <row r="813" spans="2:51" s="13" customFormat="1" ht="11.25" x14ac:dyDescent="0.2">
      <c r="B813" s="209"/>
      <c r="C813" s="210"/>
      <c r="D813" s="205" t="s">
        <v>145</v>
      </c>
      <c r="E813" s="211" t="s">
        <v>34</v>
      </c>
      <c r="F813" s="212" t="s">
        <v>648</v>
      </c>
      <c r="G813" s="210"/>
      <c r="H813" s="211" t="s">
        <v>34</v>
      </c>
      <c r="I813" s="213"/>
      <c r="J813" s="210"/>
      <c r="K813" s="210"/>
      <c r="L813" s="214"/>
      <c r="M813" s="215"/>
      <c r="N813" s="216"/>
      <c r="O813" s="216"/>
      <c r="P813" s="216"/>
      <c r="Q813" s="216"/>
      <c r="R813" s="216"/>
      <c r="S813" s="216"/>
      <c r="T813" s="217"/>
      <c r="AT813" s="218" t="s">
        <v>145</v>
      </c>
      <c r="AU813" s="218" t="s">
        <v>89</v>
      </c>
      <c r="AV813" s="13" t="s">
        <v>23</v>
      </c>
      <c r="AW813" s="13" t="s">
        <v>41</v>
      </c>
      <c r="AX813" s="13" t="s">
        <v>80</v>
      </c>
      <c r="AY813" s="218" t="s">
        <v>134</v>
      </c>
    </row>
    <row r="814" spans="2:51" s="14" customFormat="1" ht="11.25" x14ac:dyDescent="0.2">
      <c r="B814" s="219"/>
      <c r="C814" s="220"/>
      <c r="D814" s="205" t="s">
        <v>145</v>
      </c>
      <c r="E814" s="221" t="s">
        <v>34</v>
      </c>
      <c r="F814" s="222" t="s">
        <v>628</v>
      </c>
      <c r="G814" s="220"/>
      <c r="H814" s="223">
        <v>1.4</v>
      </c>
      <c r="I814" s="224"/>
      <c r="J814" s="220"/>
      <c r="K814" s="220"/>
      <c r="L814" s="225"/>
      <c r="M814" s="226"/>
      <c r="N814" s="227"/>
      <c r="O814" s="227"/>
      <c r="P814" s="227"/>
      <c r="Q814" s="227"/>
      <c r="R814" s="227"/>
      <c r="S814" s="227"/>
      <c r="T814" s="228"/>
      <c r="AT814" s="229" t="s">
        <v>145</v>
      </c>
      <c r="AU814" s="229" t="s">
        <v>89</v>
      </c>
      <c r="AV814" s="14" t="s">
        <v>89</v>
      </c>
      <c r="AW814" s="14" t="s">
        <v>41</v>
      </c>
      <c r="AX814" s="14" t="s">
        <v>80</v>
      </c>
      <c r="AY814" s="229" t="s">
        <v>134</v>
      </c>
    </row>
    <row r="815" spans="2:51" s="13" customFormat="1" ht="11.25" x14ac:dyDescent="0.2">
      <c r="B815" s="209"/>
      <c r="C815" s="210"/>
      <c r="D815" s="205" t="s">
        <v>145</v>
      </c>
      <c r="E815" s="211" t="s">
        <v>34</v>
      </c>
      <c r="F815" s="212" t="s">
        <v>649</v>
      </c>
      <c r="G815" s="210"/>
      <c r="H815" s="211" t="s">
        <v>34</v>
      </c>
      <c r="I815" s="213"/>
      <c r="J815" s="210"/>
      <c r="K815" s="210"/>
      <c r="L815" s="214"/>
      <c r="M815" s="215"/>
      <c r="N815" s="216"/>
      <c r="O815" s="216"/>
      <c r="P815" s="216"/>
      <c r="Q815" s="216"/>
      <c r="R815" s="216"/>
      <c r="S815" s="216"/>
      <c r="T815" s="217"/>
      <c r="AT815" s="218" t="s">
        <v>145</v>
      </c>
      <c r="AU815" s="218" t="s">
        <v>89</v>
      </c>
      <c r="AV815" s="13" t="s">
        <v>23</v>
      </c>
      <c r="AW815" s="13" t="s">
        <v>41</v>
      </c>
      <c r="AX815" s="13" t="s">
        <v>80</v>
      </c>
      <c r="AY815" s="218" t="s">
        <v>134</v>
      </c>
    </row>
    <row r="816" spans="2:51" s="14" customFormat="1" ht="11.25" x14ac:dyDescent="0.2">
      <c r="B816" s="219"/>
      <c r="C816" s="220"/>
      <c r="D816" s="205" t="s">
        <v>145</v>
      </c>
      <c r="E816" s="221" t="s">
        <v>34</v>
      </c>
      <c r="F816" s="222" t="s">
        <v>628</v>
      </c>
      <c r="G816" s="220"/>
      <c r="H816" s="223">
        <v>1.4</v>
      </c>
      <c r="I816" s="224"/>
      <c r="J816" s="220"/>
      <c r="K816" s="220"/>
      <c r="L816" s="225"/>
      <c r="M816" s="226"/>
      <c r="N816" s="227"/>
      <c r="O816" s="227"/>
      <c r="P816" s="227"/>
      <c r="Q816" s="227"/>
      <c r="R816" s="227"/>
      <c r="S816" s="227"/>
      <c r="T816" s="228"/>
      <c r="AT816" s="229" t="s">
        <v>145</v>
      </c>
      <c r="AU816" s="229" t="s">
        <v>89</v>
      </c>
      <c r="AV816" s="14" t="s">
        <v>89</v>
      </c>
      <c r="AW816" s="14" t="s">
        <v>41</v>
      </c>
      <c r="AX816" s="14" t="s">
        <v>80</v>
      </c>
      <c r="AY816" s="229" t="s">
        <v>134</v>
      </c>
    </row>
    <row r="817" spans="2:51" s="13" customFormat="1" ht="11.25" x14ac:dyDescent="0.2">
      <c r="B817" s="209"/>
      <c r="C817" s="210"/>
      <c r="D817" s="205" t="s">
        <v>145</v>
      </c>
      <c r="E817" s="211" t="s">
        <v>34</v>
      </c>
      <c r="F817" s="212" t="s">
        <v>650</v>
      </c>
      <c r="G817" s="210"/>
      <c r="H817" s="211" t="s">
        <v>34</v>
      </c>
      <c r="I817" s="213"/>
      <c r="J817" s="210"/>
      <c r="K817" s="210"/>
      <c r="L817" s="214"/>
      <c r="M817" s="215"/>
      <c r="N817" s="216"/>
      <c r="O817" s="216"/>
      <c r="P817" s="216"/>
      <c r="Q817" s="216"/>
      <c r="R817" s="216"/>
      <c r="S817" s="216"/>
      <c r="T817" s="217"/>
      <c r="AT817" s="218" t="s">
        <v>145</v>
      </c>
      <c r="AU817" s="218" t="s">
        <v>89</v>
      </c>
      <c r="AV817" s="13" t="s">
        <v>23</v>
      </c>
      <c r="AW817" s="13" t="s">
        <v>41</v>
      </c>
      <c r="AX817" s="13" t="s">
        <v>80</v>
      </c>
      <c r="AY817" s="218" t="s">
        <v>134</v>
      </c>
    </row>
    <row r="818" spans="2:51" s="14" customFormat="1" ht="11.25" x14ac:dyDescent="0.2">
      <c r="B818" s="219"/>
      <c r="C818" s="220"/>
      <c r="D818" s="205" t="s">
        <v>145</v>
      </c>
      <c r="E818" s="221" t="s">
        <v>34</v>
      </c>
      <c r="F818" s="222" t="s">
        <v>628</v>
      </c>
      <c r="G818" s="220"/>
      <c r="H818" s="223">
        <v>1.4</v>
      </c>
      <c r="I818" s="224"/>
      <c r="J818" s="220"/>
      <c r="K818" s="220"/>
      <c r="L818" s="225"/>
      <c r="M818" s="226"/>
      <c r="N818" s="227"/>
      <c r="O818" s="227"/>
      <c r="P818" s="227"/>
      <c r="Q818" s="227"/>
      <c r="R818" s="227"/>
      <c r="S818" s="227"/>
      <c r="T818" s="228"/>
      <c r="AT818" s="229" t="s">
        <v>145</v>
      </c>
      <c r="AU818" s="229" t="s">
        <v>89</v>
      </c>
      <c r="AV818" s="14" t="s">
        <v>89</v>
      </c>
      <c r="AW818" s="14" t="s">
        <v>41</v>
      </c>
      <c r="AX818" s="14" t="s">
        <v>80</v>
      </c>
      <c r="AY818" s="229" t="s">
        <v>134</v>
      </c>
    </row>
    <row r="819" spans="2:51" s="13" customFormat="1" ht="11.25" x14ac:dyDescent="0.2">
      <c r="B819" s="209"/>
      <c r="C819" s="210"/>
      <c r="D819" s="205" t="s">
        <v>145</v>
      </c>
      <c r="E819" s="211" t="s">
        <v>34</v>
      </c>
      <c r="F819" s="212" t="s">
        <v>651</v>
      </c>
      <c r="G819" s="210"/>
      <c r="H819" s="211" t="s">
        <v>34</v>
      </c>
      <c r="I819" s="213"/>
      <c r="J819" s="210"/>
      <c r="K819" s="210"/>
      <c r="L819" s="214"/>
      <c r="M819" s="215"/>
      <c r="N819" s="216"/>
      <c r="O819" s="216"/>
      <c r="P819" s="216"/>
      <c r="Q819" s="216"/>
      <c r="R819" s="216"/>
      <c r="S819" s="216"/>
      <c r="T819" s="217"/>
      <c r="AT819" s="218" t="s">
        <v>145</v>
      </c>
      <c r="AU819" s="218" t="s">
        <v>89</v>
      </c>
      <c r="AV819" s="13" t="s">
        <v>23</v>
      </c>
      <c r="AW819" s="13" t="s">
        <v>41</v>
      </c>
      <c r="AX819" s="13" t="s">
        <v>80</v>
      </c>
      <c r="AY819" s="218" t="s">
        <v>134</v>
      </c>
    </row>
    <row r="820" spans="2:51" s="14" customFormat="1" ht="11.25" x14ac:dyDescent="0.2">
      <c r="B820" s="219"/>
      <c r="C820" s="220"/>
      <c r="D820" s="205" t="s">
        <v>145</v>
      </c>
      <c r="E820" s="221" t="s">
        <v>34</v>
      </c>
      <c r="F820" s="222" t="s">
        <v>628</v>
      </c>
      <c r="G820" s="220"/>
      <c r="H820" s="223">
        <v>1.4</v>
      </c>
      <c r="I820" s="224"/>
      <c r="J820" s="220"/>
      <c r="K820" s="220"/>
      <c r="L820" s="225"/>
      <c r="M820" s="226"/>
      <c r="N820" s="227"/>
      <c r="O820" s="227"/>
      <c r="P820" s="227"/>
      <c r="Q820" s="227"/>
      <c r="R820" s="227"/>
      <c r="S820" s="227"/>
      <c r="T820" s="228"/>
      <c r="AT820" s="229" t="s">
        <v>145</v>
      </c>
      <c r="AU820" s="229" t="s">
        <v>89</v>
      </c>
      <c r="AV820" s="14" t="s">
        <v>89</v>
      </c>
      <c r="AW820" s="14" t="s">
        <v>41</v>
      </c>
      <c r="AX820" s="14" t="s">
        <v>80</v>
      </c>
      <c r="AY820" s="229" t="s">
        <v>134</v>
      </c>
    </row>
    <row r="821" spans="2:51" s="13" customFormat="1" ht="11.25" x14ac:dyDescent="0.2">
      <c r="B821" s="209"/>
      <c r="C821" s="210"/>
      <c r="D821" s="205" t="s">
        <v>145</v>
      </c>
      <c r="E821" s="211" t="s">
        <v>34</v>
      </c>
      <c r="F821" s="212" t="s">
        <v>652</v>
      </c>
      <c r="G821" s="210"/>
      <c r="H821" s="211" t="s">
        <v>34</v>
      </c>
      <c r="I821" s="213"/>
      <c r="J821" s="210"/>
      <c r="K821" s="210"/>
      <c r="L821" s="214"/>
      <c r="M821" s="215"/>
      <c r="N821" s="216"/>
      <c r="O821" s="216"/>
      <c r="P821" s="216"/>
      <c r="Q821" s="216"/>
      <c r="R821" s="216"/>
      <c r="S821" s="216"/>
      <c r="T821" s="217"/>
      <c r="AT821" s="218" t="s">
        <v>145</v>
      </c>
      <c r="AU821" s="218" t="s">
        <v>89</v>
      </c>
      <c r="AV821" s="13" t="s">
        <v>23</v>
      </c>
      <c r="AW821" s="13" t="s">
        <v>41</v>
      </c>
      <c r="AX821" s="13" t="s">
        <v>80</v>
      </c>
      <c r="AY821" s="218" t="s">
        <v>134</v>
      </c>
    </row>
    <row r="822" spans="2:51" s="14" customFormat="1" ht="11.25" x14ac:dyDescent="0.2">
      <c r="B822" s="219"/>
      <c r="C822" s="220"/>
      <c r="D822" s="205" t="s">
        <v>145</v>
      </c>
      <c r="E822" s="221" t="s">
        <v>34</v>
      </c>
      <c r="F822" s="222" t="s">
        <v>628</v>
      </c>
      <c r="G822" s="220"/>
      <c r="H822" s="223">
        <v>1.4</v>
      </c>
      <c r="I822" s="224"/>
      <c r="J822" s="220"/>
      <c r="K822" s="220"/>
      <c r="L822" s="225"/>
      <c r="M822" s="226"/>
      <c r="N822" s="227"/>
      <c r="O822" s="227"/>
      <c r="P822" s="227"/>
      <c r="Q822" s="227"/>
      <c r="R822" s="227"/>
      <c r="S822" s="227"/>
      <c r="T822" s="228"/>
      <c r="AT822" s="229" t="s">
        <v>145</v>
      </c>
      <c r="AU822" s="229" t="s">
        <v>89</v>
      </c>
      <c r="AV822" s="14" t="s">
        <v>89</v>
      </c>
      <c r="AW822" s="14" t="s">
        <v>41</v>
      </c>
      <c r="AX822" s="14" t="s">
        <v>80</v>
      </c>
      <c r="AY822" s="229" t="s">
        <v>134</v>
      </c>
    </row>
    <row r="823" spans="2:51" s="13" customFormat="1" ht="11.25" x14ac:dyDescent="0.2">
      <c r="B823" s="209"/>
      <c r="C823" s="210"/>
      <c r="D823" s="205" t="s">
        <v>145</v>
      </c>
      <c r="E823" s="211" t="s">
        <v>34</v>
      </c>
      <c r="F823" s="212" t="s">
        <v>653</v>
      </c>
      <c r="G823" s="210"/>
      <c r="H823" s="211" t="s">
        <v>34</v>
      </c>
      <c r="I823" s="213"/>
      <c r="J823" s="210"/>
      <c r="K823" s="210"/>
      <c r="L823" s="214"/>
      <c r="M823" s="215"/>
      <c r="N823" s="216"/>
      <c r="O823" s="216"/>
      <c r="P823" s="216"/>
      <c r="Q823" s="216"/>
      <c r="R823" s="216"/>
      <c r="S823" s="216"/>
      <c r="T823" s="217"/>
      <c r="AT823" s="218" t="s">
        <v>145</v>
      </c>
      <c r="AU823" s="218" t="s">
        <v>89</v>
      </c>
      <c r="AV823" s="13" t="s">
        <v>23</v>
      </c>
      <c r="AW823" s="13" t="s">
        <v>41</v>
      </c>
      <c r="AX823" s="13" t="s">
        <v>80</v>
      </c>
      <c r="AY823" s="218" t="s">
        <v>134</v>
      </c>
    </row>
    <row r="824" spans="2:51" s="14" customFormat="1" ht="11.25" x14ac:dyDescent="0.2">
      <c r="B824" s="219"/>
      <c r="C824" s="220"/>
      <c r="D824" s="205" t="s">
        <v>145</v>
      </c>
      <c r="E824" s="221" t="s">
        <v>34</v>
      </c>
      <c r="F824" s="222" t="s">
        <v>615</v>
      </c>
      <c r="G824" s="220"/>
      <c r="H824" s="223">
        <v>2</v>
      </c>
      <c r="I824" s="224"/>
      <c r="J824" s="220"/>
      <c r="K824" s="220"/>
      <c r="L824" s="225"/>
      <c r="M824" s="226"/>
      <c r="N824" s="227"/>
      <c r="O824" s="227"/>
      <c r="P824" s="227"/>
      <c r="Q824" s="227"/>
      <c r="R824" s="227"/>
      <c r="S824" s="227"/>
      <c r="T824" s="228"/>
      <c r="AT824" s="229" t="s">
        <v>145</v>
      </c>
      <c r="AU824" s="229" t="s">
        <v>89</v>
      </c>
      <c r="AV824" s="14" t="s">
        <v>89</v>
      </c>
      <c r="AW824" s="14" t="s">
        <v>41</v>
      </c>
      <c r="AX824" s="14" t="s">
        <v>80</v>
      </c>
      <c r="AY824" s="229" t="s">
        <v>134</v>
      </c>
    </row>
    <row r="825" spans="2:51" s="13" customFormat="1" ht="11.25" x14ac:dyDescent="0.2">
      <c r="B825" s="209"/>
      <c r="C825" s="210"/>
      <c r="D825" s="205" t="s">
        <v>145</v>
      </c>
      <c r="E825" s="211" t="s">
        <v>34</v>
      </c>
      <c r="F825" s="212" t="s">
        <v>654</v>
      </c>
      <c r="G825" s="210"/>
      <c r="H825" s="211" t="s">
        <v>34</v>
      </c>
      <c r="I825" s="213"/>
      <c r="J825" s="210"/>
      <c r="K825" s="210"/>
      <c r="L825" s="214"/>
      <c r="M825" s="215"/>
      <c r="N825" s="216"/>
      <c r="O825" s="216"/>
      <c r="P825" s="216"/>
      <c r="Q825" s="216"/>
      <c r="R825" s="216"/>
      <c r="S825" s="216"/>
      <c r="T825" s="217"/>
      <c r="AT825" s="218" t="s">
        <v>145</v>
      </c>
      <c r="AU825" s="218" t="s">
        <v>89</v>
      </c>
      <c r="AV825" s="13" t="s">
        <v>23</v>
      </c>
      <c r="AW825" s="13" t="s">
        <v>41</v>
      </c>
      <c r="AX825" s="13" t="s">
        <v>80</v>
      </c>
      <c r="AY825" s="218" t="s">
        <v>134</v>
      </c>
    </row>
    <row r="826" spans="2:51" s="14" customFormat="1" ht="11.25" x14ac:dyDescent="0.2">
      <c r="B826" s="219"/>
      <c r="C826" s="220"/>
      <c r="D826" s="205" t="s">
        <v>145</v>
      </c>
      <c r="E826" s="221" t="s">
        <v>34</v>
      </c>
      <c r="F826" s="222" t="s">
        <v>617</v>
      </c>
      <c r="G826" s="220"/>
      <c r="H826" s="223">
        <v>1</v>
      </c>
      <c r="I826" s="224"/>
      <c r="J826" s="220"/>
      <c r="K826" s="220"/>
      <c r="L826" s="225"/>
      <c r="M826" s="226"/>
      <c r="N826" s="227"/>
      <c r="O826" s="227"/>
      <c r="P826" s="227"/>
      <c r="Q826" s="227"/>
      <c r="R826" s="227"/>
      <c r="S826" s="227"/>
      <c r="T826" s="228"/>
      <c r="AT826" s="229" t="s">
        <v>145</v>
      </c>
      <c r="AU826" s="229" t="s">
        <v>89</v>
      </c>
      <c r="AV826" s="14" t="s">
        <v>89</v>
      </c>
      <c r="AW826" s="14" t="s">
        <v>41</v>
      </c>
      <c r="AX826" s="14" t="s">
        <v>80</v>
      </c>
      <c r="AY826" s="229" t="s">
        <v>134</v>
      </c>
    </row>
    <row r="827" spans="2:51" s="13" customFormat="1" ht="11.25" x14ac:dyDescent="0.2">
      <c r="B827" s="209"/>
      <c r="C827" s="210"/>
      <c r="D827" s="205" t="s">
        <v>145</v>
      </c>
      <c r="E827" s="211" t="s">
        <v>34</v>
      </c>
      <c r="F827" s="212" t="s">
        <v>655</v>
      </c>
      <c r="G827" s="210"/>
      <c r="H827" s="211" t="s">
        <v>34</v>
      </c>
      <c r="I827" s="213"/>
      <c r="J827" s="210"/>
      <c r="K827" s="210"/>
      <c r="L827" s="214"/>
      <c r="M827" s="215"/>
      <c r="N827" s="216"/>
      <c r="O827" s="216"/>
      <c r="P827" s="216"/>
      <c r="Q827" s="216"/>
      <c r="R827" s="216"/>
      <c r="S827" s="216"/>
      <c r="T827" s="217"/>
      <c r="AT827" s="218" t="s">
        <v>145</v>
      </c>
      <c r="AU827" s="218" t="s">
        <v>89</v>
      </c>
      <c r="AV827" s="13" t="s">
        <v>23</v>
      </c>
      <c r="AW827" s="13" t="s">
        <v>41</v>
      </c>
      <c r="AX827" s="13" t="s">
        <v>80</v>
      </c>
      <c r="AY827" s="218" t="s">
        <v>134</v>
      </c>
    </row>
    <row r="828" spans="2:51" s="14" customFormat="1" ht="11.25" x14ac:dyDescent="0.2">
      <c r="B828" s="219"/>
      <c r="C828" s="220"/>
      <c r="D828" s="205" t="s">
        <v>145</v>
      </c>
      <c r="E828" s="221" t="s">
        <v>34</v>
      </c>
      <c r="F828" s="222" t="s">
        <v>656</v>
      </c>
      <c r="G828" s="220"/>
      <c r="H828" s="223">
        <v>2.85</v>
      </c>
      <c r="I828" s="224"/>
      <c r="J828" s="220"/>
      <c r="K828" s="220"/>
      <c r="L828" s="225"/>
      <c r="M828" s="226"/>
      <c r="N828" s="227"/>
      <c r="O828" s="227"/>
      <c r="P828" s="227"/>
      <c r="Q828" s="227"/>
      <c r="R828" s="227"/>
      <c r="S828" s="227"/>
      <c r="T828" s="228"/>
      <c r="AT828" s="229" t="s">
        <v>145</v>
      </c>
      <c r="AU828" s="229" t="s">
        <v>89</v>
      </c>
      <c r="AV828" s="14" t="s">
        <v>89</v>
      </c>
      <c r="AW828" s="14" t="s">
        <v>41</v>
      </c>
      <c r="AX828" s="14" t="s">
        <v>80</v>
      </c>
      <c r="AY828" s="229" t="s">
        <v>134</v>
      </c>
    </row>
    <row r="829" spans="2:51" s="13" customFormat="1" ht="11.25" x14ac:dyDescent="0.2">
      <c r="B829" s="209"/>
      <c r="C829" s="210"/>
      <c r="D829" s="205" t="s">
        <v>145</v>
      </c>
      <c r="E829" s="211" t="s">
        <v>34</v>
      </c>
      <c r="F829" s="212" t="s">
        <v>657</v>
      </c>
      <c r="G829" s="210"/>
      <c r="H829" s="211" t="s">
        <v>34</v>
      </c>
      <c r="I829" s="213"/>
      <c r="J829" s="210"/>
      <c r="K829" s="210"/>
      <c r="L829" s="214"/>
      <c r="M829" s="215"/>
      <c r="N829" s="216"/>
      <c r="O829" s="216"/>
      <c r="P829" s="216"/>
      <c r="Q829" s="216"/>
      <c r="R829" s="216"/>
      <c r="S829" s="216"/>
      <c r="T829" s="217"/>
      <c r="AT829" s="218" t="s">
        <v>145</v>
      </c>
      <c r="AU829" s="218" t="s">
        <v>89</v>
      </c>
      <c r="AV829" s="13" t="s">
        <v>23</v>
      </c>
      <c r="AW829" s="13" t="s">
        <v>41</v>
      </c>
      <c r="AX829" s="13" t="s">
        <v>80</v>
      </c>
      <c r="AY829" s="218" t="s">
        <v>134</v>
      </c>
    </row>
    <row r="830" spans="2:51" s="14" customFormat="1" ht="11.25" x14ac:dyDescent="0.2">
      <c r="B830" s="219"/>
      <c r="C830" s="220"/>
      <c r="D830" s="205" t="s">
        <v>145</v>
      </c>
      <c r="E830" s="221" t="s">
        <v>34</v>
      </c>
      <c r="F830" s="222" t="s">
        <v>658</v>
      </c>
      <c r="G830" s="220"/>
      <c r="H830" s="223">
        <v>2.5499999999999998</v>
      </c>
      <c r="I830" s="224"/>
      <c r="J830" s="220"/>
      <c r="K830" s="220"/>
      <c r="L830" s="225"/>
      <c r="M830" s="226"/>
      <c r="N830" s="227"/>
      <c r="O830" s="227"/>
      <c r="P830" s="227"/>
      <c r="Q830" s="227"/>
      <c r="R830" s="227"/>
      <c r="S830" s="227"/>
      <c r="T830" s="228"/>
      <c r="AT830" s="229" t="s">
        <v>145</v>
      </c>
      <c r="AU830" s="229" t="s">
        <v>89</v>
      </c>
      <c r="AV830" s="14" t="s">
        <v>89</v>
      </c>
      <c r="AW830" s="14" t="s">
        <v>41</v>
      </c>
      <c r="AX830" s="14" t="s">
        <v>80</v>
      </c>
      <c r="AY830" s="229" t="s">
        <v>134</v>
      </c>
    </row>
    <row r="831" spans="2:51" s="13" customFormat="1" ht="11.25" x14ac:dyDescent="0.2">
      <c r="B831" s="209"/>
      <c r="C831" s="210"/>
      <c r="D831" s="205" t="s">
        <v>145</v>
      </c>
      <c r="E831" s="211" t="s">
        <v>34</v>
      </c>
      <c r="F831" s="212" t="s">
        <v>659</v>
      </c>
      <c r="G831" s="210"/>
      <c r="H831" s="211" t="s">
        <v>34</v>
      </c>
      <c r="I831" s="213"/>
      <c r="J831" s="210"/>
      <c r="K831" s="210"/>
      <c r="L831" s="214"/>
      <c r="M831" s="215"/>
      <c r="N831" s="216"/>
      <c r="O831" s="216"/>
      <c r="P831" s="216"/>
      <c r="Q831" s="216"/>
      <c r="R831" s="216"/>
      <c r="S831" s="216"/>
      <c r="T831" s="217"/>
      <c r="AT831" s="218" t="s">
        <v>145</v>
      </c>
      <c r="AU831" s="218" t="s">
        <v>89</v>
      </c>
      <c r="AV831" s="13" t="s">
        <v>23</v>
      </c>
      <c r="AW831" s="13" t="s">
        <v>41</v>
      </c>
      <c r="AX831" s="13" t="s">
        <v>80</v>
      </c>
      <c r="AY831" s="218" t="s">
        <v>134</v>
      </c>
    </row>
    <row r="832" spans="2:51" s="14" customFormat="1" ht="11.25" x14ac:dyDescent="0.2">
      <c r="B832" s="219"/>
      <c r="C832" s="220"/>
      <c r="D832" s="205" t="s">
        <v>145</v>
      </c>
      <c r="E832" s="221" t="s">
        <v>34</v>
      </c>
      <c r="F832" s="222" t="s">
        <v>660</v>
      </c>
      <c r="G832" s="220"/>
      <c r="H832" s="223">
        <v>16.2</v>
      </c>
      <c r="I832" s="224"/>
      <c r="J832" s="220"/>
      <c r="K832" s="220"/>
      <c r="L832" s="225"/>
      <c r="M832" s="226"/>
      <c r="N832" s="227"/>
      <c r="O832" s="227"/>
      <c r="P832" s="227"/>
      <c r="Q832" s="227"/>
      <c r="R832" s="227"/>
      <c r="S832" s="227"/>
      <c r="T832" s="228"/>
      <c r="AT832" s="229" t="s">
        <v>145</v>
      </c>
      <c r="AU832" s="229" t="s">
        <v>89</v>
      </c>
      <c r="AV832" s="14" t="s">
        <v>89</v>
      </c>
      <c r="AW832" s="14" t="s">
        <v>41</v>
      </c>
      <c r="AX832" s="14" t="s">
        <v>80</v>
      </c>
      <c r="AY832" s="229" t="s">
        <v>134</v>
      </c>
    </row>
    <row r="833" spans="1:65" s="13" customFormat="1" ht="11.25" x14ac:dyDescent="0.2">
      <c r="B833" s="209"/>
      <c r="C833" s="210"/>
      <c r="D833" s="205" t="s">
        <v>145</v>
      </c>
      <c r="E833" s="211" t="s">
        <v>34</v>
      </c>
      <c r="F833" s="212" t="s">
        <v>661</v>
      </c>
      <c r="G833" s="210"/>
      <c r="H833" s="211" t="s">
        <v>34</v>
      </c>
      <c r="I833" s="213"/>
      <c r="J833" s="210"/>
      <c r="K833" s="210"/>
      <c r="L833" s="214"/>
      <c r="M833" s="215"/>
      <c r="N833" s="216"/>
      <c r="O833" s="216"/>
      <c r="P833" s="216"/>
      <c r="Q833" s="216"/>
      <c r="R833" s="216"/>
      <c r="S833" s="216"/>
      <c r="T833" s="217"/>
      <c r="AT833" s="218" t="s">
        <v>145</v>
      </c>
      <c r="AU833" s="218" t="s">
        <v>89</v>
      </c>
      <c r="AV833" s="13" t="s">
        <v>23</v>
      </c>
      <c r="AW833" s="13" t="s">
        <v>41</v>
      </c>
      <c r="AX833" s="13" t="s">
        <v>80</v>
      </c>
      <c r="AY833" s="218" t="s">
        <v>134</v>
      </c>
    </row>
    <row r="834" spans="1:65" s="14" customFormat="1" ht="11.25" x14ac:dyDescent="0.2">
      <c r="B834" s="219"/>
      <c r="C834" s="220"/>
      <c r="D834" s="205" t="s">
        <v>145</v>
      </c>
      <c r="E834" s="221" t="s">
        <v>34</v>
      </c>
      <c r="F834" s="222" t="s">
        <v>662</v>
      </c>
      <c r="G834" s="220"/>
      <c r="H834" s="223">
        <v>235.29</v>
      </c>
      <c r="I834" s="224"/>
      <c r="J834" s="220"/>
      <c r="K834" s="220"/>
      <c r="L834" s="225"/>
      <c r="M834" s="226"/>
      <c r="N834" s="227"/>
      <c r="O834" s="227"/>
      <c r="P834" s="227"/>
      <c r="Q834" s="227"/>
      <c r="R834" s="227"/>
      <c r="S834" s="227"/>
      <c r="T834" s="228"/>
      <c r="AT834" s="229" t="s">
        <v>145</v>
      </c>
      <c r="AU834" s="229" t="s">
        <v>89</v>
      </c>
      <c r="AV834" s="14" t="s">
        <v>89</v>
      </c>
      <c r="AW834" s="14" t="s">
        <v>41</v>
      </c>
      <c r="AX834" s="14" t="s">
        <v>80</v>
      </c>
      <c r="AY834" s="229" t="s">
        <v>134</v>
      </c>
    </row>
    <row r="835" spans="1:65" s="15" customFormat="1" ht="11.25" x14ac:dyDescent="0.2">
      <c r="B835" s="230"/>
      <c r="C835" s="231"/>
      <c r="D835" s="205" t="s">
        <v>145</v>
      </c>
      <c r="E835" s="232" t="s">
        <v>34</v>
      </c>
      <c r="F835" s="233" t="s">
        <v>149</v>
      </c>
      <c r="G835" s="231"/>
      <c r="H835" s="234">
        <v>309.69</v>
      </c>
      <c r="I835" s="235"/>
      <c r="J835" s="231"/>
      <c r="K835" s="231"/>
      <c r="L835" s="236"/>
      <c r="M835" s="237"/>
      <c r="N835" s="238"/>
      <c r="O835" s="238"/>
      <c r="P835" s="238"/>
      <c r="Q835" s="238"/>
      <c r="R835" s="238"/>
      <c r="S835" s="238"/>
      <c r="T835" s="239"/>
      <c r="AT835" s="240" t="s">
        <v>145</v>
      </c>
      <c r="AU835" s="240" t="s">
        <v>89</v>
      </c>
      <c r="AV835" s="15" t="s">
        <v>141</v>
      </c>
      <c r="AW835" s="15" t="s">
        <v>41</v>
      </c>
      <c r="AX835" s="15" t="s">
        <v>23</v>
      </c>
      <c r="AY835" s="240" t="s">
        <v>134</v>
      </c>
    </row>
    <row r="836" spans="1:65" s="2" customFormat="1" ht="16.5" customHeight="1" x14ac:dyDescent="0.2">
      <c r="A836" s="37"/>
      <c r="B836" s="38"/>
      <c r="C836" s="192" t="s">
        <v>663</v>
      </c>
      <c r="D836" s="192" t="s">
        <v>136</v>
      </c>
      <c r="E836" s="193" t="s">
        <v>664</v>
      </c>
      <c r="F836" s="194" t="s">
        <v>665</v>
      </c>
      <c r="G836" s="195" t="s">
        <v>139</v>
      </c>
      <c r="H836" s="196">
        <v>158.17500000000001</v>
      </c>
      <c r="I836" s="197"/>
      <c r="J836" s="198">
        <f>ROUND(I836*H836,2)</f>
        <v>0</v>
      </c>
      <c r="K836" s="194" t="s">
        <v>158</v>
      </c>
      <c r="L836" s="42"/>
      <c r="M836" s="199" t="s">
        <v>34</v>
      </c>
      <c r="N836" s="200" t="s">
        <v>51</v>
      </c>
      <c r="O836" s="67"/>
      <c r="P836" s="201">
        <f>O836*H836</f>
        <v>0</v>
      </c>
      <c r="Q836" s="201">
        <v>0</v>
      </c>
      <c r="R836" s="201">
        <f>Q836*H836</f>
        <v>0</v>
      </c>
      <c r="S836" s="201">
        <v>3.3000000000000002E-2</v>
      </c>
      <c r="T836" s="202">
        <f>S836*H836</f>
        <v>5.2197750000000003</v>
      </c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R836" s="203" t="s">
        <v>244</v>
      </c>
      <c r="AT836" s="203" t="s">
        <v>136</v>
      </c>
      <c r="AU836" s="203" t="s">
        <v>89</v>
      </c>
      <c r="AY836" s="19" t="s">
        <v>134</v>
      </c>
      <c r="BE836" s="204">
        <f>IF(N836="základní",J836,0)</f>
        <v>0</v>
      </c>
      <c r="BF836" s="204">
        <f>IF(N836="snížená",J836,0)</f>
        <v>0</v>
      </c>
      <c r="BG836" s="204">
        <f>IF(N836="zákl. přenesená",J836,0)</f>
        <v>0</v>
      </c>
      <c r="BH836" s="204">
        <f>IF(N836="sníž. přenesená",J836,0)</f>
        <v>0</v>
      </c>
      <c r="BI836" s="204">
        <f>IF(N836="nulová",J836,0)</f>
        <v>0</v>
      </c>
      <c r="BJ836" s="19" t="s">
        <v>23</v>
      </c>
      <c r="BK836" s="204">
        <f>ROUND(I836*H836,2)</f>
        <v>0</v>
      </c>
      <c r="BL836" s="19" t="s">
        <v>244</v>
      </c>
      <c r="BM836" s="203" t="s">
        <v>666</v>
      </c>
    </row>
    <row r="837" spans="1:65" s="2" customFormat="1" ht="19.5" x14ac:dyDescent="0.2">
      <c r="A837" s="37"/>
      <c r="B837" s="38"/>
      <c r="C837" s="39"/>
      <c r="D837" s="205" t="s">
        <v>143</v>
      </c>
      <c r="E837" s="39"/>
      <c r="F837" s="206" t="s">
        <v>667</v>
      </c>
      <c r="G837" s="39"/>
      <c r="H837" s="39"/>
      <c r="I837" s="110"/>
      <c r="J837" s="39"/>
      <c r="K837" s="39"/>
      <c r="L837" s="42"/>
      <c r="M837" s="207"/>
      <c r="N837" s="208"/>
      <c r="O837" s="67"/>
      <c r="P837" s="67"/>
      <c r="Q837" s="67"/>
      <c r="R837" s="67"/>
      <c r="S837" s="67"/>
      <c r="T837" s="68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T837" s="19" t="s">
        <v>143</v>
      </c>
      <c r="AU837" s="19" t="s">
        <v>89</v>
      </c>
    </row>
    <row r="838" spans="1:65" s="13" customFormat="1" ht="11.25" x14ac:dyDescent="0.2">
      <c r="B838" s="209"/>
      <c r="C838" s="210"/>
      <c r="D838" s="205" t="s">
        <v>145</v>
      </c>
      <c r="E838" s="211" t="s">
        <v>34</v>
      </c>
      <c r="F838" s="212" t="s">
        <v>668</v>
      </c>
      <c r="G838" s="210"/>
      <c r="H838" s="211" t="s">
        <v>34</v>
      </c>
      <c r="I838" s="213"/>
      <c r="J838" s="210"/>
      <c r="K838" s="210"/>
      <c r="L838" s="214"/>
      <c r="M838" s="215"/>
      <c r="N838" s="216"/>
      <c r="O838" s="216"/>
      <c r="P838" s="216"/>
      <c r="Q838" s="216"/>
      <c r="R838" s="216"/>
      <c r="S838" s="216"/>
      <c r="T838" s="217"/>
      <c r="AT838" s="218" t="s">
        <v>145</v>
      </c>
      <c r="AU838" s="218" t="s">
        <v>89</v>
      </c>
      <c r="AV838" s="13" t="s">
        <v>23</v>
      </c>
      <c r="AW838" s="13" t="s">
        <v>41</v>
      </c>
      <c r="AX838" s="13" t="s">
        <v>80</v>
      </c>
      <c r="AY838" s="218" t="s">
        <v>134</v>
      </c>
    </row>
    <row r="839" spans="1:65" s="14" customFormat="1" ht="11.25" x14ac:dyDescent="0.2">
      <c r="B839" s="219"/>
      <c r="C839" s="220"/>
      <c r="D839" s="205" t="s">
        <v>145</v>
      </c>
      <c r="E839" s="221" t="s">
        <v>34</v>
      </c>
      <c r="F839" s="222" t="s">
        <v>669</v>
      </c>
      <c r="G839" s="220"/>
      <c r="H839" s="223">
        <v>4.75</v>
      </c>
      <c r="I839" s="224"/>
      <c r="J839" s="220"/>
      <c r="K839" s="220"/>
      <c r="L839" s="225"/>
      <c r="M839" s="226"/>
      <c r="N839" s="227"/>
      <c r="O839" s="227"/>
      <c r="P839" s="227"/>
      <c r="Q839" s="227"/>
      <c r="R839" s="227"/>
      <c r="S839" s="227"/>
      <c r="T839" s="228"/>
      <c r="AT839" s="229" t="s">
        <v>145</v>
      </c>
      <c r="AU839" s="229" t="s">
        <v>89</v>
      </c>
      <c r="AV839" s="14" t="s">
        <v>89</v>
      </c>
      <c r="AW839" s="14" t="s">
        <v>41</v>
      </c>
      <c r="AX839" s="14" t="s">
        <v>80</v>
      </c>
      <c r="AY839" s="229" t="s">
        <v>134</v>
      </c>
    </row>
    <row r="840" spans="1:65" s="13" customFormat="1" ht="11.25" x14ac:dyDescent="0.2">
      <c r="B840" s="209"/>
      <c r="C840" s="210"/>
      <c r="D840" s="205" t="s">
        <v>145</v>
      </c>
      <c r="E840" s="211" t="s">
        <v>34</v>
      </c>
      <c r="F840" s="212" t="s">
        <v>670</v>
      </c>
      <c r="G840" s="210"/>
      <c r="H840" s="211" t="s">
        <v>34</v>
      </c>
      <c r="I840" s="213"/>
      <c r="J840" s="210"/>
      <c r="K840" s="210"/>
      <c r="L840" s="214"/>
      <c r="M840" s="215"/>
      <c r="N840" s="216"/>
      <c r="O840" s="216"/>
      <c r="P840" s="216"/>
      <c r="Q840" s="216"/>
      <c r="R840" s="216"/>
      <c r="S840" s="216"/>
      <c r="T840" s="217"/>
      <c r="AT840" s="218" t="s">
        <v>145</v>
      </c>
      <c r="AU840" s="218" t="s">
        <v>89</v>
      </c>
      <c r="AV840" s="13" t="s">
        <v>23</v>
      </c>
      <c r="AW840" s="13" t="s">
        <v>41</v>
      </c>
      <c r="AX840" s="13" t="s">
        <v>80</v>
      </c>
      <c r="AY840" s="218" t="s">
        <v>134</v>
      </c>
    </row>
    <row r="841" spans="1:65" s="14" customFormat="1" ht="11.25" x14ac:dyDescent="0.2">
      <c r="B841" s="219"/>
      <c r="C841" s="220"/>
      <c r="D841" s="205" t="s">
        <v>145</v>
      </c>
      <c r="E841" s="221" t="s">
        <v>34</v>
      </c>
      <c r="F841" s="222" t="s">
        <v>671</v>
      </c>
      <c r="G841" s="220"/>
      <c r="H841" s="223">
        <v>3.1</v>
      </c>
      <c r="I841" s="224"/>
      <c r="J841" s="220"/>
      <c r="K841" s="220"/>
      <c r="L841" s="225"/>
      <c r="M841" s="226"/>
      <c r="N841" s="227"/>
      <c r="O841" s="227"/>
      <c r="P841" s="227"/>
      <c r="Q841" s="227"/>
      <c r="R841" s="227"/>
      <c r="S841" s="227"/>
      <c r="T841" s="228"/>
      <c r="AT841" s="229" t="s">
        <v>145</v>
      </c>
      <c r="AU841" s="229" t="s">
        <v>89</v>
      </c>
      <c r="AV841" s="14" t="s">
        <v>89</v>
      </c>
      <c r="AW841" s="14" t="s">
        <v>41</v>
      </c>
      <c r="AX841" s="14" t="s">
        <v>80</v>
      </c>
      <c r="AY841" s="229" t="s">
        <v>134</v>
      </c>
    </row>
    <row r="842" spans="1:65" s="13" customFormat="1" ht="11.25" x14ac:dyDescent="0.2">
      <c r="B842" s="209"/>
      <c r="C842" s="210"/>
      <c r="D842" s="205" t="s">
        <v>145</v>
      </c>
      <c r="E842" s="211" t="s">
        <v>34</v>
      </c>
      <c r="F842" s="212" t="s">
        <v>672</v>
      </c>
      <c r="G842" s="210"/>
      <c r="H842" s="211" t="s">
        <v>34</v>
      </c>
      <c r="I842" s="213"/>
      <c r="J842" s="210"/>
      <c r="K842" s="210"/>
      <c r="L842" s="214"/>
      <c r="M842" s="215"/>
      <c r="N842" s="216"/>
      <c r="O842" s="216"/>
      <c r="P842" s="216"/>
      <c r="Q842" s="216"/>
      <c r="R842" s="216"/>
      <c r="S842" s="216"/>
      <c r="T842" s="217"/>
      <c r="AT842" s="218" t="s">
        <v>145</v>
      </c>
      <c r="AU842" s="218" t="s">
        <v>89</v>
      </c>
      <c r="AV842" s="13" t="s">
        <v>23</v>
      </c>
      <c r="AW842" s="13" t="s">
        <v>41</v>
      </c>
      <c r="AX842" s="13" t="s">
        <v>80</v>
      </c>
      <c r="AY842" s="218" t="s">
        <v>134</v>
      </c>
    </row>
    <row r="843" spans="1:65" s="14" customFormat="1" ht="11.25" x14ac:dyDescent="0.2">
      <c r="B843" s="219"/>
      <c r="C843" s="220"/>
      <c r="D843" s="205" t="s">
        <v>145</v>
      </c>
      <c r="E843" s="221" t="s">
        <v>34</v>
      </c>
      <c r="F843" s="222" t="s">
        <v>673</v>
      </c>
      <c r="G843" s="220"/>
      <c r="H843" s="223">
        <v>3.6</v>
      </c>
      <c r="I843" s="224"/>
      <c r="J843" s="220"/>
      <c r="K843" s="220"/>
      <c r="L843" s="225"/>
      <c r="M843" s="226"/>
      <c r="N843" s="227"/>
      <c r="O843" s="227"/>
      <c r="P843" s="227"/>
      <c r="Q843" s="227"/>
      <c r="R843" s="227"/>
      <c r="S843" s="227"/>
      <c r="T843" s="228"/>
      <c r="AT843" s="229" t="s">
        <v>145</v>
      </c>
      <c r="AU843" s="229" t="s">
        <v>89</v>
      </c>
      <c r="AV843" s="14" t="s">
        <v>89</v>
      </c>
      <c r="AW843" s="14" t="s">
        <v>41</v>
      </c>
      <c r="AX843" s="14" t="s">
        <v>80</v>
      </c>
      <c r="AY843" s="229" t="s">
        <v>134</v>
      </c>
    </row>
    <row r="844" spans="1:65" s="13" customFormat="1" ht="11.25" x14ac:dyDescent="0.2">
      <c r="B844" s="209"/>
      <c r="C844" s="210"/>
      <c r="D844" s="205" t="s">
        <v>145</v>
      </c>
      <c r="E844" s="211" t="s">
        <v>34</v>
      </c>
      <c r="F844" s="212" t="s">
        <v>674</v>
      </c>
      <c r="G844" s="210"/>
      <c r="H844" s="211" t="s">
        <v>34</v>
      </c>
      <c r="I844" s="213"/>
      <c r="J844" s="210"/>
      <c r="K844" s="210"/>
      <c r="L844" s="214"/>
      <c r="M844" s="215"/>
      <c r="N844" s="216"/>
      <c r="O844" s="216"/>
      <c r="P844" s="216"/>
      <c r="Q844" s="216"/>
      <c r="R844" s="216"/>
      <c r="S844" s="216"/>
      <c r="T844" s="217"/>
      <c r="AT844" s="218" t="s">
        <v>145</v>
      </c>
      <c r="AU844" s="218" t="s">
        <v>89</v>
      </c>
      <c r="AV844" s="13" t="s">
        <v>23</v>
      </c>
      <c r="AW844" s="13" t="s">
        <v>41</v>
      </c>
      <c r="AX844" s="13" t="s">
        <v>80</v>
      </c>
      <c r="AY844" s="218" t="s">
        <v>134</v>
      </c>
    </row>
    <row r="845" spans="1:65" s="14" customFormat="1" ht="11.25" x14ac:dyDescent="0.2">
      <c r="B845" s="219"/>
      <c r="C845" s="220"/>
      <c r="D845" s="205" t="s">
        <v>145</v>
      </c>
      <c r="E845" s="221" t="s">
        <v>34</v>
      </c>
      <c r="F845" s="222" t="s">
        <v>675</v>
      </c>
      <c r="G845" s="220"/>
      <c r="H845" s="223">
        <v>3.7</v>
      </c>
      <c r="I845" s="224"/>
      <c r="J845" s="220"/>
      <c r="K845" s="220"/>
      <c r="L845" s="225"/>
      <c r="M845" s="226"/>
      <c r="N845" s="227"/>
      <c r="O845" s="227"/>
      <c r="P845" s="227"/>
      <c r="Q845" s="227"/>
      <c r="R845" s="227"/>
      <c r="S845" s="227"/>
      <c r="T845" s="228"/>
      <c r="AT845" s="229" t="s">
        <v>145</v>
      </c>
      <c r="AU845" s="229" t="s">
        <v>89</v>
      </c>
      <c r="AV845" s="14" t="s">
        <v>89</v>
      </c>
      <c r="AW845" s="14" t="s">
        <v>41</v>
      </c>
      <c r="AX845" s="14" t="s">
        <v>80</v>
      </c>
      <c r="AY845" s="229" t="s">
        <v>134</v>
      </c>
    </row>
    <row r="846" spans="1:65" s="13" customFormat="1" ht="11.25" x14ac:dyDescent="0.2">
      <c r="B846" s="209"/>
      <c r="C846" s="210"/>
      <c r="D846" s="205" t="s">
        <v>145</v>
      </c>
      <c r="E846" s="211" t="s">
        <v>34</v>
      </c>
      <c r="F846" s="212" t="s">
        <v>676</v>
      </c>
      <c r="G846" s="210"/>
      <c r="H846" s="211" t="s">
        <v>34</v>
      </c>
      <c r="I846" s="213"/>
      <c r="J846" s="210"/>
      <c r="K846" s="210"/>
      <c r="L846" s="214"/>
      <c r="M846" s="215"/>
      <c r="N846" s="216"/>
      <c r="O846" s="216"/>
      <c r="P846" s="216"/>
      <c r="Q846" s="216"/>
      <c r="R846" s="216"/>
      <c r="S846" s="216"/>
      <c r="T846" s="217"/>
      <c r="AT846" s="218" t="s">
        <v>145</v>
      </c>
      <c r="AU846" s="218" t="s">
        <v>89</v>
      </c>
      <c r="AV846" s="13" t="s">
        <v>23</v>
      </c>
      <c r="AW846" s="13" t="s">
        <v>41</v>
      </c>
      <c r="AX846" s="13" t="s">
        <v>80</v>
      </c>
      <c r="AY846" s="218" t="s">
        <v>134</v>
      </c>
    </row>
    <row r="847" spans="1:65" s="14" customFormat="1" ht="11.25" x14ac:dyDescent="0.2">
      <c r="B847" s="219"/>
      <c r="C847" s="220"/>
      <c r="D847" s="205" t="s">
        <v>145</v>
      </c>
      <c r="E847" s="221" t="s">
        <v>34</v>
      </c>
      <c r="F847" s="222" t="s">
        <v>669</v>
      </c>
      <c r="G847" s="220"/>
      <c r="H847" s="223">
        <v>4.75</v>
      </c>
      <c r="I847" s="224"/>
      <c r="J847" s="220"/>
      <c r="K847" s="220"/>
      <c r="L847" s="225"/>
      <c r="M847" s="226"/>
      <c r="N847" s="227"/>
      <c r="O847" s="227"/>
      <c r="P847" s="227"/>
      <c r="Q847" s="227"/>
      <c r="R847" s="227"/>
      <c r="S847" s="227"/>
      <c r="T847" s="228"/>
      <c r="AT847" s="229" t="s">
        <v>145</v>
      </c>
      <c r="AU847" s="229" t="s">
        <v>89</v>
      </c>
      <c r="AV847" s="14" t="s">
        <v>89</v>
      </c>
      <c r="AW847" s="14" t="s">
        <v>41</v>
      </c>
      <c r="AX847" s="14" t="s">
        <v>80</v>
      </c>
      <c r="AY847" s="229" t="s">
        <v>134</v>
      </c>
    </row>
    <row r="848" spans="1:65" s="13" customFormat="1" ht="11.25" x14ac:dyDescent="0.2">
      <c r="B848" s="209"/>
      <c r="C848" s="210"/>
      <c r="D848" s="205" t="s">
        <v>145</v>
      </c>
      <c r="E848" s="211" t="s">
        <v>34</v>
      </c>
      <c r="F848" s="212" t="s">
        <v>677</v>
      </c>
      <c r="G848" s="210"/>
      <c r="H848" s="211" t="s">
        <v>34</v>
      </c>
      <c r="I848" s="213"/>
      <c r="J848" s="210"/>
      <c r="K848" s="210"/>
      <c r="L848" s="214"/>
      <c r="M848" s="215"/>
      <c r="N848" s="216"/>
      <c r="O848" s="216"/>
      <c r="P848" s="216"/>
      <c r="Q848" s="216"/>
      <c r="R848" s="216"/>
      <c r="S848" s="216"/>
      <c r="T848" s="217"/>
      <c r="AT848" s="218" t="s">
        <v>145</v>
      </c>
      <c r="AU848" s="218" t="s">
        <v>89</v>
      </c>
      <c r="AV848" s="13" t="s">
        <v>23</v>
      </c>
      <c r="AW848" s="13" t="s">
        <v>41</v>
      </c>
      <c r="AX848" s="13" t="s">
        <v>80</v>
      </c>
      <c r="AY848" s="218" t="s">
        <v>134</v>
      </c>
    </row>
    <row r="849" spans="1:65" s="14" customFormat="1" ht="11.25" x14ac:dyDescent="0.2">
      <c r="B849" s="219"/>
      <c r="C849" s="220"/>
      <c r="D849" s="205" t="s">
        <v>145</v>
      </c>
      <c r="E849" s="221" t="s">
        <v>34</v>
      </c>
      <c r="F849" s="222" t="s">
        <v>669</v>
      </c>
      <c r="G849" s="220"/>
      <c r="H849" s="223">
        <v>4.75</v>
      </c>
      <c r="I849" s="224"/>
      <c r="J849" s="220"/>
      <c r="K849" s="220"/>
      <c r="L849" s="225"/>
      <c r="M849" s="226"/>
      <c r="N849" s="227"/>
      <c r="O849" s="227"/>
      <c r="P849" s="227"/>
      <c r="Q849" s="227"/>
      <c r="R849" s="227"/>
      <c r="S849" s="227"/>
      <c r="T849" s="228"/>
      <c r="AT849" s="229" t="s">
        <v>145</v>
      </c>
      <c r="AU849" s="229" t="s">
        <v>89</v>
      </c>
      <c r="AV849" s="14" t="s">
        <v>89</v>
      </c>
      <c r="AW849" s="14" t="s">
        <v>41</v>
      </c>
      <c r="AX849" s="14" t="s">
        <v>80</v>
      </c>
      <c r="AY849" s="229" t="s">
        <v>134</v>
      </c>
    </row>
    <row r="850" spans="1:65" s="13" customFormat="1" ht="11.25" x14ac:dyDescent="0.2">
      <c r="B850" s="209"/>
      <c r="C850" s="210"/>
      <c r="D850" s="205" t="s">
        <v>145</v>
      </c>
      <c r="E850" s="211" t="s">
        <v>34</v>
      </c>
      <c r="F850" s="212" t="s">
        <v>678</v>
      </c>
      <c r="G850" s="210"/>
      <c r="H850" s="211" t="s">
        <v>34</v>
      </c>
      <c r="I850" s="213"/>
      <c r="J850" s="210"/>
      <c r="K850" s="210"/>
      <c r="L850" s="214"/>
      <c r="M850" s="215"/>
      <c r="N850" s="216"/>
      <c r="O850" s="216"/>
      <c r="P850" s="216"/>
      <c r="Q850" s="216"/>
      <c r="R850" s="216"/>
      <c r="S850" s="216"/>
      <c r="T850" s="217"/>
      <c r="AT850" s="218" t="s">
        <v>145</v>
      </c>
      <c r="AU850" s="218" t="s">
        <v>89</v>
      </c>
      <c r="AV850" s="13" t="s">
        <v>23</v>
      </c>
      <c r="AW850" s="13" t="s">
        <v>41</v>
      </c>
      <c r="AX850" s="13" t="s">
        <v>80</v>
      </c>
      <c r="AY850" s="218" t="s">
        <v>134</v>
      </c>
    </row>
    <row r="851" spans="1:65" s="14" customFormat="1" ht="11.25" x14ac:dyDescent="0.2">
      <c r="B851" s="219"/>
      <c r="C851" s="220"/>
      <c r="D851" s="205" t="s">
        <v>145</v>
      </c>
      <c r="E851" s="221" t="s">
        <v>34</v>
      </c>
      <c r="F851" s="222" t="s">
        <v>669</v>
      </c>
      <c r="G851" s="220"/>
      <c r="H851" s="223">
        <v>4.75</v>
      </c>
      <c r="I851" s="224"/>
      <c r="J851" s="220"/>
      <c r="K851" s="220"/>
      <c r="L851" s="225"/>
      <c r="M851" s="226"/>
      <c r="N851" s="227"/>
      <c r="O851" s="227"/>
      <c r="P851" s="227"/>
      <c r="Q851" s="227"/>
      <c r="R851" s="227"/>
      <c r="S851" s="227"/>
      <c r="T851" s="228"/>
      <c r="AT851" s="229" t="s">
        <v>145</v>
      </c>
      <c r="AU851" s="229" t="s">
        <v>89</v>
      </c>
      <c r="AV851" s="14" t="s">
        <v>89</v>
      </c>
      <c r="AW851" s="14" t="s">
        <v>41</v>
      </c>
      <c r="AX851" s="14" t="s">
        <v>80</v>
      </c>
      <c r="AY851" s="229" t="s">
        <v>134</v>
      </c>
    </row>
    <row r="852" spans="1:65" s="13" customFormat="1" ht="11.25" x14ac:dyDescent="0.2">
      <c r="B852" s="209"/>
      <c r="C852" s="210"/>
      <c r="D852" s="205" t="s">
        <v>145</v>
      </c>
      <c r="E852" s="211" t="s">
        <v>34</v>
      </c>
      <c r="F852" s="212" t="s">
        <v>679</v>
      </c>
      <c r="G852" s="210"/>
      <c r="H852" s="211" t="s">
        <v>34</v>
      </c>
      <c r="I852" s="213"/>
      <c r="J852" s="210"/>
      <c r="K852" s="210"/>
      <c r="L852" s="214"/>
      <c r="M852" s="215"/>
      <c r="N852" s="216"/>
      <c r="O852" s="216"/>
      <c r="P852" s="216"/>
      <c r="Q852" s="216"/>
      <c r="R852" s="216"/>
      <c r="S852" s="216"/>
      <c r="T852" s="217"/>
      <c r="AT852" s="218" t="s">
        <v>145</v>
      </c>
      <c r="AU852" s="218" t="s">
        <v>89</v>
      </c>
      <c r="AV852" s="13" t="s">
        <v>23</v>
      </c>
      <c r="AW852" s="13" t="s">
        <v>41</v>
      </c>
      <c r="AX852" s="13" t="s">
        <v>80</v>
      </c>
      <c r="AY852" s="218" t="s">
        <v>134</v>
      </c>
    </row>
    <row r="853" spans="1:65" s="14" customFormat="1" ht="11.25" x14ac:dyDescent="0.2">
      <c r="B853" s="219"/>
      <c r="C853" s="220"/>
      <c r="D853" s="205" t="s">
        <v>145</v>
      </c>
      <c r="E853" s="221" t="s">
        <v>34</v>
      </c>
      <c r="F853" s="222" t="s">
        <v>680</v>
      </c>
      <c r="G853" s="220"/>
      <c r="H853" s="223">
        <v>4.8</v>
      </c>
      <c r="I853" s="224"/>
      <c r="J853" s="220"/>
      <c r="K853" s="220"/>
      <c r="L853" s="225"/>
      <c r="M853" s="226"/>
      <c r="N853" s="227"/>
      <c r="O853" s="227"/>
      <c r="P853" s="227"/>
      <c r="Q853" s="227"/>
      <c r="R853" s="227"/>
      <c r="S853" s="227"/>
      <c r="T853" s="228"/>
      <c r="AT853" s="229" t="s">
        <v>145</v>
      </c>
      <c r="AU853" s="229" t="s">
        <v>89</v>
      </c>
      <c r="AV853" s="14" t="s">
        <v>89</v>
      </c>
      <c r="AW853" s="14" t="s">
        <v>41</v>
      </c>
      <c r="AX853" s="14" t="s">
        <v>80</v>
      </c>
      <c r="AY853" s="229" t="s">
        <v>134</v>
      </c>
    </row>
    <row r="854" spans="1:65" s="13" customFormat="1" ht="11.25" x14ac:dyDescent="0.2">
      <c r="B854" s="209"/>
      <c r="C854" s="210"/>
      <c r="D854" s="205" t="s">
        <v>145</v>
      </c>
      <c r="E854" s="211" t="s">
        <v>34</v>
      </c>
      <c r="F854" s="212" t="s">
        <v>681</v>
      </c>
      <c r="G854" s="210"/>
      <c r="H854" s="211" t="s">
        <v>34</v>
      </c>
      <c r="I854" s="213"/>
      <c r="J854" s="210"/>
      <c r="K854" s="210"/>
      <c r="L854" s="214"/>
      <c r="M854" s="215"/>
      <c r="N854" s="216"/>
      <c r="O854" s="216"/>
      <c r="P854" s="216"/>
      <c r="Q854" s="216"/>
      <c r="R854" s="216"/>
      <c r="S854" s="216"/>
      <c r="T854" s="217"/>
      <c r="AT854" s="218" t="s">
        <v>145</v>
      </c>
      <c r="AU854" s="218" t="s">
        <v>89</v>
      </c>
      <c r="AV854" s="13" t="s">
        <v>23</v>
      </c>
      <c r="AW854" s="13" t="s">
        <v>41</v>
      </c>
      <c r="AX854" s="13" t="s">
        <v>80</v>
      </c>
      <c r="AY854" s="218" t="s">
        <v>134</v>
      </c>
    </row>
    <row r="855" spans="1:65" s="14" customFormat="1" ht="11.25" x14ac:dyDescent="0.2">
      <c r="B855" s="219"/>
      <c r="C855" s="220"/>
      <c r="D855" s="205" t="s">
        <v>145</v>
      </c>
      <c r="E855" s="221" t="s">
        <v>34</v>
      </c>
      <c r="F855" s="222" t="s">
        <v>682</v>
      </c>
      <c r="G855" s="220"/>
      <c r="H855" s="223">
        <v>3.8</v>
      </c>
      <c r="I855" s="224"/>
      <c r="J855" s="220"/>
      <c r="K855" s="220"/>
      <c r="L855" s="225"/>
      <c r="M855" s="226"/>
      <c r="N855" s="227"/>
      <c r="O855" s="227"/>
      <c r="P855" s="227"/>
      <c r="Q855" s="227"/>
      <c r="R855" s="227"/>
      <c r="S855" s="227"/>
      <c r="T855" s="228"/>
      <c r="AT855" s="229" t="s">
        <v>145</v>
      </c>
      <c r="AU855" s="229" t="s">
        <v>89</v>
      </c>
      <c r="AV855" s="14" t="s">
        <v>89</v>
      </c>
      <c r="AW855" s="14" t="s">
        <v>41</v>
      </c>
      <c r="AX855" s="14" t="s">
        <v>80</v>
      </c>
      <c r="AY855" s="229" t="s">
        <v>134</v>
      </c>
    </row>
    <row r="856" spans="1:65" s="13" customFormat="1" ht="11.25" x14ac:dyDescent="0.2">
      <c r="B856" s="209"/>
      <c r="C856" s="210"/>
      <c r="D856" s="205" t="s">
        <v>145</v>
      </c>
      <c r="E856" s="211" t="s">
        <v>34</v>
      </c>
      <c r="F856" s="212" t="s">
        <v>661</v>
      </c>
      <c r="G856" s="210"/>
      <c r="H856" s="211" t="s">
        <v>34</v>
      </c>
      <c r="I856" s="213"/>
      <c r="J856" s="210"/>
      <c r="K856" s="210"/>
      <c r="L856" s="214"/>
      <c r="M856" s="215"/>
      <c r="N856" s="216"/>
      <c r="O856" s="216"/>
      <c r="P856" s="216"/>
      <c r="Q856" s="216"/>
      <c r="R856" s="216"/>
      <c r="S856" s="216"/>
      <c r="T856" s="217"/>
      <c r="AT856" s="218" t="s">
        <v>145</v>
      </c>
      <c r="AU856" s="218" t="s">
        <v>89</v>
      </c>
      <c r="AV856" s="13" t="s">
        <v>23</v>
      </c>
      <c r="AW856" s="13" t="s">
        <v>41</v>
      </c>
      <c r="AX856" s="13" t="s">
        <v>80</v>
      </c>
      <c r="AY856" s="218" t="s">
        <v>134</v>
      </c>
    </row>
    <row r="857" spans="1:65" s="14" customFormat="1" ht="11.25" x14ac:dyDescent="0.2">
      <c r="B857" s="219"/>
      <c r="C857" s="220"/>
      <c r="D857" s="205" t="s">
        <v>145</v>
      </c>
      <c r="E857" s="221" t="s">
        <v>34</v>
      </c>
      <c r="F857" s="222" t="s">
        <v>683</v>
      </c>
      <c r="G857" s="220"/>
      <c r="H857" s="223">
        <v>120.175</v>
      </c>
      <c r="I857" s="224"/>
      <c r="J857" s="220"/>
      <c r="K857" s="220"/>
      <c r="L857" s="225"/>
      <c r="M857" s="226"/>
      <c r="N857" s="227"/>
      <c r="O857" s="227"/>
      <c r="P857" s="227"/>
      <c r="Q857" s="227"/>
      <c r="R857" s="227"/>
      <c r="S857" s="227"/>
      <c r="T857" s="228"/>
      <c r="AT857" s="229" t="s">
        <v>145</v>
      </c>
      <c r="AU857" s="229" t="s">
        <v>89</v>
      </c>
      <c r="AV857" s="14" t="s">
        <v>89</v>
      </c>
      <c r="AW857" s="14" t="s">
        <v>41</v>
      </c>
      <c r="AX857" s="14" t="s">
        <v>80</v>
      </c>
      <c r="AY857" s="229" t="s">
        <v>134</v>
      </c>
    </row>
    <row r="858" spans="1:65" s="15" customFormat="1" ht="11.25" x14ac:dyDescent="0.2">
      <c r="B858" s="230"/>
      <c r="C858" s="231"/>
      <c r="D858" s="205" t="s">
        <v>145</v>
      </c>
      <c r="E858" s="232" t="s">
        <v>34</v>
      </c>
      <c r="F858" s="233" t="s">
        <v>149</v>
      </c>
      <c r="G858" s="231"/>
      <c r="H858" s="234">
        <v>158.17500000000001</v>
      </c>
      <c r="I858" s="235"/>
      <c r="J858" s="231"/>
      <c r="K858" s="231"/>
      <c r="L858" s="236"/>
      <c r="M858" s="237"/>
      <c r="N858" s="238"/>
      <c r="O858" s="238"/>
      <c r="P858" s="238"/>
      <c r="Q858" s="238"/>
      <c r="R858" s="238"/>
      <c r="S858" s="238"/>
      <c r="T858" s="239"/>
      <c r="AT858" s="240" t="s">
        <v>145</v>
      </c>
      <c r="AU858" s="240" t="s">
        <v>89</v>
      </c>
      <c r="AV858" s="15" t="s">
        <v>141</v>
      </c>
      <c r="AW858" s="15" t="s">
        <v>41</v>
      </c>
      <c r="AX858" s="15" t="s">
        <v>23</v>
      </c>
      <c r="AY858" s="240" t="s">
        <v>134</v>
      </c>
    </row>
    <row r="859" spans="1:65" s="2" customFormat="1" ht="16.5" customHeight="1" x14ac:dyDescent="0.2">
      <c r="A859" s="37"/>
      <c r="B859" s="38"/>
      <c r="C859" s="192" t="s">
        <v>684</v>
      </c>
      <c r="D859" s="192" t="s">
        <v>136</v>
      </c>
      <c r="E859" s="193" t="s">
        <v>685</v>
      </c>
      <c r="F859" s="194" t="s">
        <v>686</v>
      </c>
      <c r="G859" s="195" t="s">
        <v>139</v>
      </c>
      <c r="H859" s="196">
        <v>185.56299999999999</v>
      </c>
      <c r="I859" s="197"/>
      <c r="J859" s="198">
        <f>ROUND(I859*H859,2)</f>
        <v>0</v>
      </c>
      <c r="K859" s="194" t="s">
        <v>158</v>
      </c>
      <c r="L859" s="42"/>
      <c r="M859" s="199" t="s">
        <v>34</v>
      </c>
      <c r="N859" s="200" t="s">
        <v>51</v>
      </c>
      <c r="O859" s="67"/>
      <c r="P859" s="201">
        <f>O859*H859</f>
        <v>0</v>
      </c>
      <c r="Q859" s="201">
        <v>0</v>
      </c>
      <c r="R859" s="201">
        <f>Q859*H859</f>
        <v>0</v>
      </c>
      <c r="S859" s="201">
        <v>3.3000000000000002E-2</v>
      </c>
      <c r="T859" s="202">
        <f>S859*H859</f>
        <v>6.1235790000000003</v>
      </c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R859" s="203" t="s">
        <v>244</v>
      </c>
      <c r="AT859" s="203" t="s">
        <v>136</v>
      </c>
      <c r="AU859" s="203" t="s">
        <v>89</v>
      </c>
      <c r="AY859" s="19" t="s">
        <v>134</v>
      </c>
      <c r="BE859" s="204">
        <f>IF(N859="základní",J859,0)</f>
        <v>0</v>
      </c>
      <c r="BF859" s="204">
        <f>IF(N859="snížená",J859,0)</f>
        <v>0</v>
      </c>
      <c r="BG859" s="204">
        <f>IF(N859="zákl. přenesená",J859,0)</f>
        <v>0</v>
      </c>
      <c r="BH859" s="204">
        <f>IF(N859="sníž. přenesená",J859,0)</f>
        <v>0</v>
      </c>
      <c r="BI859" s="204">
        <f>IF(N859="nulová",J859,0)</f>
        <v>0</v>
      </c>
      <c r="BJ859" s="19" t="s">
        <v>23</v>
      </c>
      <c r="BK859" s="204">
        <f>ROUND(I859*H859,2)</f>
        <v>0</v>
      </c>
      <c r="BL859" s="19" t="s">
        <v>244</v>
      </c>
      <c r="BM859" s="203" t="s">
        <v>687</v>
      </c>
    </row>
    <row r="860" spans="1:65" s="2" customFormat="1" ht="19.5" x14ac:dyDescent="0.2">
      <c r="A860" s="37"/>
      <c r="B860" s="38"/>
      <c r="C860" s="39"/>
      <c r="D860" s="205" t="s">
        <v>143</v>
      </c>
      <c r="E860" s="39"/>
      <c r="F860" s="206" t="s">
        <v>688</v>
      </c>
      <c r="G860" s="39"/>
      <c r="H860" s="39"/>
      <c r="I860" s="110"/>
      <c r="J860" s="39"/>
      <c r="K860" s="39"/>
      <c r="L860" s="42"/>
      <c r="M860" s="207"/>
      <c r="N860" s="208"/>
      <c r="O860" s="67"/>
      <c r="P860" s="67"/>
      <c r="Q860" s="67"/>
      <c r="R860" s="67"/>
      <c r="S860" s="67"/>
      <c r="T860" s="68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T860" s="19" t="s">
        <v>143</v>
      </c>
      <c r="AU860" s="19" t="s">
        <v>89</v>
      </c>
    </row>
    <row r="861" spans="1:65" s="13" customFormat="1" ht="11.25" x14ac:dyDescent="0.2">
      <c r="B861" s="209"/>
      <c r="C861" s="210"/>
      <c r="D861" s="205" t="s">
        <v>145</v>
      </c>
      <c r="E861" s="211" t="s">
        <v>34</v>
      </c>
      <c r="F861" s="212" t="s">
        <v>435</v>
      </c>
      <c r="G861" s="210"/>
      <c r="H861" s="211" t="s">
        <v>34</v>
      </c>
      <c r="I861" s="213"/>
      <c r="J861" s="210"/>
      <c r="K861" s="210"/>
      <c r="L861" s="214"/>
      <c r="M861" s="215"/>
      <c r="N861" s="216"/>
      <c r="O861" s="216"/>
      <c r="P861" s="216"/>
      <c r="Q861" s="216"/>
      <c r="R861" s="216"/>
      <c r="S861" s="216"/>
      <c r="T861" s="217"/>
      <c r="AT861" s="218" t="s">
        <v>145</v>
      </c>
      <c r="AU861" s="218" t="s">
        <v>89</v>
      </c>
      <c r="AV861" s="13" t="s">
        <v>23</v>
      </c>
      <c r="AW861" s="13" t="s">
        <v>41</v>
      </c>
      <c r="AX861" s="13" t="s">
        <v>80</v>
      </c>
      <c r="AY861" s="218" t="s">
        <v>134</v>
      </c>
    </row>
    <row r="862" spans="1:65" s="14" customFormat="1" ht="11.25" x14ac:dyDescent="0.2">
      <c r="B862" s="219"/>
      <c r="C862" s="220"/>
      <c r="D862" s="205" t="s">
        <v>145</v>
      </c>
      <c r="E862" s="221" t="s">
        <v>34</v>
      </c>
      <c r="F862" s="222" t="s">
        <v>436</v>
      </c>
      <c r="G862" s="220"/>
      <c r="H862" s="223">
        <v>44.582000000000001</v>
      </c>
      <c r="I862" s="224"/>
      <c r="J862" s="220"/>
      <c r="K862" s="220"/>
      <c r="L862" s="225"/>
      <c r="M862" s="226"/>
      <c r="N862" s="227"/>
      <c r="O862" s="227"/>
      <c r="P862" s="227"/>
      <c r="Q862" s="227"/>
      <c r="R862" s="227"/>
      <c r="S862" s="227"/>
      <c r="T862" s="228"/>
      <c r="AT862" s="229" t="s">
        <v>145</v>
      </c>
      <c r="AU862" s="229" t="s">
        <v>89</v>
      </c>
      <c r="AV862" s="14" t="s">
        <v>89</v>
      </c>
      <c r="AW862" s="14" t="s">
        <v>41</v>
      </c>
      <c r="AX862" s="14" t="s">
        <v>80</v>
      </c>
      <c r="AY862" s="229" t="s">
        <v>134</v>
      </c>
    </row>
    <row r="863" spans="1:65" s="13" customFormat="1" ht="11.25" x14ac:dyDescent="0.2">
      <c r="B863" s="209"/>
      <c r="C863" s="210"/>
      <c r="D863" s="205" t="s">
        <v>145</v>
      </c>
      <c r="E863" s="211" t="s">
        <v>34</v>
      </c>
      <c r="F863" s="212" t="s">
        <v>661</v>
      </c>
      <c r="G863" s="210"/>
      <c r="H863" s="211" t="s">
        <v>34</v>
      </c>
      <c r="I863" s="213"/>
      <c r="J863" s="210"/>
      <c r="K863" s="210"/>
      <c r="L863" s="214"/>
      <c r="M863" s="215"/>
      <c r="N863" s="216"/>
      <c r="O863" s="216"/>
      <c r="P863" s="216"/>
      <c r="Q863" s="216"/>
      <c r="R863" s="216"/>
      <c r="S863" s="216"/>
      <c r="T863" s="217"/>
      <c r="AT863" s="218" t="s">
        <v>145</v>
      </c>
      <c r="AU863" s="218" t="s">
        <v>89</v>
      </c>
      <c r="AV863" s="13" t="s">
        <v>23</v>
      </c>
      <c r="AW863" s="13" t="s">
        <v>41</v>
      </c>
      <c r="AX863" s="13" t="s">
        <v>80</v>
      </c>
      <c r="AY863" s="218" t="s">
        <v>134</v>
      </c>
    </row>
    <row r="864" spans="1:65" s="14" customFormat="1" ht="11.25" x14ac:dyDescent="0.2">
      <c r="B864" s="219"/>
      <c r="C864" s="220"/>
      <c r="D864" s="205" t="s">
        <v>145</v>
      </c>
      <c r="E864" s="221" t="s">
        <v>34</v>
      </c>
      <c r="F864" s="222" t="s">
        <v>689</v>
      </c>
      <c r="G864" s="220"/>
      <c r="H864" s="223">
        <v>140.98099999999999</v>
      </c>
      <c r="I864" s="224"/>
      <c r="J864" s="220"/>
      <c r="K864" s="220"/>
      <c r="L864" s="225"/>
      <c r="M864" s="226"/>
      <c r="N864" s="227"/>
      <c r="O864" s="227"/>
      <c r="P864" s="227"/>
      <c r="Q864" s="227"/>
      <c r="R864" s="227"/>
      <c r="S864" s="227"/>
      <c r="T864" s="228"/>
      <c r="AT864" s="229" t="s">
        <v>145</v>
      </c>
      <c r="AU864" s="229" t="s">
        <v>89</v>
      </c>
      <c r="AV864" s="14" t="s">
        <v>89</v>
      </c>
      <c r="AW864" s="14" t="s">
        <v>41</v>
      </c>
      <c r="AX864" s="14" t="s">
        <v>80</v>
      </c>
      <c r="AY864" s="229" t="s">
        <v>134</v>
      </c>
    </row>
    <row r="865" spans="1:65" s="15" customFormat="1" ht="11.25" x14ac:dyDescent="0.2">
      <c r="B865" s="230"/>
      <c r="C865" s="231"/>
      <c r="D865" s="205" t="s">
        <v>145</v>
      </c>
      <c r="E865" s="232" t="s">
        <v>34</v>
      </c>
      <c r="F865" s="233" t="s">
        <v>149</v>
      </c>
      <c r="G865" s="231"/>
      <c r="H865" s="234">
        <v>185.56299999999999</v>
      </c>
      <c r="I865" s="235"/>
      <c r="J865" s="231"/>
      <c r="K865" s="231"/>
      <c r="L865" s="236"/>
      <c r="M865" s="237"/>
      <c r="N865" s="238"/>
      <c r="O865" s="238"/>
      <c r="P865" s="238"/>
      <c r="Q865" s="238"/>
      <c r="R865" s="238"/>
      <c r="S865" s="238"/>
      <c r="T865" s="239"/>
      <c r="AT865" s="240" t="s">
        <v>145</v>
      </c>
      <c r="AU865" s="240" t="s">
        <v>89</v>
      </c>
      <c r="AV865" s="15" t="s">
        <v>141</v>
      </c>
      <c r="AW865" s="15" t="s">
        <v>41</v>
      </c>
      <c r="AX865" s="15" t="s">
        <v>23</v>
      </c>
      <c r="AY865" s="240" t="s">
        <v>134</v>
      </c>
    </row>
    <row r="866" spans="1:65" s="2" customFormat="1" ht="16.5" customHeight="1" x14ac:dyDescent="0.2">
      <c r="A866" s="37"/>
      <c r="B866" s="38"/>
      <c r="C866" s="192" t="s">
        <v>690</v>
      </c>
      <c r="D866" s="192" t="s">
        <v>136</v>
      </c>
      <c r="E866" s="193" t="s">
        <v>691</v>
      </c>
      <c r="F866" s="194" t="s">
        <v>692</v>
      </c>
      <c r="G866" s="195" t="s">
        <v>139</v>
      </c>
      <c r="H866" s="196">
        <v>349.65</v>
      </c>
      <c r="I866" s="197"/>
      <c r="J866" s="198">
        <f>ROUND(I866*H866,2)</f>
        <v>0</v>
      </c>
      <c r="K866" s="194" t="s">
        <v>158</v>
      </c>
      <c r="L866" s="42"/>
      <c r="M866" s="199" t="s">
        <v>34</v>
      </c>
      <c r="N866" s="200" t="s">
        <v>51</v>
      </c>
      <c r="O866" s="67"/>
      <c r="P866" s="201">
        <f>O866*H866</f>
        <v>0</v>
      </c>
      <c r="Q866" s="201">
        <v>1.7520000000000001E-2</v>
      </c>
      <c r="R866" s="201">
        <f>Q866*H866</f>
        <v>6.1258679999999996</v>
      </c>
      <c r="S866" s="201">
        <v>0</v>
      </c>
      <c r="T866" s="202">
        <f>S866*H866</f>
        <v>0</v>
      </c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R866" s="203" t="s">
        <v>244</v>
      </c>
      <c r="AT866" s="203" t="s">
        <v>136</v>
      </c>
      <c r="AU866" s="203" t="s">
        <v>89</v>
      </c>
      <c r="AY866" s="19" t="s">
        <v>134</v>
      </c>
      <c r="BE866" s="204">
        <f>IF(N866="základní",J866,0)</f>
        <v>0</v>
      </c>
      <c r="BF866" s="204">
        <f>IF(N866="snížená",J866,0)</f>
        <v>0</v>
      </c>
      <c r="BG866" s="204">
        <f>IF(N866="zákl. přenesená",J866,0)</f>
        <v>0</v>
      </c>
      <c r="BH866" s="204">
        <f>IF(N866="sníž. přenesená",J866,0)</f>
        <v>0</v>
      </c>
      <c r="BI866" s="204">
        <f>IF(N866="nulová",J866,0)</f>
        <v>0</v>
      </c>
      <c r="BJ866" s="19" t="s">
        <v>23</v>
      </c>
      <c r="BK866" s="204">
        <f>ROUND(I866*H866,2)</f>
        <v>0</v>
      </c>
      <c r="BL866" s="19" t="s">
        <v>244</v>
      </c>
      <c r="BM866" s="203" t="s">
        <v>693</v>
      </c>
    </row>
    <row r="867" spans="1:65" s="2" customFormat="1" ht="11.25" x14ac:dyDescent="0.2">
      <c r="A867" s="37"/>
      <c r="B867" s="38"/>
      <c r="C867" s="39"/>
      <c r="D867" s="205" t="s">
        <v>143</v>
      </c>
      <c r="E867" s="39"/>
      <c r="F867" s="206" t="s">
        <v>694</v>
      </c>
      <c r="G867" s="39"/>
      <c r="H867" s="39"/>
      <c r="I867" s="110"/>
      <c r="J867" s="39"/>
      <c r="K867" s="39"/>
      <c r="L867" s="42"/>
      <c r="M867" s="207"/>
      <c r="N867" s="208"/>
      <c r="O867" s="67"/>
      <c r="P867" s="67"/>
      <c r="Q867" s="67"/>
      <c r="R867" s="67"/>
      <c r="S867" s="67"/>
      <c r="T867" s="68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T867" s="19" t="s">
        <v>143</v>
      </c>
      <c r="AU867" s="19" t="s">
        <v>89</v>
      </c>
    </row>
    <row r="868" spans="1:65" s="13" customFormat="1" ht="11.25" x14ac:dyDescent="0.2">
      <c r="B868" s="209"/>
      <c r="C868" s="210"/>
      <c r="D868" s="205" t="s">
        <v>145</v>
      </c>
      <c r="E868" s="211" t="s">
        <v>34</v>
      </c>
      <c r="F868" s="212" t="s">
        <v>598</v>
      </c>
      <c r="G868" s="210"/>
      <c r="H868" s="211" t="s">
        <v>34</v>
      </c>
      <c r="I868" s="213"/>
      <c r="J868" s="210"/>
      <c r="K868" s="210"/>
      <c r="L868" s="214"/>
      <c r="M868" s="215"/>
      <c r="N868" s="216"/>
      <c r="O868" s="216"/>
      <c r="P868" s="216"/>
      <c r="Q868" s="216"/>
      <c r="R868" s="216"/>
      <c r="S868" s="216"/>
      <c r="T868" s="217"/>
      <c r="AT868" s="218" t="s">
        <v>145</v>
      </c>
      <c r="AU868" s="218" t="s">
        <v>89</v>
      </c>
      <c r="AV868" s="13" t="s">
        <v>23</v>
      </c>
      <c r="AW868" s="13" t="s">
        <v>41</v>
      </c>
      <c r="AX868" s="13" t="s">
        <v>80</v>
      </c>
      <c r="AY868" s="218" t="s">
        <v>134</v>
      </c>
    </row>
    <row r="869" spans="1:65" s="14" customFormat="1" ht="11.25" x14ac:dyDescent="0.2">
      <c r="B869" s="219"/>
      <c r="C869" s="220"/>
      <c r="D869" s="205" t="s">
        <v>145</v>
      </c>
      <c r="E869" s="221" t="s">
        <v>34</v>
      </c>
      <c r="F869" s="222" t="s">
        <v>599</v>
      </c>
      <c r="G869" s="220"/>
      <c r="H869" s="223">
        <v>349.65</v>
      </c>
      <c r="I869" s="224"/>
      <c r="J869" s="220"/>
      <c r="K869" s="220"/>
      <c r="L869" s="225"/>
      <c r="M869" s="226"/>
      <c r="N869" s="227"/>
      <c r="O869" s="227"/>
      <c r="P869" s="227"/>
      <c r="Q869" s="227"/>
      <c r="R869" s="227"/>
      <c r="S869" s="227"/>
      <c r="T869" s="228"/>
      <c r="AT869" s="229" t="s">
        <v>145</v>
      </c>
      <c r="AU869" s="229" t="s">
        <v>89</v>
      </c>
      <c r="AV869" s="14" t="s">
        <v>89</v>
      </c>
      <c r="AW869" s="14" t="s">
        <v>41</v>
      </c>
      <c r="AX869" s="14" t="s">
        <v>80</v>
      </c>
      <c r="AY869" s="229" t="s">
        <v>134</v>
      </c>
    </row>
    <row r="870" spans="1:65" s="15" customFormat="1" ht="11.25" x14ac:dyDescent="0.2">
      <c r="B870" s="230"/>
      <c r="C870" s="231"/>
      <c r="D870" s="205" t="s">
        <v>145</v>
      </c>
      <c r="E870" s="232" t="s">
        <v>34</v>
      </c>
      <c r="F870" s="233" t="s">
        <v>149</v>
      </c>
      <c r="G870" s="231"/>
      <c r="H870" s="234">
        <v>349.65</v>
      </c>
      <c r="I870" s="235"/>
      <c r="J870" s="231"/>
      <c r="K870" s="231"/>
      <c r="L870" s="236"/>
      <c r="M870" s="237"/>
      <c r="N870" s="238"/>
      <c r="O870" s="238"/>
      <c r="P870" s="238"/>
      <c r="Q870" s="238"/>
      <c r="R870" s="238"/>
      <c r="S870" s="238"/>
      <c r="T870" s="239"/>
      <c r="AT870" s="240" t="s">
        <v>145</v>
      </c>
      <c r="AU870" s="240" t="s">
        <v>89</v>
      </c>
      <c r="AV870" s="15" t="s">
        <v>141</v>
      </c>
      <c r="AW870" s="15" t="s">
        <v>41</v>
      </c>
      <c r="AX870" s="15" t="s">
        <v>23</v>
      </c>
      <c r="AY870" s="240" t="s">
        <v>134</v>
      </c>
    </row>
    <row r="871" spans="1:65" s="2" customFormat="1" ht="16.5" customHeight="1" x14ac:dyDescent="0.2">
      <c r="A871" s="37"/>
      <c r="B871" s="38"/>
      <c r="C871" s="192" t="s">
        <v>695</v>
      </c>
      <c r="D871" s="192" t="s">
        <v>136</v>
      </c>
      <c r="E871" s="193" t="s">
        <v>696</v>
      </c>
      <c r="F871" s="194" t="s">
        <v>697</v>
      </c>
      <c r="G871" s="195" t="s">
        <v>139</v>
      </c>
      <c r="H871" s="196">
        <v>22.48</v>
      </c>
      <c r="I871" s="197"/>
      <c r="J871" s="198">
        <f>ROUND(I871*H871,2)</f>
        <v>0</v>
      </c>
      <c r="K871" s="194" t="s">
        <v>158</v>
      </c>
      <c r="L871" s="42"/>
      <c r="M871" s="199" t="s">
        <v>34</v>
      </c>
      <c r="N871" s="200" t="s">
        <v>51</v>
      </c>
      <c r="O871" s="67"/>
      <c r="P871" s="201">
        <f>O871*H871</f>
        <v>0</v>
      </c>
      <c r="Q871" s="201">
        <v>2.733E-2</v>
      </c>
      <c r="R871" s="201">
        <f>Q871*H871</f>
        <v>0.61437839999999999</v>
      </c>
      <c r="S871" s="201">
        <v>0</v>
      </c>
      <c r="T871" s="202">
        <f>S871*H871</f>
        <v>0</v>
      </c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R871" s="203" t="s">
        <v>244</v>
      </c>
      <c r="AT871" s="203" t="s">
        <v>136</v>
      </c>
      <c r="AU871" s="203" t="s">
        <v>89</v>
      </c>
      <c r="AY871" s="19" t="s">
        <v>134</v>
      </c>
      <c r="BE871" s="204">
        <f>IF(N871="základní",J871,0)</f>
        <v>0</v>
      </c>
      <c r="BF871" s="204">
        <f>IF(N871="snížená",J871,0)</f>
        <v>0</v>
      </c>
      <c r="BG871" s="204">
        <f>IF(N871="zákl. přenesená",J871,0)</f>
        <v>0</v>
      </c>
      <c r="BH871" s="204">
        <f>IF(N871="sníž. přenesená",J871,0)</f>
        <v>0</v>
      </c>
      <c r="BI871" s="204">
        <f>IF(N871="nulová",J871,0)</f>
        <v>0</v>
      </c>
      <c r="BJ871" s="19" t="s">
        <v>23</v>
      </c>
      <c r="BK871" s="204">
        <f>ROUND(I871*H871,2)</f>
        <v>0</v>
      </c>
      <c r="BL871" s="19" t="s">
        <v>244</v>
      </c>
      <c r="BM871" s="203" t="s">
        <v>698</v>
      </c>
    </row>
    <row r="872" spans="1:65" s="2" customFormat="1" ht="11.25" x14ac:dyDescent="0.2">
      <c r="A872" s="37"/>
      <c r="B872" s="38"/>
      <c r="C872" s="39"/>
      <c r="D872" s="205" t="s">
        <v>143</v>
      </c>
      <c r="E872" s="39"/>
      <c r="F872" s="206" t="s">
        <v>699</v>
      </c>
      <c r="G872" s="39"/>
      <c r="H872" s="39"/>
      <c r="I872" s="110"/>
      <c r="J872" s="39"/>
      <c r="K872" s="39"/>
      <c r="L872" s="42"/>
      <c r="M872" s="207"/>
      <c r="N872" s="208"/>
      <c r="O872" s="67"/>
      <c r="P872" s="67"/>
      <c r="Q872" s="67"/>
      <c r="R872" s="67"/>
      <c r="S872" s="67"/>
      <c r="T872" s="68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T872" s="19" t="s">
        <v>143</v>
      </c>
      <c r="AU872" s="19" t="s">
        <v>89</v>
      </c>
    </row>
    <row r="873" spans="1:65" s="13" customFormat="1" ht="11.25" x14ac:dyDescent="0.2">
      <c r="B873" s="209"/>
      <c r="C873" s="210"/>
      <c r="D873" s="205" t="s">
        <v>145</v>
      </c>
      <c r="E873" s="211" t="s">
        <v>34</v>
      </c>
      <c r="F873" s="212" t="s">
        <v>605</v>
      </c>
      <c r="G873" s="210"/>
      <c r="H873" s="211" t="s">
        <v>34</v>
      </c>
      <c r="I873" s="213"/>
      <c r="J873" s="210"/>
      <c r="K873" s="210"/>
      <c r="L873" s="214"/>
      <c r="M873" s="215"/>
      <c r="N873" s="216"/>
      <c r="O873" s="216"/>
      <c r="P873" s="216"/>
      <c r="Q873" s="216"/>
      <c r="R873" s="216"/>
      <c r="S873" s="216"/>
      <c r="T873" s="217"/>
      <c r="AT873" s="218" t="s">
        <v>145</v>
      </c>
      <c r="AU873" s="218" t="s">
        <v>89</v>
      </c>
      <c r="AV873" s="13" t="s">
        <v>23</v>
      </c>
      <c r="AW873" s="13" t="s">
        <v>41</v>
      </c>
      <c r="AX873" s="13" t="s">
        <v>80</v>
      </c>
      <c r="AY873" s="218" t="s">
        <v>134</v>
      </c>
    </row>
    <row r="874" spans="1:65" s="14" customFormat="1" ht="11.25" x14ac:dyDescent="0.2">
      <c r="B874" s="219"/>
      <c r="C874" s="220"/>
      <c r="D874" s="205" t="s">
        <v>145</v>
      </c>
      <c r="E874" s="221" t="s">
        <v>34</v>
      </c>
      <c r="F874" s="222" t="s">
        <v>700</v>
      </c>
      <c r="G874" s="220"/>
      <c r="H874" s="223">
        <v>2.65</v>
      </c>
      <c r="I874" s="224"/>
      <c r="J874" s="220"/>
      <c r="K874" s="220"/>
      <c r="L874" s="225"/>
      <c r="M874" s="226"/>
      <c r="N874" s="227"/>
      <c r="O874" s="227"/>
      <c r="P874" s="227"/>
      <c r="Q874" s="227"/>
      <c r="R874" s="227"/>
      <c r="S874" s="227"/>
      <c r="T874" s="228"/>
      <c r="AT874" s="229" t="s">
        <v>145</v>
      </c>
      <c r="AU874" s="229" t="s">
        <v>89</v>
      </c>
      <c r="AV874" s="14" t="s">
        <v>89</v>
      </c>
      <c r="AW874" s="14" t="s">
        <v>41</v>
      </c>
      <c r="AX874" s="14" t="s">
        <v>80</v>
      </c>
      <c r="AY874" s="229" t="s">
        <v>134</v>
      </c>
    </row>
    <row r="875" spans="1:65" s="16" customFormat="1" ht="11.25" x14ac:dyDescent="0.2">
      <c r="B875" s="252"/>
      <c r="C875" s="253"/>
      <c r="D875" s="205" t="s">
        <v>145</v>
      </c>
      <c r="E875" s="254" t="s">
        <v>34</v>
      </c>
      <c r="F875" s="255" t="s">
        <v>701</v>
      </c>
      <c r="G875" s="253"/>
      <c r="H875" s="256">
        <v>2.65</v>
      </c>
      <c r="I875" s="257"/>
      <c r="J875" s="253"/>
      <c r="K875" s="253"/>
      <c r="L875" s="258"/>
      <c r="M875" s="259"/>
      <c r="N875" s="260"/>
      <c r="O875" s="260"/>
      <c r="P875" s="260"/>
      <c r="Q875" s="260"/>
      <c r="R875" s="260"/>
      <c r="S875" s="260"/>
      <c r="T875" s="261"/>
      <c r="AT875" s="262" t="s">
        <v>145</v>
      </c>
      <c r="AU875" s="262" t="s">
        <v>89</v>
      </c>
      <c r="AV875" s="16" t="s">
        <v>154</v>
      </c>
      <c r="AW875" s="16" t="s">
        <v>41</v>
      </c>
      <c r="AX875" s="16" t="s">
        <v>80</v>
      </c>
      <c r="AY875" s="262" t="s">
        <v>134</v>
      </c>
    </row>
    <row r="876" spans="1:65" s="13" customFormat="1" ht="11.25" x14ac:dyDescent="0.2">
      <c r="B876" s="209"/>
      <c r="C876" s="210"/>
      <c r="D876" s="205" t="s">
        <v>145</v>
      </c>
      <c r="E876" s="211" t="s">
        <v>34</v>
      </c>
      <c r="F876" s="212" t="s">
        <v>626</v>
      </c>
      <c r="G876" s="210"/>
      <c r="H876" s="211" t="s">
        <v>34</v>
      </c>
      <c r="I876" s="213"/>
      <c r="J876" s="210"/>
      <c r="K876" s="210"/>
      <c r="L876" s="214"/>
      <c r="M876" s="215"/>
      <c r="N876" s="216"/>
      <c r="O876" s="216"/>
      <c r="P876" s="216"/>
      <c r="Q876" s="216"/>
      <c r="R876" s="216"/>
      <c r="S876" s="216"/>
      <c r="T876" s="217"/>
      <c r="AT876" s="218" t="s">
        <v>145</v>
      </c>
      <c r="AU876" s="218" t="s">
        <v>89</v>
      </c>
      <c r="AV876" s="13" t="s">
        <v>23</v>
      </c>
      <c r="AW876" s="13" t="s">
        <v>41</v>
      </c>
      <c r="AX876" s="13" t="s">
        <v>80</v>
      </c>
      <c r="AY876" s="218" t="s">
        <v>134</v>
      </c>
    </row>
    <row r="877" spans="1:65" s="14" customFormat="1" ht="11.25" x14ac:dyDescent="0.2">
      <c r="B877" s="219"/>
      <c r="C877" s="220"/>
      <c r="D877" s="205" t="s">
        <v>145</v>
      </c>
      <c r="E877" s="221" t="s">
        <v>34</v>
      </c>
      <c r="F877" s="222" t="s">
        <v>702</v>
      </c>
      <c r="G877" s="220"/>
      <c r="H877" s="223">
        <v>2.75</v>
      </c>
      <c r="I877" s="224"/>
      <c r="J877" s="220"/>
      <c r="K877" s="220"/>
      <c r="L877" s="225"/>
      <c r="M877" s="226"/>
      <c r="N877" s="227"/>
      <c r="O877" s="227"/>
      <c r="P877" s="227"/>
      <c r="Q877" s="227"/>
      <c r="R877" s="227"/>
      <c r="S877" s="227"/>
      <c r="T877" s="228"/>
      <c r="AT877" s="229" t="s">
        <v>145</v>
      </c>
      <c r="AU877" s="229" t="s">
        <v>89</v>
      </c>
      <c r="AV877" s="14" t="s">
        <v>89</v>
      </c>
      <c r="AW877" s="14" t="s">
        <v>41</v>
      </c>
      <c r="AX877" s="14" t="s">
        <v>80</v>
      </c>
      <c r="AY877" s="229" t="s">
        <v>134</v>
      </c>
    </row>
    <row r="878" spans="1:65" s="16" customFormat="1" ht="11.25" x14ac:dyDescent="0.2">
      <c r="B878" s="252"/>
      <c r="C878" s="253"/>
      <c r="D878" s="205" t="s">
        <v>145</v>
      </c>
      <c r="E878" s="254" t="s">
        <v>34</v>
      </c>
      <c r="F878" s="255" t="s">
        <v>701</v>
      </c>
      <c r="G878" s="253"/>
      <c r="H878" s="256">
        <v>2.75</v>
      </c>
      <c r="I878" s="257"/>
      <c r="J878" s="253"/>
      <c r="K878" s="253"/>
      <c r="L878" s="258"/>
      <c r="M878" s="259"/>
      <c r="N878" s="260"/>
      <c r="O878" s="260"/>
      <c r="P878" s="260"/>
      <c r="Q878" s="260"/>
      <c r="R878" s="260"/>
      <c r="S878" s="260"/>
      <c r="T878" s="261"/>
      <c r="AT878" s="262" t="s">
        <v>145</v>
      </c>
      <c r="AU878" s="262" t="s">
        <v>89</v>
      </c>
      <c r="AV878" s="16" t="s">
        <v>154</v>
      </c>
      <c r="AW878" s="16" t="s">
        <v>41</v>
      </c>
      <c r="AX878" s="16" t="s">
        <v>80</v>
      </c>
      <c r="AY878" s="262" t="s">
        <v>134</v>
      </c>
    </row>
    <row r="879" spans="1:65" s="13" customFormat="1" ht="11.25" x14ac:dyDescent="0.2">
      <c r="B879" s="209"/>
      <c r="C879" s="210"/>
      <c r="D879" s="205" t="s">
        <v>145</v>
      </c>
      <c r="E879" s="211" t="s">
        <v>34</v>
      </c>
      <c r="F879" s="212" t="s">
        <v>661</v>
      </c>
      <c r="G879" s="210"/>
      <c r="H879" s="211" t="s">
        <v>34</v>
      </c>
      <c r="I879" s="213"/>
      <c r="J879" s="210"/>
      <c r="K879" s="210"/>
      <c r="L879" s="214"/>
      <c r="M879" s="215"/>
      <c r="N879" s="216"/>
      <c r="O879" s="216"/>
      <c r="P879" s="216"/>
      <c r="Q879" s="216"/>
      <c r="R879" s="216"/>
      <c r="S879" s="216"/>
      <c r="T879" s="217"/>
      <c r="AT879" s="218" t="s">
        <v>145</v>
      </c>
      <c r="AU879" s="218" t="s">
        <v>89</v>
      </c>
      <c r="AV879" s="13" t="s">
        <v>23</v>
      </c>
      <c r="AW879" s="13" t="s">
        <v>41</v>
      </c>
      <c r="AX879" s="13" t="s">
        <v>80</v>
      </c>
      <c r="AY879" s="218" t="s">
        <v>134</v>
      </c>
    </row>
    <row r="880" spans="1:65" s="14" customFormat="1" ht="11.25" x14ac:dyDescent="0.2">
      <c r="B880" s="219"/>
      <c r="C880" s="220"/>
      <c r="D880" s="205" t="s">
        <v>145</v>
      </c>
      <c r="E880" s="221" t="s">
        <v>34</v>
      </c>
      <c r="F880" s="222" t="s">
        <v>703</v>
      </c>
      <c r="G880" s="220"/>
      <c r="H880" s="223">
        <v>17.079999999999998</v>
      </c>
      <c r="I880" s="224"/>
      <c r="J880" s="220"/>
      <c r="K880" s="220"/>
      <c r="L880" s="225"/>
      <c r="M880" s="226"/>
      <c r="N880" s="227"/>
      <c r="O880" s="227"/>
      <c r="P880" s="227"/>
      <c r="Q880" s="227"/>
      <c r="R880" s="227"/>
      <c r="S880" s="227"/>
      <c r="T880" s="228"/>
      <c r="AT880" s="229" t="s">
        <v>145</v>
      </c>
      <c r="AU880" s="229" t="s">
        <v>89</v>
      </c>
      <c r="AV880" s="14" t="s">
        <v>89</v>
      </c>
      <c r="AW880" s="14" t="s">
        <v>41</v>
      </c>
      <c r="AX880" s="14" t="s">
        <v>80</v>
      </c>
      <c r="AY880" s="229" t="s">
        <v>134</v>
      </c>
    </row>
    <row r="881" spans="1:65" s="15" customFormat="1" ht="11.25" x14ac:dyDescent="0.2">
      <c r="B881" s="230"/>
      <c r="C881" s="231"/>
      <c r="D881" s="205" t="s">
        <v>145</v>
      </c>
      <c r="E881" s="232" t="s">
        <v>34</v>
      </c>
      <c r="F881" s="233" t="s">
        <v>149</v>
      </c>
      <c r="G881" s="231"/>
      <c r="H881" s="234">
        <v>22.48</v>
      </c>
      <c r="I881" s="235"/>
      <c r="J881" s="231"/>
      <c r="K881" s="231"/>
      <c r="L881" s="236"/>
      <c r="M881" s="237"/>
      <c r="N881" s="238"/>
      <c r="O881" s="238"/>
      <c r="P881" s="238"/>
      <c r="Q881" s="238"/>
      <c r="R881" s="238"/>
      <c r="S881" s="238"/>
      <c r="T881" s="239"/>
      <c r="AT881" s="240" t="s">
        <v>145</v>
      </c>
      <c r="AU881" s="240" t="s">
        <v>89</v>
      </c>
      <c r="AV881" s="15" t="s">
        <v>141</v>
      </c>
      <c r="AW881" s="15" t="s">
        <v>41</v>
      </c>
      <c r="AX881" s="15" t="s">
        <v>23</v>
      </c>
      <c r="AY881" s="240" t="s">
        <v>134</v>
      </c>
    </row>
    <row r="882" spans="1:65" s="2" customFormat="1" ht="16.5" customHeight="1" x14ac:dyDescent="0.2">
      <c r="A882" s="37"/>
      <c r="B882" s="38"/>
      <c r="C882" s="192" t="s">
        <v>704</v>
      </c>
      <c r="D882" s="192" t="s">
        <v>136</v>
      </c>
      <c r="E882" s="193" t="s">
        <v>705</v>
      </c>
      <c r="F882" s="194" t="s">
        <v>706</v>
      </c>
      <c r="G882" s="195" t="s">
        <v>139</v>
      </c>
      <c r="H882" s="196">
        <v>653.43700000000001</v>
      </c>
      <c r="I882" s="197"/>
      <c r="J882" s="198">
        <f>ROUND(I882*H882,2)</f>
        <v>0</v>
      </c>
      <c r="K882" s="194" t="s">
        <v>158</v>
      </c>
      <c r="L882" s="42"/>
      <c r="M882" s="199" t="s">
        <v>34</v>
      </c>
      <c r="N882" s="200" t="s">
        <v>51</v>
      </c>
      <c r="O882" s="67"/>
      <c r="P882" s="201">
        <f>O882*H882</f>
        <v>0</v>
      </c>
      <c r="Q882" s="201">
        <v>3.6400000000000002E-2</v>
      </c>
      <c r="R882" s="201">
        <f>Q882*H882</f>
        <v>23.785106800000001</v>
      </c>
      <c r="S882" s="201">
        <v>0</v>
      </c>
      <c r="T882" s="202">
        <f>S882*H882</f>
        <v>0</v>
      </c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R882" s="203" t="s">
        <v>244</v>
      </c>
      <c r="AT882" s="203" t="s">
        <v>136</v>
      </c>
      <c r="AU882" s="203" t="s">
        <v>89</v>
      </c>
      <c r="AY882" s="19" t="s">
        <v>134</v>
      </c>
      <c r="BE882" s="204">
        <f>IF(N882="základní",J882,0)</f>
        <v>0</v>
      </c>
      <c r="BF882" s="204">
        <f>IF(N882="snížená",J882,0)</f>
        <v>0</v>
      </c>
      <c r="BG882" s="204">
        <f>IF(N882="zákl. přenesená",J882,0)</f>
        <v>0</v>
      </c>
      <c r="BH882" s="204">
        <f>IF(N882="sníž. přenesená",J882,0)</f>
        <v>0</v>
      </c>
      <c r="BI882" s="204">
        <f>IF(N882="nulová",J882,0)</f>
        <v>0</v>
      </c>
      <c r="BJ882" s="19" t="s">
        <v>23</v>
      </c>
      <c r="BK882" s="204">
        <f>ROUND(I882*H882,2)</f>
        <v>0</v>
      </c>
      <c r="BL882" s="19" t="s">
        <v>244</v>
      </c>
      <c r="BM882" s="203" t="s">
        <v>707</v>
      </c>
    </row>
    <row r="883" spans="1:65" s="2" customFormat="1" ht="11.25" x14ac:dyDescent="0.2">
      <c r="A883" s="37"/>
      <c r="B883" s="38"/>
      <c r="C883" s="39"/>
      <c r="D883" s="205" t="s">
        <v>143</v>
      </c>
      <c r="E883" s="39"/>
      <c r="F883" s="206" t="s">
        <v>708</v>
      </c>
      <c r="G883" s="39"/>
      <c r="H883" s="39"/>
      <c r="I883" s="110"/>
      <c r="J883" s="39"/>
      <c r="K883" s="39"/>
      <c r="L883" s="42"/>
      <c r="M883" s="207"/>
      <c r="N883" s="208"/>
      <c r="O883" s="67"/>
      <c r="P883" s="67"/>
      <c r="Q883" s="67"/>
      <c r="R883" s="67"/>
      <c r="S883" s="67"/>
      <c r="T883" s="68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T883" s="19" t="s">
        <v>143</v>
      </c>
      <c r="AU883" s="19" t="s">
        <v>89</v>
      </c>
    </row>
    <row r="884" spans="1:65" s="13" customFormat="1" ht="11.25" x14ac:dyDescent="0.2">
      <c r="B884" s="209"/>
      <c r="C884" s="210"/>
      <c r="D884" s="205" t="s">
        <v>145</v>
      </c>
      <c r="E884" s="211" t="s">
        <v>34</v>
      </c>
      <c r="F884" s="212" t="s">
        <v>612</v>
      </c>
      <c r="G884" s="210"/>
      <c r="H884" s="211" t="s">
        <v>34</v>
      </c>
      <c r="I884" s="213"/>
      <c r="J884" s="210"/>
      <c r="K884" s="210"/>
      <c r="L884" s="214"/>
      <c r="M884" s="215"/>
      <c r="N884" s="216"/>
      <c r="O884" s="216"/>
      <c r="P884" s="216"/>
      <c r="Q884" s="216"/>
      <c r="R884" s="216"/>
      <c r="S884" s="216"/>
      <c r="T884" s="217"/>
      <c r="AT884" s="218" t="s">
        <v>145</v>
      </c>
      <c r="AU884" s="218" t="s">
        <v>89</v>
      </c>
      <c r="AV884" s="13" t="s">
        <v>23</v>
      </c>
      <c r="AW884" s="13" t="s">
        <v>41</v>
      </c>
      <c r="AX884" s="13" t="s">
        <v>80</v>
      </c>
      <c r="AY884" s="218" t="s">
        <v>134</v>
      </c>
    </row>
    <row r="885" spans="1:65" s="14" customFormat="1" ht="11.25" x14ac:dyDescent="0.2">
      <c r="B885" s="219"/>
      <c r="C885" s="220"/>
      <c r="D885" s="205" t="s">
        <v>145</v>
      </c>
      <c r="E885" s="221" t="s">
        <v>34</v>
      </c>
      <c r="F885" s="222" t="s">
        <v>613</v>
      </c>
      <c r="G885" s="220"/>
      <c r="H885" s="223">
        <v>1.2</v>
      </c>
      <c r="I885" s="224"/>
      <c r="J885" s="220"/>
      <c r="K885" s="220"/>
      <c r="L885" s="225"/>
      <c r="M885" s="226"/>
      <c r="N885" s="227"/>
      <c r="O885" s="227"/>
      <c r="P885" s="227"/>
      <c r="Q885" s="227"/>
      <c r="R885" s="227"/>
      <c r="S885" s="227"/>
      <c r="T885" s="228"/>
      <c r="AT885" s="229" t="s">
        <v>145</v>
      </c>
      <c r="AU885" s="229" t="s">
        <v>89</v>
      </c>
      <c r="AV885" s="14" t="s">
        <v>89</v>
      </c>
      <c r="AW885" s="14" t="s">
        <v>41</v>
      </c>
      <c r="AX885" s="14" t="s">
        <v>80</v>
      </c>
      <c r="AY885" s="229" t="s">
        <v>134</v>
      </c>
    </row>
    <row r="886" spans="1:65" s="13" customFormat="1" ht="11.25" x14ac:dyDescent="0.2">
      <c r="B886" s="209"/>
      <c r="C886" s="210"/>
      <c r="D886" s="205" t="s">
        <v>145</v>
      </c>
      <c r="E886" s="211" t="s">
        <v>34</v>
      </c>
      <c r="F886" s="212" t="s">
        <v>614</v>
      </c>
      <c r="G886" s="210"/>
      <c r="H886" s="211" t="s">
        <v>34</v>
      </c>
      <c r="I886" s="213"/>
      <c r="J886" s="210"/>
      <c r="K886" s="210"/>
      <c r="L886" s="214"/>
      <c r="M886" s="215"/>
      <c r="N886" s="216"/>
      <c r="O886" s="216"/>
      <c r="P886" s="216"/>
      <c r="Q886" s="216"/>
      <c r="R886" s="216"/>
      <c r="S886" s="216"/>
      <c r="T886" s="217"/>
      <c r="AT886" s="218" t="s">
        <v>145</v>
      </c>
      <c r="AU886" s="218" t="s">
        <v>89</v>
      </c>
      <c r="AV886" s="13" t="s">
        <v>23</v>
      </c>
      <c r="AW886" s="13" t="s">
        <v>41</v>
      </c>
      <c r="AX886" s="13" t="s">
        <v>80</v>
      </c>
      <c r="AY886" s="218" t="s">
        <v>134</v>
      </c>
    </row>
    <row r="887" spans="1:65" s="14" customFormat="1" ht="11.25" x14ac:dyDescent="0.2">
      <c r="B887" s="219"/>
      <c r="C887" s="220"/>
      <c r="D887" s="205" t="s">
        <v>145</v>
      </c>
      <c r="E887" s="221" t="s">
        <v>34</v>
      </c>
      <c r="F887" s="222" t="s">
        <v>615</v>
      </c>
      <c r="G887" s="220"/>
      <c r="H887" s="223">
        <v>2</v>
      </c>
      <c r="I887" s="224"/>
      <c r="J887" s="220"/>
      <c r="K887" s="220"/>
      <c r="L887" s="225"/>
      <c r="M887" s="226"/>
      <c r="N887" s="227"/>
      <c r="O887" s="227"/>
      <c r="P887" s="227"/>
      <c r="Q887" s="227"/>
      <c r="R887" s="227"/>
      <c r="S887" s="227"/>
      <c r="T887" s="228"/>
      <c r="AT887" s="229" t="s">
        <v>145</v>
      </c>
      <c r="AU887" s="229" t="s">
        <v>89</v>
      </c>
      <c r="AV887" s="14" t="s">
        <v>89</v>
      </c>
      <c r="AW887" s="14" t="s">
        <v>41</v>
      </c>
      <c r="AX887" s="14" t="s">
        <v>80</v>
      </c>
      <c r="AY887" s="229" t="s">
        <v>134</v>
      </c>
    </row>
    <row r="888" spans="1:65" s="13" customFormat="1" ht="11.25" x14ac:dyDescent="0.2">
      <c r="B888" s="209"/>
      <c r="C888" s="210"/>
      <c r="D888" s="205" t="s">
        <v>145</v>
      </c>
      <c r="E888" s="211" t="s">
        <v>34</v>
      </c>
      <c r="F888" s="212" t="s">
        <v>616</v>
      </c>
      <c r="G888" s="210"/>
      <c r="H888" s="211" t="s">
        <v>34</v>
      </c>
      <c r="I888" s="213"/>
      <c r="J888" s="210"/>
      <c r="K888" s="210"/>
      <c r="L888" s="214"/>
      <c r="M888" s="215"/>
      <c r="N888" s="216"/>
      <c r="O888" s="216"/>
      <c r="P888" s="216"/>
      <c r="Q888" s="216"/>
      <c r="R888" s="216"/>
      <c r="S888" s="216"/>
      <c r="T888" s="217"/>
      <c r="AT888" s="218" t="s">
        <v>145</v>
      </c>
      <c r="AU888" s="218" t="s">
        <v>89</v>
      </c>
      <c r="AV888" s="13" t="s">
        <v>23</v>
      </c>
      <c r="AW888" s="13" t="s">
        <v>41</v>
      </c>
      <c r="AX888" s="13" t="s">
        <v>80</v>
      </c>
      <c r="AY888" s="218" t="s">
        <v>134</v>
      </c>
    </row>
    <row r="889" spans="1:65" s="14" customFormat="1" ht="11.25" x14ac:dyDescent="0.2">
      <c r="B889" s="219"/>
      <c r="C889" s="220"/>
      <c r="D889" s="205" t="s">
        <v>145</v>
      </c>
      <c r="E889" s="221" t="s">
        <v>34</v>
      </c>
      <c r="F889" s="222" t="s">
        <v>617</v>
      </c>
      <c r="G889" s="220"/>
      <c r="H889" s="223">
        <v>1</v>
      </c>
      <c r="I889" s="224"/>
      <c r="J889" s="220"/>
      <c r="K889" s="220"/>
      <c r="L889" s="225"/>
      <c r="M889" s="226"/>
      <c r="N889" s="227"/>
      <c r="O889" s="227"/>
      <c r="P889" s="227"/>
      <c r="Q889" s="227"/>
      <c r="R889" s="227"/>
      <c r="S889" s="227"/>
      <c r="T889" s="228"/>
      <c r="AT889" s="229" t="s">
        <v>145</v>
      </c>
      <c r="AU889" s="229" t="s">
        <v>89</v>
      </c>
      <c r="AV889" s="14" t="s">
        <v>89</v>
      </c>
      <c r="AW889" s="14" t="s">
        <v>41</v>
      </c>
      <c r="AX889" s="14" t="s">
        <v>80</v>
      </c>
      <c r="AY889" s="229" t="s">
        <v>134</v>
      </c>
    </row>
    <row r="890" spans="1:65" s="13" customFormat="1" ht="11.25" x14ac:dyDescent="0.2">
      <c r="B890" s="209"/>
      <c r="C890" s="210"/>
      <c r="D890" s="205" t="s">
        <v>145</v>
      </c>
      <c r="E890" s="211" t="s">
        <v>34</v>
      </c>
      <c r="F890" s="212" t="s">
        <v>618</v>
      </c>
      <c r="G890" s="210"/>
      <c r="H890" s="211" t="s">
        <v>34</v>
      </c>
      <c r="I890" s="213"/>
      <c r="J890" s="210"/>
      <c r="K890" s="210"/>
      <c r="L890" s="214"/>
      <c r="M890" s="215"/>
      <c r="N890" s="216"/>
      <c r="O890" s="216"/>
      <c r="P890" s="216"/>
      <c r="Q890" s="216"/>
      <c r="R890" s="216"/>
      <c r="S890" s="216"/>
      <c r="T890" s="217"/>
      <c r="AT890" s="218" t="s">
        <v>145</v>
      </c>
      <c r="AU890" s="218" t="s">
        <v>89</v>
      </c>
      <c r="AV890" s="13" t="s">
        <v>23</v>
      </c>
      <c r="AW890" s="13" t="s">
        <v>41</v>
      </c>
      <c r="AX890" s="13" t="s">
        <v>80</v>
      </c>
      <c r="AY890" s="218" t="s">
        <v>134</v>
      </c>
    </row>
    <row r="891" spans="1:65" s="14" customFormat="1" ht="11.25" x14ac:dyDescent="0.2">
      <c r="B891" s="219"/>
      <c r="C891" s="220"/>
      <c r="D891" s="205" t="s">
        <v>145</v>
      </c>
      <c r="E891" s="221" t="s">
        <v>34</v>
      </c>
      <c r="F891" s="222" t="s">
        <v>619</v>
      </c>
      <c r="G891" s="220"/>
      <c r="H891" s="223">
        <v>1.6</v>
      </c>
      <c r="I891" s="224"/>
      <c r="J891" s="220"/>
      <c r="K891" s="220"/>
      <c r="L891" s="225"/>
      <c r="M891" s="226"/>
      <c r="N891" s="227"/>
      <c r="O891" s="227"/>
      <c r="P891" s="227"/>
      <c r="Q891" s="227"/>
      <c r="R891" s="227"/>
      <c r="S891" s="227"/>
      <c r="T891" s="228"/>
      <c r="AT891" s="229" t="s">
        <v>145</v>
      </c>
      <c r="AU891" s="229" t="s">
        <v>89</v>
      </c>
      <c r="AV891" s="14" t="s">
        <v>89</v>
      </c>
      <c r="AW891" s="14" t="s">
        <v>41</v>
      </c>
      <c r="AX891" s="14" t="s">
        <v>80</v>
      </c>
      <c r="AY891" s="229" t="s">
        <v>134</v>
      </c>
    </row>
    <row r="892" spans="1:65" s="13" customFormat="1" ht="11.25" x14ac:dyDescent="0.2">
      <c r="B892" s="209"/>
      <c r="C892" s="210"/>
      <c r="D892" s="205" t="s">
        <v>145</v>
      </c>
      <c r="E892" s="211" t="s">
        <v>34</v>
      </c>
      <c r="F892" s="212" t="s">
        <v>620</v>
      </c>
      <c r="G892" s="210"/>
      <c r="H892" s="211" t="s">
        <v>34</v>
      </c>
      <c r="I892" s="213"/>
      <c r="J892" s="210"/>
      <c r="K892" s="210"/>
      <c r="L892" s="214"/>
      <c r="M892" s="215"/>
      <c r="N892" s="216"/>
      <c r="O892" s="216"/>
      <c r="P892" s="216"/>
      <c r="Q892" s="216"/>
      <c r="R892" s="216"/>
      <c r="S892" s="216"/>
      <c r="T892" s="217"/>
      <c r="AT892" s="218" t="s">
        <v>145</v>
      </c>
      <c r="AU892" s="218" t="s">
        <v>89</v>
      </c>
      <c r="AV892" s="13" t="s">
        <v>23</v>
      </c>
      <c r="AW892" s="13" t="s">
        <v>41</v>
      </c>
      <c r="AX892" s="13" t="s">
        <v>80</v>
      </c>
      <c r="AY892" s="218" t="s">
        <v>134</v>
      </c>
    </row>
    <row r="893" spans="1:65" s="14" customFormat="1" ht="11.25" x14ac:dyDescent="0.2">
      <c r="B893" s="219"/>
      <c r="C893" s="220"/>
      <c r="D893" s="205" t="s">
        <v>145</v>
      </c>
      <c r="E893" s="221" t="s">
        <v>34</v>
      </c>
      <c r="F893" s="222" t="s">
        <v>621</v>
      </c>
      <c r="G893" s="220"/>
      <c r="H893" s="223">
        <v>0.9</v>
      </c>
      <c r="I893" s="224"/>
      <c r="J893" s="220"/>
      <c r="K893" s="220"/>
      <c r="L893" s="225"/>
      <c r="M893" s="226"/>
      <c r="N893" s="227"/>
      <c r="O893" s="227"/>
      <c r="P893" s="227"/>
      <c r="Q893" s="227"/>
      <c r="R893" s="227"/>
      <c r="S893" s="227"/>
      <c r="T893" s="228"/>
      <c r="AT893" s="229" t="s">
        <v>145</v>
      </c>
      <c r="AU893" s="229" t="s">
        <v>89</v>
      </c>
      <c r="AV893" s="14" t="s">
        <v>89</v>
      </c>
      <c r="AW893" s="14" t="s">
        <v>41</v>
      </c>
      <c r="AX893" s="14" t="s">
        <v>80</v>
      </c>
      <c r="AY893" s="229" t="s">
        <v>134</v>
      </c>
    </row>
    <row r="894" spans="1:65" s="13" customFormat="1" ht="11.25" x14ac:dyDescent="0.2">
      <c r="B894" s="209"/>
      <c r="C894" s="210"/>
      <c r="D894" s="205" t="s">
        <v>145</v>
      </c>
      <c r="E894" s="211" t="s">
        <v>34</v>
      </c>
      <c r="F894" s="212" t="s">
        <v>622</v>
      </c>
      <c r="G894" s="210"/>
      <c r="H894" s="211" t="s">
        <v>34</v>
      </c>
      <c r="I894" s="213"/>
      <c r="J894" s="210"/>
      <c r="K894" s="210"/>
      <c r="L894" s="214"/>
      <c r="M894" s="215"/>
      <c r="N894" s="216"/>
      <c r="O894" s="216"/>
      <c r="P894" s="216"/>
      <c r="Q894" s="216"/>
      <c r="R894" s="216"/>
      <c r="S894" s="216"/>
      <c r="T894" s="217"/>
      <c r="AT894" s="218" t="s">
        <v>145</v>
      </c>
      <c r="AU894" s="218" t="s">
        <v>89</v>
      </c>
      <c r="AV894" s="13" t="s">
        <v>23</v>
      </c>
      <c r="AW894" s="13" t="s">
        <v>41</v>
      </c>
      <c r="AX894" s="13" t="s">
        <v>80</v>
      </c>
      <c r="AY894" s="218" t="s">
        <v>134</v>
      </c>
    </row>
    <row r="895" spans="1:65" s="14" customFormat="1" ht="11.25" x14ac:dyDescent="0.2">
      <c r="B895" s="219"/>
      <c r="C895" s="220"/>
      <c r="D895" s="205" t="s">
        <v>145</v>
      </c>
      <c r="E895" s="221" t="s">
        <v>34</v>
      </c>
      <c r="F895" s="222" t="s">
        <v>623</v>
      </c>
      <c r="G895" s="220"/>
      <c r="H895" s="223">
        <v>1.7</v>
      </c>
      <c r="I895" s="224"/>
      <c r="J895" s="220"/>
      <c r="K895" s="220"/>
      <c r="L895" s="225"/>
      <c r="M895" s="226"/>
      <c r="N895" s="227"/>
      <c r="O895" s="227"/>
      <c r="P895" s="227"/>
      <c r="Q895" s="227"/>
      <c r="R895" s="227"/>
      <c r="S895" s="227"/>
      <c r="T895" s="228"/>
      <c r="AT895" s="229" t="s">
        <v>145</v>
      </c>
      <c r="AU895" s="229" t="s">
        <v>89</v>
      </c>
      <c r="AV895" s="14" t="s">
        <v>89</v>
      </c>
      <c r="AW895" s="14" t="s">
        <v>41</v>
      </c>
      <c r="AX895" s="14" t="s">
        <v>80</v>
      </c>
      <c r="AY895" s="229" t="s">
        <v>134</v>
      </c>
    </row>
    <row r="896" spans="1:65" s="13" customFormat="1" ht="11.25" x14ac:dyDescent="0.2">
      <c r="B896" s="209"/>
      <c r="C896" s="210"/>
      <c r="D896" s="205" t="s">
        <v>145</v>
      </c>
      <c r="E896" s="211" t="s">
        <v>34</v>
      </c>
      <c r="F896" s="212" t="s">
        <v>624</v>
      </c>
      <c r="G896" s="210"/>
      <c r="H896" s="211" t="s">
        <v>34</v>
      </c>
      <c r="I896" s="213"/>
      <c r="J896" s="210"/>
      <c r="K896" s="210"/>
      <c r="L896" s="214"/>
      <c r="M896" s="215"/>
      <c r="N896" s="216"/>
      <c r="O896" s="216"/>
      <c r="P896" s="216"/>
      <c r="Q896" s="216"/>
      <c r="R896" s="216"/>
      <c r="S896" s="216"/>
      <c r="T896" s="217"/>
      <c r="AT896" s="218" t="s">
        <v>145</v>
      </c>
      <c r="AU896" s="218" t="s">
        <v>89</v>
      </c>
      <c r="AV896" s="13" t="s">
        <v>23</v>
      </c>
      <c r="AW896" s="13" t="s">
        <v>41</v>
      </c>
      <c r="AX896" s="13" t="s">
        <v>80</v>
      </c>
      <c r="AY896" s="218" t="s">
        <v>134</v>
      </c>
    </row>
    <row r="897" spans="2:51" s="14" customFormat="1" ht="11.25" x14ac:dyDescent="0.2">
      <c r="B897" s="219"/>
      <c r="C897" s="220"/>
      <c r="D897" s="205" t="s">
        <v>145</v>
      </c>
      <c r="E897" s="221" t="s">
        <v>34</v>
      </c>
      <c r="F897" s="222" t="s">
        <v>625</v>
      </c>
      <c r="G897" s="220"/>
      <c r="H897" s="223">
        <v>2.5</v>
      </c>
      <c r="I897" s="224"/>
      <c r="J897" s="220"/>
      <c r="K897" s="220"/>
      <c r="L897" s="225"/>
      <c r="M897" s="226"/>
      <c r="N897" s="227"/>
      <c r="O897" s="227"/>
      <c r="P897" s="227"/>
      <c r="Q897" s="227"/>
      <c r="R897" s="227"/>
      <c r="S897" s="227"/>
      <c r="T897" s="228"/>
      <c r="AT897" s="229" t="s">
        <v>145</v>
      </c>
      <c r="AU897" s="229" t="s">
        <v>89</v>
      </c>
      <c r="AV897" s="14" t="s">
        <v>89</v>
      </c>
      <c r="AW897" s="14" t="s">
        <v>41</v>
      </c>
      <c r="AX897" s="14" t="s">
        <v>80</v>
      </c>
      <c r="AY897" s="229" t="s">
        <v>134</v>
      </c>
    </row>
    <row r="898" spans="2:51" s="13" customFormat="1" ht="11.25" x14ac:dyDescent="0.2">
      <c r="B898" s="209"/>
      <c r="C898" s="210"/>
      <c r="D898" s="205" t="s">
        <v>145</v>
      </c>
      <c r="E898" s="211" t="s">
        <v>34</v>
      </c>
      <c r="F898" s="212" t="s">
        <v>626</v>
      </c>
      <c r="G898" s="210"/>
      <c r="H898" s="211" t="s">
        <v>34</v>
      </c>
      <c r="I898" s="213"/>
      <c r="J898" s="210"/>
      <c r="K898" s="210"/>
      <c r="L898" s="214"/>
      <c r="M898" s="215"/>
      <c r="N898" s="216"/>
      <c r="O898" s="216"/>
      <c r="P898" s="216"/>
      <c r="Q898" s="216"/>
      <c r="R898" s="216"/>
      <c r="S898" s="216"/>
      <c r="T898" s="217"/>
      <c r="AT898" s="218" t="s">
        <v>145</v>
      </c>
      <c r="AU898" s="218" t="s">
        <v>89</v>
      </c>
      <c r="AV898" s="13" t="s">
        <v>23</v>
      </c>
      <c r="AW898" s="13" t="s">
        <v>41</v>
      </c>
      <c r="AX898" s="13" t="s">
        <v>80</v>
      </c>
      <c r="AY898" s="218" t="s">
        <v>134</v>
      </c>
    </row>
    <row r="899" spans="2:51" s="14" customFormat="1" ht="11.25" x14ac:dyDescent="0.2">
      <c r="B899" s="219"/>
      <c r="C899" s="220"/>
      <c r="D899" s="205" t="s">
        <v>145</v>
      </c>
      <c r="E899" s="221" t="s">
        <v>34</v>
      </c>
      <c r="F899" s="222" t="s">
        <v>625</v>
      </c>
      <c r="G899" s="220"/>
      <c r="H899" s="223">
        <v>2.5</v>
      </c>
      <c r="I899" s="224"/>
      <c r="J899" s="220"/>
      <c r="K899" s="220"/>
      <c r="L899" s="225"/>
      <c r="M899" s="226"/>
      <c r="N899" s="227"/>
      <c r="O899" s="227"/>
      <c r="P899" s="227"/>
      <c r="Q899" s="227"/>
      <c r="R899" s="227"/>
      <c r="S899" s="227"/>
      <c r="T899" s="228"/>
      <c r="AT899" s="229" t="s">
        <v>145</v>
      </c>
      <c r="AU899" s="229" t="s">
        <v>89</v>
      </c>
      <c r="AV899" s="14" t="s">
        <v>89</v>
      </c>
      <c r="AW899" s="14" t="s">
        <v>41</v>
      </c>
      <c r="AX899" s="14" t="s">
        <v>80</v>
      </c>
      <c r="AY899" s="229" t="s">
        <v>134</v>
      </c>
    </row>
    <row r="900" spans="2:51" s="13" customFormat="1" ht="11.25" x14ac:dyDescent="0.2">
      <c r="B900" s="209"/>
      <c r="C900" s="210"/>
      <c r="D900" s="205" t="s">
        <v>145</v>
      </c>
      <c r="E900" s="211" t="s">
        <v>34</v>
      </c>
      <c r="F900" s="212" t="s">
        <v>627</v>
      </c>
      <c r="G900" s="210"/>
      <c r="H900" s="211" t="s">
        <v>34</v>
      </c>
      <c r="I900" s="213"/>
      <c r="J900" s="210"/>
      <c r="K900" s="210"/>
      <c r="L900" s="214"/>
      <c r="M900" s="215"/>
      <c r="N900" s="216"/>
      <c r="O900" s="216"/>
      <c r="P900" s="216"/>
      <c r="Q900" s="216"/>
      <c r="R900" s="216"/>
      <c r="S900" s="216"/>
      <c r="T900" s="217"/>
      <c r="AT900" s="218" t="s">
        <v>145</v>
      </c>
      <c r="AU900" s="218" t="s">
        <v>89</v>
      </c>
      <c r="AV900" s="13" t="s">
        <v>23</v>
      </c>
      <c r="AW900" s="13" t="s">
        <v>41</v>
      </c>
      <c r="AX900" s="13" t="s">
        <v>80</v>
      </c>
      <c r="AY900" s="218" t="s">
        <v>134</v>
      </c>
    </row>
    <row r="901" spans="2:51" s="14" customFormat="1" ht="11.25" x14ac:dyDescent="0.2">
      <c r="B901" s="219"/>
      <c r="C901" s="220"/>
      <c r="D901" s="205" t="s">
        <v>145</v>
      </c>
      <c r="E901" s="221" t="s">
        <v>34</v>
      </c>
      <c r="F901" s="222" t="s">
        <v>628</v>
      </c>
      <c r="G901" s="220"/>
      <c r="H901" s="223">
        <v>1.4</v>
      </c>
      <c r="I901" s="224"/>
      <c r="J901" s="220"/>
      <c r="K901" s="220"/>
      <c r="L901" s="225"/>
      <c r="M901" s="226"/>
      <c r="N901" s="227"/>
      <c r="O901" s="227"/>
      <c r="P901" s="227"/>
      <c r="Q901" s="227"/>
      <c r="R901" s="227"/>
      <c r="S901" s="227"/>
      <c r="T901" s="228"/>
      <c r="AT901" s="229" t="s">
        <v>145</v>
      </c>
      <c r="AU901" s="229" t="s">
        <v>89</v>
      </c>
      <c r="AV901" s="14" t="s">
        <v>89</v>
      </c>
      <c r="AW901" s="14" t="s">
        <v>41</v>
      </c>
      <c r="AX901" s="14" t="s">
        <v>80</v>
      </c>
      <c r="AY901" s="229" t="s">
        <v>134</v>
      </c>
    </row>
    <row r="902" spans="2:51" s="13" customFormat="1" ht="11.25" x14ac:dyDescent="0.2">
      <c r="B902" s="209"/>
      <c r="C902" s="210"/>
      <c r="D902" s="205" t="s">
        <v>145</v>
      </c>
      <c r="E902" s="211" t="s">
        <v>34</v>
      </c>
      <c r="F902" s="212" t="s">
        <v>629</v>
      </c>
      <c r="G902" s="210"/>
      <c r="H902" s="211" t="s">
        <v>34</v>
      </c>
      <c r="I902" s="213"/>
      <c r="J902" s="210"/>
      <c r="K902" s="210"/>
      <c r="L902" s="214"/>
      <c r="M902" s="215"/>
      <c r="N902" s="216"/>
      <c r="O902" s="216"/>
      <c r="P902" s="216"/>
      <c r="Q902" s="216"/>
      <c r="R902" s="216"/>
      <c r="S902" s="216"/>
      <c r="T902" s="217"/>
      <c r="AT902" s="218" t="s">
        <v>145</v>
      </c>
      <c r="AU902" s="218" t="s">
        <v>89</v>
      </c>
      <c r="AV902" s="13" t="s">
        <v>23</v>
      </c>
      <c r="AW902" s="13" t="s">
        <v>41</v>
      </c>
      <c r="AX902" s="13" t="s">
        <v>80</v>
      </c>
      <c r="AY902" s="218" t="s">
        <v>134</v>
      </c>
    </row>
    <row r="903" spans="2:51" s="14" customFormat="1" ht="11.25" x14ac:dyDescent="0.2">
      <c r="B903" s="219"/>
      <c r="C903" s="220"/>
      <c r="D903" s="205" t="s">
        <v>145</v>
      </c>
      <c r="E903" s="221" t="s">
        <v>34</v>
      </c>
      <c r="F903" s="222" t="s">
        <v>628</v>
      </c>
      <c r="G903" s="220"/>
      <c r="H903" s="223">
        <v>1.4</v>
      </c>
      <c r="I903" s="224"/>
      <c r="J903" s="220"/>
      <c r="K903" s="220"/>
      <c r="L903" s="225"/>
      <c r="M903" s="226"/>
      <c r="N903" s="227"/>
      <c r="O903" s="227"/>
      <c r="P903" s="227"/>
      <c r="Q903" s="227"/>
      <c r="R903" s="227"/>
      <c r="S903" s="227"/>
      <c r="T903" s="228"/>
      <c r="AT903" s="229" t="s">
        <v>145</v>
      </c>
      <c r="AU903" s="229" t="s">
        <v>89</v>
      </c>
      <c r="AV903" s="14" t="s">
        <v>89</v>
      </c>
      <c r="AW903" s="14" t="s">
        <v>41</v>
      </c>
      <c r="AX903" s="14" t="s">
        <v>80</v>
      </c>
      <c r="AY903" s="229" t="s">
        <v>134</v>
      </c>
    </row>
    <row r="904" spans="2:51" s="13" customFormat="1" ht="11.25" x14ac:dyDescent="0.2">
      <c r="B904" s="209"/>
      <c r="C904" s="210"/>
      <c r="D904" s="205" t="s">
        <v>145</v>
      </c>
      <c r="E904" s="211" t="s">
        <v>34</v>
      </c>
      <c r="F904" s="212" t="s">
        <v>630</v>
      </c>
      <c r="G904" s="210"/>
      <c r="H904" s="211" t="s">
        <v>34</v>
      </c>
      <c r="I904" s="213"/>
      <c r="J904" s="210"/>
      <c r="K904" s="210"/>
      <c r="L904" s="214"/>
      <c r="M904" s="215"/>
      <c r="N904" s="216"/>
      <c r="O904" s="216"/>
      <c r="P904" s="216"/>
      <c r="Q904" s="216"/>
      <c r="R904" s="216"/>
      <c r="S904" s="216"/>
      <c r="T904" s="217"/>
      <c r="AT904" s="218" t="s">
        <v>145</v>
      </c>
      <c r="AU904" s="218" t="s">
        <v>89</v>
      </c>
      <c r="AV904" s="13" t="s">
        <v>23</v>
      </c>
      <c r="AW904" s="13" t="s">
        <v>41</v>
      </c>
      <c r="AX904" s="13" t="s">
        <v>80</v>
      </c>
      <c r="AY904" s="218" t="s">
        <v>134</v>
      </c>
    </row>
    <row r="905" spans="2:51" s="14" customFormat="1" ht="11.25" x14ac:dyDescent="0.2">
      <c r="B905" s="219"/>
      <c r="C905" s="220"/>
      <c r="D905" s="205" t="s">
        <v>145</v>
      </c>
      <c r="E905" s="221" t="s">
        <v>34</v>
      </c>
      <c r="F905" s="222" t="s">
        <v>628</v>
      </c>
      <c r="G905" s="220"/>
      <c r="H905" s="223">
        <v>1.4</v>
      </c>
      <c r="I905" s="224"/>
      <c r="J905" s="220"/>
      <c r="K905" s="220"/>
      <c r="L905" s="225"/>
      <c r="M905" s="226"/>
      <c r="N905" s="227"/>
      <c r="O905" s="227"/>
      <c r="P905" s="227"/>
      <c r="Q905" s="227"/>
      <c r="R905" s="227"/>
      <c r="S905" s="227"/>
      <c r="T905" s="228"/>
      <c r="AT905" s="229" t="s">
        <v>145</v>
      </c>
      <c r="AU905" s="229" t="s">
        <v>89</v>
      </c>
      <c r="AV905" s="14" t="s">
        <v>89</v>
      </c>
      <c r="AW905" s="14" t="s">
        <v>41</v>
      </c>
      <c r="AX905" s="14" t="s">
        <v>80</v>
      </c>
      <c r="AY905" s="229" t="s">
        <v>134</v>
      </c>
    </row>
    <row r="906" spans="2:51" s="13" customFormat="1" ht="11.25" x14ac:dyDescent="0.2">
      <c r="B906" s="209"/>
      <c r="C906" s="210"/>
      <c r="D906" s="205" t="s">
        <v>145</v>
      </c>
      <c r="E906" s="211" t="s">
        <v>34</v>
      </c>
      <c r="F906" s="212" t="s">
        <v>631</v>
      </c>
      <c r="G906" s="210"/>
      <c r="H906" s="211" t="s">
        <v>34</v>
      </c>
      <c r="I906" s="213"/>
      <c r="J906" s="210"/>
      <c r="K906" s="210"/>
      <c r="L906" s="214"/>
      <c r="M906" s="215"/>
      <c r="N906" s="216"/>
      <c r="O906" s="216"/>
      <c r="P906" s="216"/>
      <c r="Q906" s="216"/>
      <c r="R906" s="216"/>
      <c r="S906" s="216"/>
      <c r="T906" s="217"/>
      <c r="AT906" s="218" t="s">
        <v>145</v>
      </c>
      <c r="AU906" s="218" t="s">
        <v>89</v>
      </c>
      <c r="AV906" s="13" t="s">
        <v>23</v>
      </c>
      <c r="AW906" s="13" t="s">
        <v>41</v>
      </c>
      <c r="AX906" s="13" t="s">
        <v>80</v>
      </c>
      <c r="AY906" s="218" t="s">
        <v>134</v>
      </c>
    </row>
    <row r="907" spans="2:51" s="14" customFormat="1" ht="11.25" x14ac:dyDescent="0.2">
      <c r="B907" s="219"/>
      <c r="C907" s="220"/>
      <c r="D907" s="205" t="s">
        <v>145</v>
      </c>
      <c r="E907" s="221" t="s">
        <v>34</v>
      </c>
      <c r="F907" s="222" t="s">
        <v>628</v>
      </c>
      <c r="G907" s="220"/>
      <c r="H907" s="223">
        <v>1.4</v>
      </c>
      <c r="I907" s="224"/>
      <c r="J907" s="220"/>
      <c r="K907" s="220"/>
      <c r="L907" s="225"/>
      <c r="M907" s="226"/>
      <c r="N907" s="227"/>
      <c r="O907" s="227"/>
      <c r="P907" s="227"/>
      <c r="Q907" s="227"/>
      <c r="R907" s="227"/>
      <c r="S907" s="227"/>
      <c r="T907" s="228"/>
      <c r="AT907" s="229" t="s">
        <v>145</v>
      </c>
      <c r="AU907" s="229" t="s">
        <v>89</v>
      </c>
      <c r="AV907" s="14" t="s">
        <v>89</v>
      </c>
      <c r="AW907" s="14" t="s">
        <v>41</v>
      </c>
      <c r="AX907" s="14" t="s">
        <v>80</v>
      </c>
      <c r="AY907" s="229" t="s">
        <v>134</v>
      </c>
    </row>
    <row r="908" spans="2:51" s="13" customFormat="1" ht="11.25" x14ac:dyDescent="0.2">
      <c r="B908" s="209"/>
      <c r="C908" s="210"/>
      <c r="D908" s="205" t="s">
        <v>145</v>
      </c>
      <c r="E908" s="211" t="s">
        <v>34</v>
      </c>
      <c r="F908" s="212" t="s">
        <v>632</v>
      </c>
      <c r="G908" s="210"/>
      <c r="H908" s="211" t="s">
        <v>34</v>
      </c>
      <c r="I908" s="213"/>
      <c r="J908" s="210"/>
      <c r="K908" s="210"/>
      <c r="L908" s="214"/>
      <c r="M908" s="215"/>
      <c r="N908" s="216"/>
      <c r="O908" s="216"/>
      <c r="P908" s="216"/>
      <c r="Q908" s="216"/>
      <c r="R908" s="216"/>
      <c r="S908" s="216"/>
      <c r="T908" s="217"/>
      <c r="AT908" s="218" t="s">
        <v>145</v>
      </c>
      <c r="AU908" s="218" t="s">
        <v>89</v>
      </c>
      <c r="AV908" s="13" t="s">
        <v>23</v>
      </c>
      <c r="AW908" s="13" t="s">
        <v>41</v>
      </c>
      <c r="AX908" s="13" t="s">
        <v>80</v>
      </c>
      <c r="AY908" s="218" t="s">
        <v>134</v>
      </c>
    </row>
    <row r="909" spans="2:51" s="14" customFormat="1" ht="11.25" x14ac:dyDescent="0.2">
      <c r="B909" s="219"/>
      <c r="C909" s="220"/>
      <c r="D909" s="205" t="s">
        <v>145</v>
      </c>
      <c r="E909" s="221" t="s">
        <v>34</v>
      </c>
      <c r="F909" s="222" t="s">
        <v>628</v>
      </c>
      <c r="G909" s="220"/>
      <c r="H909" s="223">
        <v>1.4</v>
      </c>
      <c r="I909" s="224"/>
      <c r="J909" s="220"/>
      <c r="K909" s="220"/>
      <c r="L909" s="225"/>
      <c r="M909" s="226"/>
      <c r="N909" s="227"/>
      <c r="O909" s="227"/>
      <c r="P909" s="227"/>
      <c r="Q909" s="227"/>
      <c r="R909" s="227"/>
      <c r="S909" s="227"/>
      <c r="T909" s="228"/>
      <c r="AT909" s="229" t="s">
        <v>145</v>
      </c>
      <c r="AU909" s="229" t="s">
        <v>89</v>
      </c>
      <c r="AV909" s="14" t="s">
        <v>89</v>
      </c>
      <c r="AW909" s="14" t="s">
        <v>41</v>
      </c>
      <c r="AX909" s="14" t="s">
        <v>80</v>
      </c>
      <c r="AY909" s="229" t="s">
        <v>134</v>
      </c>
    </row>
    <row r="910" spans="2:51" s="13" customFormat="1" ht="11.25" x14ac:dyDescent="0.2">
      <c r="B910" s="209"/>
      <c r="C910" s="210"/>
      <c r="D910" s="205" t="s">
        <v>145</v>
      </c>
      <c r="E910" s="211" t="s">
        <v>34</v>
      </c>
      <c r="F910" s="212" t="s">
        <v>633</v>
      </c>
      <c r="G910" s="210"/>
      <c r="H910" s="211" t="s">
        <v>34</v>
      </c>
      <c r="I910" s="213"/>
      <c r="J910" s="210"/>
      <c r="K910" s="210"/>
      <c r="L910" s="214"/>
      <c r="M910" s="215"/>
      <c r="N910" s="216"/>
      <c r="O910" s="216"/>
      <c r="P910" s="216"/>
      <c r="Q910" s="216"/>
      <c r="R910" s="216"/>
      <c r="S910" s="216"/>
      <c r="T910" s="217"/>
      <c r="AT910" s="218" t="s">
        <v>145</v>
      </c>
      <c r="AU910" s="218" t="s">
        <v>89</v>
      </c>
      <c r="AV910" s="13" t="s">
        <v>23</v>
      </c>
      <c r="AW910" s="13" t="s">
        <v>41</v>
      </c>
      <c r="AX910" s="13" t="s">
        <v>80</v>
      </c>
      <c r="AY910" s="218" t="s">
        <v>134</v>
      </c>
    </row>
    <row r="911" spans="2:51" s="14" customFormat="1" ht="11.25" x14ac:dyDescent="0.2">
      <c r="B911" s="219"/>
      <c r="C911" s="220"/>
      <c r="D911" s="205" t="s">
        <v>145</v>
      </c>
      <c r="E911" s="221" t="s">
        <v>34</v>
      </c>
      <c r="F911" s="222" t="s">
        <v>628</v>
      </c>
      <c r="G911" s="220"/>
      <c r="H911" s="223">
        <v>1.4</v>
      </c>
      <c r="I911" s="224"/>
      <c r="J911" s="220"/>
      <c r="K911" s="220"/>
      <c r="L911" s="225"/>
      <c r="M911" s="226"/>
      <c r="N911" s="227"/>
      <c r="O911" s="227"/>
      <c r="P911" s="227"/>
      <c r="Q911" s="227"/>
      <c r="R911" s="227"/>
      <c r="S911" s="227"/>
      <c r="T911" s="228"/>
      <c r="AT911" s="229" t="s">
        <v>145</v>
      </c>
      <c r="AU911" s="229" t="s">
        <v>89</v>
      </c>
      <c r="AV911" s="14" t="s">
        <v>89</v>
      </c>
      <c r="AW911" s="14" t="s">
        <v>41</v>
      </c>
      <c r="AX911" s="14" t="s">
        <v>80</v>
      </c>
      <c r="AY911" s="229" t="s">
        <v>134</v>
      </c>
    </row>
    <row r="912" spans="2:51" s="13" customFormat="1" ht="11.25" x14ac:dyDescent="0.2">
      <c r="B912" s="209"/>
      <c r="C912" s="210"/>
      <c r="D912" s="205" t="s">
        <v>145</v>
      </c>
      <c r="E912" s="211" t="s">
        <v>34</v>
      </c>
      <c r="F912" s="212" t="s">
        <v>634</v>
      </c>
      <c r="G912" s="210"/>
      <c r="H912" s="211" t="s">
        <v>34</v>
      </c>
      <c r="I912" s="213"/>
      <c r="J912" s="210"/>
      <c r="K912" s="210"/>
      <c r="L912" s="214"/>
      <c r="M912" s="215"/>
      <c r="N912" s="216"/>
      <c r="O912" s="216"/>
      <c r="P912" s="216"/>
      <c r="Q912" s="216"/>
      <c r="R912" s="216"/>
      <c r="S912" s="216"/>
      <c r="T912" s="217"/>
      <c r="AT912" s="218" t="s">
        <v>145</v>
      </c>
      <c r="AU912" s="218" t="s">
        <v>89</v>
      </c>
      <c r="AV912" s="13" t="s">
        <v>23</v>
      </c>
      <c r="AW912" s="13" t="s">
        <v>41</v>
      </c>
      <c r="AX912" s="13" t="s">
        <v>80</v>
      </c>
      <c r="AY912" s="218" t="s">
        <v>134</v>
      </c>
    </row>
    <row r="913" spans="2:51" s="14" customFormat="1" ht="11.25" x14ac:dyDescent="0.2">
      <c r="B913" s="219"/>
      <c r="C913" s="220"/>
      <c r="D913" s="205" t="s">
        <v>145</v>
      </c>
      <c r="E913" s="221" t="s">
        <v>34</v>
      </c>
      <c r="F913" s="222" t="s">
        <v>628</v>
      </c>
      <c r="G913" s="220"/>
      <c r="H913" s="223">
        <v>1.4</v>
      </c>
      <c r="I913" s="224"/>
      <c r="J913" s="220"/>
      <c r="K913" s="220"/>
      <c r="L913" s="225"/>
      <c r="M913" s="226"/>
      <c r="N913" s="227"/>
      <c r="O913" s="227"/>
      <c r="P913" s="227"/>
      <c r="Q913" s="227"/>
      <c r="R913" s="227"/>
      <c r="S913" s="227"/>
      <c r="T913" s="228"/>
      <c r="AT913" s="229" t="s">
        <v>145</v>
      </c>
      <c r="AU913" s="229" t="s">
        <v>89</v>
      </c>
      <c r="AV913" s="14" t="s">
        <v>89</v>
      </c>
      <c r="AW913" s="14" t="s">
        <v>41</v>
      </c>
      <c r="AX913" s="14" t="s">
        <v>80</v>
      </c>
      <c r="AY913" s="229" t="s">
        <v>134</v>
      </c>
    </row>
    <row r="914" spans="2:51" s="13" customFormat="1" ht="11.25" x14ac:dyDescent="0.2">
      <c r="B914" s="209"/>
      <c r="C914" s="210"/>
      <c r="D914" s="205" t="s">
        <v>145</v>
      </c>
      <c r="E914" s="211" t="s">
        <v>34</v>
      </c>
      <c r="F914" s="212" t="s">
        <v>635</v>
      </c>
      <c r="G914" s="210"/>
      <c r="H914" s="211" t="s">
        <v>34</v>
      </c>
      <c r="I914" s="213"/>
      <c r="J914" s="210"/>
      <c r="K914" s="210"/>
      <c r="L914" s="214"/>
      <c r="M914" s="215"/>
      <c r="N914" s="216"/>
      <c r="O914" s="216"/>
      <c r="P914" s="216"/>
      <c r="Q914" s="216"/>
      <c r="R914" s="216"/>
      <c r="S914" s="216"/>
      <c r="T914" s="217"/>
      <c r="AT914" s="218" t="s">
        <v>145</v>
      </c>
      <c r="AU914" s="218" t="s">
        <v>89</v>
      </c>
      <c r="AV914" s="13" t="s">
        <v>23</v>
      </c>
      <c r="AW914" s="13" t="s">
        <v>41</v>
      </c>
      <c r="AX914" s="13" t="s">
        <v>80</v>
      </c>
      <c r="AY914" s="218" t="s">
        <v>134</v>
      </c>
    </row>
    <row r="915" spans="2:51" s="14" customFormat="1" ht="11.25" x14ac:dyDescent="0.2">
      <c r="B915" s="219"/>
      <c r="C915" s="220"/>
      <c r="D915" s="205" t="s">
        <v>145</v>
      </c>
      <c r="E915" s="221" t="s">
        <v>34</v>
      </c>
      <c r="F915" s="222" t="s">
        <v>628</v>
      </c>
      <c r="G915" s="220"/>
      <c r="H915" s="223">
        <v>1.4</v>
      </c>
      <c r="I915" s="224"/>
      <c r="J915" s="220"/>
      <c r="K915" s="220"/>
      <c r="L915" s="225"/>
      <c r="M915" s="226"/>
      <c r="N915" s="227"/>
      <c r="O915" s="227"/>
      <c r="P915" s="227"/>
      <c r="Q915" s="227"/>
      <c r="R915" s="227"/>
      <c r="S915" s="227"/>
      <c r="T915" s="228"/>
      <c r="AT915" s="229" t="s">
        <v>145</v>
      </c>
      <c r="AU915" s="229" t="s">
        <v>89</v>
      </c>
      <c r="AV915" s="14" t="s">
        <v>89</v>
      </c>
      <c r="AW915" s="14" t="s">
        <v>41</v>
      </c>
      <c r="AX915" s="14" t="s">
        <v>80</v>
      </c>
      <c r="AY915" s="229" t="s">
        <v>134</v>
      </c>
    </row>
    <row r="916" spans="2:51" s="13" customFormat="1" ht="11.25" x14ac:dyDescent="0.2">
      <c r="B916" s="209"/>
      <c r="C916" s="210"/>
      <c r="D916" s="205" t="s">
        <v>145</v>
      </c>
      <c r="E916" s="211" t="s">
        <v>34</v>
      </c>
      <c r="F916" s="212" t="s">
        <v>636</v>
      </c>
      <c r="G916" s="210"/>
      <c r="H916" s="211" t="s">
        <v>34</v>
      </c>
      <c r="I916" s="213"/>
      <c r="J916" s="210"/>
      <c r="K916" s="210"/>
      <c r="L916" s="214"/>
      <c r="M916" s="215"/>
      <c r="N916" s="216"/>
      <c r="O916" s="216"/>
      <c r="P916" s="216"/>
      <c r="Q916" s="216"/>
      <c r="R916" s="216"/>
      <c r="S916" s="216"/>
      <c r="T916" s="217"/>
      <c r="AT916" s="218" t="s">
        <v>145</v>
      </c>
      <c r="AU916" s="218" t="s">
        <v>89</v>
      </c>
      <c r="AV916" s="13" t="s">
        <v>23</v>
      </c>
      <c r="AW916" s="13" t="s">
        <v>41</v>
      </c>
      <c r="AX916" s="13" t="s">
        <v>80</v>
      </c>
      <c r="AY916" s="218" t="s">
        <v>134</v>
      </c>
    </row>
    <row r="917" spans="2:51" s="14" customFormat="1" ht="11.25" x14ac:dyDescent="0.2">
      <c r="B917" s="219"/>
      <c r="C917" s="220"/>
      <c r="D917" s="205" t="s">
        <v>145</v>
      </c>
      <c r="E917" s="221" t="s">
        <v>34</v>
      </c>
      <c r="F917" s="222" t="s">
        <v>628</v>
      </c>
      <c r="G917" s="220"/>
      <c r="H917" s="223">
        <v>1.4</v>
      </c>
      <c r="I917" s="224"/>
      <c r="J917" s="220"/>
      <c r="K917" s="220"/>
      <c r="L917" s="225"/>
      <c r="M917" s="226"/>
      <c r="N917" s="227"/>
      <c r="O917" s="227"/>
      <c r="P917" s="227"/>
      <c r="Q917" s="227"/>
      <c r="R917" s="227"/>
      <c r="S917" s="227"/>
      <c r="T917" s="228"/>
      <c r="AT917" s="229" t="s">
        <v>145</v>
      </c>
      <c r="AU917" s="229" t="s">
        <v>89</v>
      </c>
      <c r="AV917" s="14" t="s">
        <v>89</v>
      </c>
      <c r="AW917" s="14" t="s">
        <v>41</v>
      </c>
      <c r="AX917" s="14" t="s">
        <v>80</v>
      </c>
      <c r="AY917" s="229" t="s">
        <v>134</v>
      </c>
    </row>
    <row r="918" spans="2:51" s="13" customFormat="1" ht="11.25" x14ac:dyDescent="0.2">
      <c r="B918" s="209"/>
      <c r="C918" s="210"/>
      <c r="D918" s="205" t="s">
        <v>145</v>
      </c>
      <c r="E918" s="211" t="s">
        <v>34</v>
      </c>
      <c r="F918" s="212" t="s">
        <v>637</v>
      </c>
      <c r="G918" s="210"/>
      <c r="H918" s="211" t="s">
        <v>34</v>
      </c>
      <c r="I918" s="213"/>
      <c r="J918" s="210"/>
      <c r="K918" s="210"/>
      <c r="L918" s="214"/>
      <c r="M918" s="215"/>
      <c r="N918" s="216"/>
      <c r="O918" s="216"/>
      <c r="P918" s="216"/>
      <c r="Q918" s="216"/>
      <c r="R918" s="216"/>
      <c r="S918" s="216"/>
      <c r="T918" s="217"/>
      <c r="AT918" s="218" t="s">
        <v>145</v>
      </c>
      <c r="AU918" s="218" t="s">
        <v>89</v>
      </c>
      <c r="AV918" s="13" t="s">
        <v>23</v>
      </c>
      <c r="AW918" s="13" t="s">
        <v>41</v>
      </c>
      <c r="AX918" s="13" t="s">
        <v>80</v>
      </c>
      <c r="AY918" s="218" t="s">
        <v>134</v>
      </c>
    </row>
    <row r="919" spans="2:51" s="14" customFormat="1" ht="11.25" x14ac:dyDescent="0.2">
      <c r="B919" s="219"/>
      <c r="C919" s="220"/>
      <c r="D919" s="205" t="s">
        <v>145</v>
      </c>
      <c r="E919" s="221" t="s">
        <v>34</v>
      </c>
      <c r="F919" s="222" t="s">
        <v>628</v>
      </c>
      <c r="G919" s="220"/>
      <c r="H919" s="223">
        <v>1.4</v>
      </c>
      <c r="I919" s="224"/>
      <c r="J919" s="220"/>
      <c r="K919" s="220"/>
      <c r="L919" s="225"/>
      <c r="M919" s="226"/>
      <c r="N919" s="227"/>
      <c r="O919" s="227"/>
      <c r="P919" s="227"/>
      <c r="Q919" s="227"/>
      <c r="R919" s="227"/>
      <c r="S919" s="227"/>
      <c r="T919" s="228"/>
      <c r="AT919" s="229" t="s">
        <v>145</v>
      </c>
      <c r="AU919" s="229" t="s">
        <v>89</v>
      </c>
      <c r="AV919" s="14" t="s">
        <v>89</v>
      </c>
      <c r="AW919" s="14" t="s">
        <v>41</v>
      </c>
      <c r="AX919" s="14" t="s">
        <v>80</v>
      </c>
      <c r="AY919" s="229" t="s">
        <v>134</v>
      </c>
    </row>
    <row r="920" spans="2:51" s="13" customFormat="1" ht="11.25" x14ac:dyDescent="0.2">
      <c r="B920" s="209"/>
      <c r="C920" s="210"/>
      <c r="D920" s="205" t="s">
        <v>145</v>
      </c>
      <c r="E920" s="211" t="s">
        <v>34</v>
      </c>
      <c r="F920" s="212" t="s">
        <v>638</v>
      </c>
      <c r="G920" s="210"/>
      <c r="H920" s="211" t="s">
        <v>34</v>
      </c>
      <c r="I920" s="213"/>
      <c r="J920" s="210"/>
      <c r="K920" s="210"/>
      <c r="L920" s="214"/>
      <c r="M920" s="215"/>
      <c r="N920" s="216"/>
      <c r="O920" s="216"/>
      <c r="P920" s="216"/>
      <c r="Q920" s="216"/>
      <c r="R920" s="216"/>
      <c r="S920" s="216"/>
      <c r="T920" s="217"/>
      <c r="AT920" s="218" t="s">
        <v>145</v>
      </c>
      <c r="AU920" s="218" t="s">
        <v>89</v>
      </c>
      <c r="AV920" s="13" t="s">
        <v>23</v>
      </c>
      <c r="AW920" s="13" t="s">
        <v>41</v>
      </c>
      <c r="AX920" s="13" t="s">
        <v>80</v>
      </c>
      <c r="AY920" s="218" t="s">
        <v>134</v>
      </c>
    </row>
    <row r="921" spans="2:51" s="14" customFormat="1" ht="11.25" x14ac:dyDescent="0.2">
      <c r="B921" s="219"/>
      <c r="C921" s="220"/>
      <c r="D921" s="205" t="s">
        <v>145</v>
      </c>
      <c r="E921" s="221" t="s">
        <v>34</v>
      </c>
      <c r="F921" s="222" t="s">
        <v>628</v>
      </c>
      <c r="G921" s="220"/>
      <c r="H921" s="223">
        <v>1.4</v>
      </c>
      <c r="I921" s="224"/>
      <c r="J921" s="220"/>
      <c r="K921" s="220"/>
      <c r="L921" s="225"/>
      <c r="M921" s="226"/>
      <c r="N921" s="227"/>
      <c r="O921" s="227"/>
      <c r="P921" s="227"/>
      <c r="Q921" s="227"/>
      <c r="R921" s="227"/>
      <c r="S921" s="227"/>
      <c r="T921" s="228"/>
      <c r="AT921" s="229" t="s">
        <v>145</v>
      </c>
      <c r="AU921" s="229" t="s">
        <v>89</v>
      </c>
      <c r="AV921" s="14" t="s">
        <v>89</v>
      </c>
      <c r="AW921" s="14" t="s">
        <v>41</v>
      </c>
      <c r="AX921" s="14" t="s">
        <v>80</v>
      </c>
      <c r="AY921" s="229" t="s">
        <v>134</v>
      </c>
    </row>
    <row r="922" spans="2:51" s="13" customFormat="1" ht="11.25" x14ac:dyDescent="0.2">
      <c r="B922" s="209"/>
      <c r="C922" s="210"/>
      <c r="D922" s="205" t="s">
        <v>145</v>
      </c>
      <c r="E922" s="211" t="s">
        <v>34</v>
      </c>
      <c r="F922" s="212" t="s">
        <v>639</v>
      </c>
      <c r="G922" s="210"/>
      <c r="H922" s="211" t="s">
        <v>34</v>
      </c>
      <c r="I922" s="213"/>
      <c r="J922" s="210"/>
      <c r="K922" s="210"/>
      <c r="L922" s="214"/>
      <c r="M922" s="215"/>
      <c r="N922" s="216"/>
      <c r="O922" s="216"/>
      <c r="P922" s="216"/>
      <c r="Q922" s="216"/>
      <c r="R922" s="216"/>
      <c r="S922" s="216"/>
      <c r="T922" s="217"/>
      <c r="AT922" s="218" t="s">
        <v>145</v>
      </c>
      <c r="AU922" s="218" t="s">
        <v>89</v>
      </c>
      <c r="AV922" s="13" t="s">
        <v>23</v>
      </c>
      <c r="AW922" s="13" t="s">
        <v>41</v>
      </c>
      <c r="AX922" s="13" t="s">
        <v>80</v>
      </c>
      <c r="AY922" s="218" t="s">
        <v>134</v>
      </c>
    </row>
    <row r="923" spans="2:51" s="14" customFormat="1" ht="11.25" x14ac:dyDescent="0.2">
      <c r="B923" s="219"/>
      <c r="C923" s="220"/>
      <c r="D923" s="205" t="s">
        <v>145</v>
      </c>
      <c r="E923" s="221" t="s">
        <v>34</v>
      </c>
      <c r="F923" s="222" t="s">
        <v>628</v>
      </c>
      <c r="G923" s="220"/>
      <c r="H923" s="223">
        <v>1.4</v>
      </c>
      <c r="I923" s="224"/>
      <c r="J923" s="220"/>
      <c r="K923" s="220"/>
      <c r="L923" s="225"/>
      <c r="M923" s="226"/>
      <c r="N923" s="227"/>
      <c r="O923" s="227"/>
      <c r="P923" s="227"/>
      <c r="Q923" s="227"/>
      <c r="R923" s="227"/>
      <c r="S923" s="227"/>
      <c r="T923" s="228"/>
      <c r="AT923" s="229" t="s">
        <v>145</v>
      </c>
      <c r="AU923" s="229" t="s">
        <v>89</v>
      </c>
      <c r="AV923" s="14" t="s">
        <v>89</v>
      </c>
      <c r="AW923" s="14" t="s">
        <v>41</v>
      </c>
      <c r="AX923" s="14" t="s">
        <v>80</v>
      </c>
      <c r="AY923" s="229" t="s">
        <v>134</v>
      </c>
    </row>
    <row r="924" spans="2:51" s="13" customFormat="1" ht="11.25" x14ac:dyDescent="0.2">
      <c r="B924" s="209"/>
      <c r="C924" s="210"/>
      <c r="D924" s="205" t="s">
        <v>145</v>
      </c>
      <c r="E924" s="211" t="s">
        <v>34</v>
      </c>
      <c r="F924" s="212" t="s">
        <v>640</v>
      </c>
      <c r="G924" s="210"/>
      <c r="H924" s="211" t="s">
        <v>34</v>
      </c>
      <c r="I924" s="213"/>
      <c r="J924" s="210"/>
      <c r="K924" s="210"/>
      <c r="L924" s="214"/>
      <c r="M924" s="215"/>
      <c r="N924" s="216"/>
      <c r="O924" s="216"/>
      <c r="P924" s="216"/>
      <c r="Q924" s="216"/>
      <c r="R924" s="216"/>
      <c r="S924" s="216"/>
      <c r="T924" s="217"/>
      <c r="AT924" s="218" t="s">
        <v>145</v>
      </c>
      <c r="AU924" s="218" t="s">
        <v>89</v>
      </c>
      <c r="AV924" s="13" t="s">
        <v>23</v>
      </c>
      <c r="AW924" s="13" t="s">
        <v>41</v>
      </c>
      <c r="AX924" s="13" t="s">
        <v>80</v>
      </c>
      <c r="AY924" s="218" t="s">
        <v>134</v>
      </c>
    </row>
    <row r="925" spans="2:51" s="14" customFormat="1" ht="11.25" x14ac:dyDescent="0.2">
      <c r="B925" s="219"/>
      <c r="C925" s="220"/>
      <c r="D925" s="205" t="s">
        <v>145</v>
      </c>
      <c r="E925" s="221" t="s">
        <v>34</v>
      </c>
      <c r="F925" s="222" t="s">
        <v>628</v>
      </c>
      <c r="G925" s="220"/>
      <c r="H925" s="223">
        <v>1.4</v>
      </c>
      <c r="I925" s="224"/>
      <c r="J925" s="220"/>
      <c r="K925" s="220"/>
      <c r="L925" s="225"/>
      <c r="M925" s="226"/>
      <c r="N925" s="227"/>
      <c r="O925" s="227"/>
      <c r="P925" s="227"/>
      <c r="Q925" s="227"/>
      <c r="R925" s="227"/>
      <c r="S925" s="227"/>
      <c r="T925" s="228"/>
      <c r="AT925" s="229" t="s">
        <v>145</v>
      </c>
      <c r="AU925" s="229" t="s">
        <v>89</v>
      </c>
      <c r="AV925" s="14" t="s">
        <v>89</v>
      </c>
      <c r="AW925" s="14" t="s">
        <v>41</v>
      </c>
      <c r="AX925" s="14" t="s">
        <v>80</v>
      </c>
      <c r="AY925" s="229" t="s">
        <v>134</v>
      </c>
    </row>
    <row r="926" spans="2:51" s="13" customFormat="1" ht="11.25" x14ac:dyDescent="0.2">
      <c r="B926" s="209"/>
      <c r="C926" s="210"/>
      <c r="D926" s="205" t="s">
        <v>145</v>
      </c>
      <c r="E926" s="211" t="s">
        <v>34</v>
      </c>
      <c r="F926" s="212" t="s">
        <v>641</v>
      </c>
      <c r="G926" s="210"/>
      <c r="H926" s="211" t="s">
        <v>34</v>
      </c>
      <c r="I926" s="213"/>
      <c r="J926" s="210"/>
      <c r="K926" s="210"/>
      <c r="L926" s="214"/>
      <c r="M926" s="215"/>
      <c r="N926" s="216"/>
      <c r="O926" s="216"/>
      <c r="P926" s="216"/>
      <c r="Q926" s="216"/>
      <c r="R926" s="216"/>
      <c r="S926" s="216"/>
      <c r="T926" s="217"/>
      <c r="AT926" s="218" t="s">
        <v>145</v>
      </c>
      <c r="AU926" s="218" t="s">
        <v>89</v>
      </c>
      <c r="AV926" s="13" t="s">
        <v>23</v>
      </c>
      <c r="AW926" s="13" t="s">
        <v>41</v>
      </c>
      <c r="AX926" s="13" t="s">
        <v>80</v>
      </c>
      <c r="AY926" s="218" t="s">
        <v>134</v>
      </c>
    </row>
    <row r="927" spans="2:51" s="14" customFormat="1" ht="11.25" x14ac:dyDescent="0.2">
      <c r="B927" s="219"/>
      <c r="C927" s="220"/>
      <c r="D927" s="205" t="s">
        <v>145</v>
      </c>
      <c r="E927" s="221" t="s">
        <v>34</v>
      </c>
      <c r="F927" s="222" t="s">
        <v>628</v>
      </c>
      <c r="G927" s="220"/>
      <c r="H927" s="223">
        <v>1.4</v>
      </c>
      <c r="I927" s="224"/>
      <c r="J927" s="220"/>
      <c r="K927" s="220"/>
      <c r="L927" s="225"/>
      <c r="M927" s="226"/>
      <c r="N927" s="227"/>
      <c r="O927" s="227"/>
      <c r="P927" s="227"/>
      <c r="Q927" s="227"/>
      <c r="R927" s="227"/>
      <c r="S927" s="227"/>
      <c r="T927" s="228"/>
      <c r="AT927" s="229" t="s">
        <v>145</v>
      </c>
      <c r="AU927" s="229" t="s">
        <v>89</v>
      </c>
      <c r="AV927" s="14" t="s">
        <v>89</v>
      </c>
      <c r="AW927" s="14" t="s">
        <v>41</v>
      </c>
      <c r="AX927" s="14" t="s">
        <v>80</v>
      </c>
      <c r="AY927" s="229" t="s">
        <v>134</v>
      </c>
    </row>
    <row r="928" spans="2:51" s="13" customFormat="1" ht="11.25" x14ac:dyDescent="0.2">
      <c r="B928" s="209"/>
      <c r="C928" s="210"/>
      <c r="D928" s="205" t="s">
        <v>145</v>
      </c>
      <c r="E928" s="211" t="s">
        <v>34</v>
      </c>
      <c r="F928" s="212" t="s">
        <v>642</v>
      </c>
      <c r="G928" s="210"/>
      <c r="H928" s="211" t="s">
        <v>34</v>
      </c>
      <c r="I928" s="213"/>
      <c r="J928" s="210"/>
      <c r="K928" s="210"/>
      <c r="L928" s="214"/>
      <c r="M928" s="215"/>
      <c r="N928" s="216"/>
      <c r="O928" s="216"/>
      <c r="P928" s="216"/>
      <c r="Q928" s="216"/>
      <c r="R928" s="216"/>
      <c r="S928" s="216"/>
      <c r="T928" s="217"/>
      <c r="AT928" s="218" t="s">
        <v>145</v>
      </c>
      <c r="AU928" s="218" t="s">
        <v>89</v>
      </c>
      <c r="AV928" s="13" t="s">
        <v>23</v>
      </c>
      <c r="AW928" s="13" t="s">
        <v>41</v>
      </c>
      <c r="AX928" s="13" t="s">
        <v>80</v>
      </c>
      <c r="AY928" s="218" t="s">
        <v>134</v>
      </c>
    </row>
    <row r="929" spans="2:51" s="14" customFormat="1" ht="11.25" x14ac:dyDescent="0.2">
      <c r="B929" s="219"/>
      <c r="C929" s="220"/>
      <c r="D929" s="205" t="s">
        <v>145</v>
      </c>
      <c r="E929" s="221" t="s">
        <v>34</v>
      </c>
      <c r="F929" s="222" t="s">
        <v>628</v>
      </c>
      <c r="G929" s="220"/>
      <c r="H929" s="223">
        <v>1.4</v>
      </c>
      <c r="I929" s="224"/>
      <c r="J929" s="220"/>
      <c r="K929" s="220"/>
      <c r="L929" s="225"/>
      <c r="M929" s="226"/>
      <c r="N929" s="227"/>
      <c r="O929" s="227"/>
      <c r="P929" s="227"/>
      <c r="Q929" s="227"/>
      <c r="R929" s="227"/>
      <c r="S929" s="227"/>
      <c r="T929" s="228"/>
      <c r="AT929" s="229" t="s">
        <v>145</v>
      </c>
      <c r="AU929" s="229" t="s">
        <v>89</v>
      </c>
      <c r="AV929" s="14" t="s">
        <v>89</v>
      </c>
      <c r="AW929" s="14" t="s">
        <v>41</v>
      </c>
      <c r="AX929" s="14" t="s">
        <v>80</v>
      </c>
      <c r="AY929" s="229" t="s">
        <v>134</v>
      </c>
    </row>
    <row r="930" spans="2:51" s="13" customFormat="1" ht="11.25" x14ac:dyDescent="0.2">
      <c r="B930" s="209"/>
      <c r="C930" s="210"/>
      <c r="D930" s="205" t="s">
        <v>145</v>
      </c>
      <c r="E930" s="211" t="s">
        <v>34</v>
      </c>
      <c r="F930" s="212" t="s">
        <v>643</v>
      </c>
      <c r="G930" s="210"/>
      <c r="H930" s="211" t="s">
        <v>34</v>
      </c>
      <c r="I930" s="213"/>
      <c r="J930" s="210"/>
      <c r="K930" s="210"/>
      <c r="L930" s="214"/>
      <c r="M930" s="215"/>
      <c r="N930" s="216"/>
      <c r="O930" s="216"/>
      <c r="P930" s="216"/>
      <c r="Q930" s="216"/>
      <c r="R930" s="216"/>
      <c r="S930" s="216"/>
      <c r="T930" s="217"/>
      <c r="AT930" s="218" t="s">
        <v>145</v>
      </c>
      <c r="AU930" s="218" t="s">
        <v>89</v>
      </c>
      <c r="AV930" s="13" t="s">
        <v>23</v>
      </c>
      <c r="AW930" s="13" t="s">
        <v>41</v>
      </c>
      <c r="AX930" s="13" t="s">
        <v>80</v>
      </c>
      <c r="AY930" s="218" t="s">
        <v>134</v>
      </c>
    </row>
    <row r="931" spans="2:51" s="14" customFormat="1" ht="11.25" x14ac:dyDescent="0.2">
      <c r="B931" s="219"/>
      <c r="C931" s="220"/>
      <c r="D931" s="205" t="s">
        <v>145</v>
      </c>
      <c r="E931" s="221" t="s">
        <v>34</v>
      </c>
      <c r="F931" s="222" t="s">
        <v>628</v>
      </c>
      <c r="G931" s="220"/>
      <c r="H931" s="223">
        <v>1.4</v>
      </c>
      <c r="I931" s="224"/>
      <c r="J931" s="220"/>
      <c r="K931" s="220"/>
      <c r="L931" s="225"/>
      <c r="M931" s="226"/>
      <c r="N931" s="227"/>
      <c r="O931" s="227"/>
      <c r="P931" s="227"/>
      <c r="Q931" s="227"/>
      <c r="R931" s="227"/>
      <c r="S931" s="227"/>
      <c r="T931" s="228"/>
      <c r="AT931" s="229" t="s">
        <v>145</v>
      </c>
      <c r="AU931" s="229" t="s">
        <v>89</v>
      </c>
      <c r="AV931" s="14" t="s">
        <v>89</v>
      </c>
      <c r="AW931" s="14" t="s">
        <v>41</v>
      </c>
      <c r="AX931" s="14" t="s">
        <v>80</v>
      </c>
      <c r="AY931" s="229" t="s">
        <v>134</v>
      </c>
    </row>
    <row r="932" spans="2:51" s="13" customFormat="1" ht="11.25" x14ac:dyDescent="0.2">
      <c r="B932" s="209"/>
      <c r="C932" s="210"/>
      <c r="D932" s="205" t="s">
        <v>145</v>
      </c>
      <c r="E932" s="211" t="s">
        <v>34</v>
      </c>
      <c r="F932" s="212" t="s">
        <v>644</v>
      </c>
      <c r="G932" s="210"/>
      <c r="H932" s="211" t="s">
        <v>34</v>
      </c>
      <c r="I932" s="213"/>
      <c r="J932" s="210"/>
      <c r="K932" s="210"/>
      <c r="L932" s="214"/>
      <c r="M932" s="215"/>
      <c r="N932" s="216"/>
      <c r="O932" s="216"/>
      <c r="P932" s="216"/>
      <c r="Q932" s="216"/>
      <c r="R932" s="216"/>
      <c r="S932" s="216"/>
      <c r="T932" s="217"/>
      <c r="AT932" s="218" t="s">
        <v>145</v>
      </c>
      <c r="AU932" s="218" t="s">
        <v>89</v>
      </c>
      <c r="AV932" s="13" t="s">
        <v>23</v>
      </c>
      <c r="AW932" s="13" t="s">
        <v>41</v>
      </c>
      <c r="AX932" s="13" t="s">
        <v>80</v>
      </c>
      <c r="AY932" s="218" t="s">
        <v>134</v>
      </c>
    </row>
    <row r="933" spans="2:51" s="14" customFormat="1" ht="11.25" x14ac:dyDescent="0.2">
      <c r="B933" s="219"/>
      <c r="C933" s="220"/>
      <c r="D933" s="205" t="s">
        <v>145</v>
      </c>
      <c r="E933" s="221" t="s">
        <v>34</v>
      </c>
      <c r="F933" s="222" t="s">
        <v>645</v>
      </c>
      <c r="G933" s="220"/>
      <c r="H933" s="223">
        <v>2.8</v>
      </c>
      <c r="I933" s="224"/>
      <c r="J933" s="220"/>
      <c r="K933" s="220"/>
      <c r="L933" s="225"/>
      <c r="M933" s="226"/>
      <c r="N933" s="227"/>
      <c r="O933" s="227"/>
      <c r="P933" s="227"/>
      <c r="Q933" s="227"/>
      <c r="R933" s="227"/>
      <c r="S933" s="227"/>
      <c r="T933" s="228"/>
      <c r="AT933" s="229" t="s">
        <v>145</v>
      </c>
      <c r="AU933" s="229" t="s">
        <v>89</v>
      </c>
      <c r="AV933" s="14" t="s">
        <v>89</v>
      </c>
      <c r="AW933" s="14" t="s">
        <v>41</v>
      </c>
      <c r="AX933" s="14" t="s">
        <v>80</v>
      </c>
      <c r="AY933" s="229" t="s">
        <v>134</v>
      </c>
    </row>
    <row r="934" spans="2:51" s="13" customFormat="1" ht="11.25" x14ac:dyDescent="0.2">
      <c r="B934" s="209"/>
      <c r="C934" s="210"/>
      <c r="D934" s="205" t="s">
        <v>145</v>
      </c>
      <c r="E934" s="211" t="s">
        <v>34</v>
      </c>
      <c r="F934" s="212" t="s">
        <v>646</v>
      </c>
      <c r="G934" s="210"/>
      <c r="H934" s="211" t="s">
        <v>34</v>
      </c>
      <c r="I934" s="213"/>
      <c r="J934" s="210"/>
      <c r="K934" s="210"/>
      <c r="L934" s="214"/>
      <c r="M934" s="215"/>
      <c r="N934" s="216"/>
      <c r="O934" s="216"/>
      <c r="P934" s="216"/>
      <c r="Q934" s="216"/>
      <c r="R934" s="216"/>
      <c r="S934" s="216"/>
      <c r="T934" s="217"/>
      <c r="AT934" s="218" t="s">
        <v>145</v>
      </c>
      <c r="AU934" s="218" t="s">
        <v>89</v>
      </c>
      <c r="AV934" s="13" t="s">
        <v>23</v>
      </c>
      <c r="AW934" s="13" t="s">
        <v>41</v>
      </c>
      <c r="AX934" s="13" t="s">
        <v>80</v>
      </c>
      <c r="AY934" s="218" t="s">
        <v>134</v>
      </c>
    </row>
    <row r="935" spans="2:51" s="14" customFormat="1" ht="11.25" x14ac:dyDescent="0.2">
      <c r="B935" s="219"/>
      <c r="C935" s="220"/>
      <c r="D935" s="205" t="s">
        <v>145</v>
      </c>
      <c r="E935" s="221" t="s">
        <v>34</v>
      </c>
      <c r="F935" s="222" t="s">
        <v>645</v>
      </c>
      <c r="G935" s="220"/>
      <c r="H935" s="223">
        <v>2.8</v>
      </c>
      <c r="I935" s="224"/>
      <c r="J935" s="220"/>
      <c r="K935" s="220"/>
      <c r="L935" s="225"/>
      <c r="M935" s="226"/>
      <c r="N935" s="227"/>
      <c r="O935" s="227"/>
      <c r="P935" s="227"/>
      <c r="Q935" s="227"/>
      <c r="R935" s="227"/>
      <c r="S935" s="227"/>
      <c r="T935" s="228"/>
      <c r="AT935" s="229" t="s">
        <v>145</v>
      </c>
      <c r="AU935" s="229" t="s">
        <v>89</v>
      </c>
      <c r="AV935" s="14" t="s">
        <v>89</v>
      </c>
      <c r="AW935" s="14" t="s">
        <v>41</v>
      </c>
      <c r="AX935" s="14" t="s">
        <v>80</v>
      </c>
      <c r="AY935" s="229" t="s">
        <v>134</v>
      </c>
    </row>
    <row r="936" spans="2:51" s="13" customFormat="1" ht="11.25" x14ac:dyDescent="0.2">
      <c r="B936" s="209"/>
      <c r="C936" s="210"/>
      <c r="D936" s="205" t="s">
        <v>145</v>
      </c>
      <c r="E936" s="211" t="s">
        <v>34</v>
      </c>
      <c r="F936" s="212" t="s">
        <v>647</v>
      </c>
      <c r="G936" s="210"/>
      <c r="H936" s="211" t="s">
        <v>34</v>
      </c>
      <c r="I936" s="213"/>
      <c r="J936" s="210"/>
      <c r="K936" s="210"/>
      <c r="L936" s="214"/>
      <c r="M936" s="215"/>
      <c r="N936" s="216"/>
      <c r="O936" s="216"/>
      <c r="P936" s="216"/>
      <c r="Q936" s="216"/>
      <c r="R936" s="216"/>
      <c r="S936" s="216"/>
      <c r="T936" s="217"/>
      <c r="AT936" s="218" t="s">
        <v>145</v>
      </c>
      <c r="AU936" s="218" t="s">
        <v>89</v>
      </c>
      <c r="AV936" s="13" t="s">
        <v>23</v>
      </c>
      <c r="AW936" s="13" t="s">
        <v>41</v>
      </c>
      <c r="AX936" s="13" t="s">
        <v>80</v>
      </c>
      <c r="AY936" s="218" t="s">
        <v>134</v>
      </c>
    </row>
    <row r="937" spans="2:51" s="14" customFormat="1" ht="11.25" x14ac:dyDescent="0.2">
      <c r="B937" s="219"/>
      <c r="C937" s="220"/>
      <c r="D937" s="205" t="s">
        <v>145</v>
      </c>
      <c r="E937" s="221" t="s">
        <v>34</v>
      </c>
      <c r="F937" s="222" t="s">
        <v>628</v>
      </c>
      <c r="G937" s="220"/>
      <c r="H937" s="223">
        <v>1.4</v>
      </c>
      <c r="I937" s="224"/>
      <c r="J937" s="220"/>
      <c r="K937" s="220"/>
      <c r="L937" s="225"/>
      <c r="M937" s="226"/>
      <c r="N937" s="227"/>
      <c r="O937" s="227"/>
      <c r="P937" s="227"/>
      <c r="Q937" s="227"/>
      <c r="R937" s="227"/>
      <c r="S937" s="227"/>
      <c r="T937" s="228"/>
      <c r="AT937" s="229" t="s">
        <v>145</v>
      </c>
      <c r="AU937" s="229" t="s">
        <v>89</v>
      </c>
      <c r="AV937" s="14" t="s">
        <v>89</v>
      </c>
      <c r="AW937" s="14" t="s">
        <v>41</v>
      </c>
      <c r="AX937" s="14" t="s">
        <v>80</v>
      </c>
      <c r="AY937" s="229" t="s">
        <v>134</v>
      </c>
    </row>
    <row r="938" spans="2:51" s="13" customFormat="1" ht="11.25" x14ac:dyDescent="0.2">
      <c r="B938" s="209"/>
      <c r="C938" s="210"/>
      <c r="D938" s="205" t="s">
        <v>145</v>
      </c>
      <c r="E938" s="211" t="s">
        <v>34</v>
      </c>
      <c r="F938" s="212" t="s">
        <v>648</v>
      </c>
      <c r="G938" s="210"/>
      <c r="H938" s="211" t="s">
        <v>34</v>
      </c>
      <c r="I938" s="213"/>
      <c r="J938" s="210"/>
      <c r="K938" s="210"/>
      <c r="L938" s="214"/>
      <c r="M938" s="215"/>
      <c r="N938" s="216"/>
      <c r="O938" s="216"/>
      <c r="P938" s="216"/>
      <c r="Q938" s="216"/>
      <c r="R938" s="216"/>
      <c r="S938" s="216"/>
      <c r="T938" s="217"/>
      <c r="AT938" s="218" t="s">
        <v>145</v>
      </c>
      <c r="AU938" s="218" t="s">
        <v>89</v>
      </c>
      <c r="AV938" s="13" t="s">
        <v>23</v>
      </c>
      <c r="AW938" s="13" t="s">
        <v>41</v>
      </c>
      <c r="AX938" s="13" t="s">
        <v>80</v>
      </c>
      <c r="AY938" s="218" t="s">
        <v>134</v>
      </c>
    </row>
    <row r="939" spans="2:51" s="14" customFormat="1" ht="11.25" x14ac:dyDescent="0.2">
      <c r="B939" s="219"/>
      <c r="C939" s="220"/>
      <c r="D939" s="205" t="s">
        <v>145</v>
      </c>
      <c r="E939" s="221" t="s">
        <v>34</v>
      </c>
      <c r="F939" s="222" t="s">
        <v>628</v>
      </c>
      <c r="G939" s="220"/>
      <c r="H939" s="223">
        <v>1.4</v>
      </c>
      <c r="I939" s="224"/>
      <c r="J939" s="220"/>
      <c r="K939" s="220"/>
      <c r="L939" s="225"/>
      <c r="M939" s="226"/>
      <c r="N939" s="227"/>
      <c r="O939" s="227"/>
      <c r="P939" s="227"/>
      <c r="Q939" s="227"/>
      <c r="R939" s="227"/>
      <c r="S939" s="227"/>
      <c r="T939" s="228"/>
      <c r="AT939" s="229" t="s">
        <v>145</v>
      </c>
      <c r="AU939" s="229" t="s">
        <v>89</v>
      </c>
      <c r="AV939" s="14" t="s">
        <v>89</v>
      </c>
      <c r="AW939" s="14" t="s">
        <v>41</v>
      </c>
      <c r="AX939" s="14" t="s">
        <v>80</v>
      </c>
      <c r="AY939" s="229" t="s">
        <v>134</v>
      </c>
    </row>
    <row r="940" spans="2:51" s="13" customFormat="1" ht="11.25" x14ac:dyDescent="0.2">
      <c r="B940" s="209"/>
      <c r="C940" s="210"/>
      <c r="D940" s="205" t="s">
        <v>145</v>
      </c>
      <c r="E940" s="211" t="s">
        <v>34</v>
      </c>
      <c r="F940" s="212" t="s">
        <v>649</v>
      </c>
      <c r="G940" s="210"/>
      <c r="H940" s="211" t="s">
        <v>34</v>
      </c>
      <c r="I940" s="213"/>
      <c r="J940" s="210"/>
      <c r="K940" s="210"/>
      <c r="L940" s="214"/>
      <c r="M940" s="215"/>
      <c r="N940" s="216"/>
      <c r="O940" s="216"/>
      <c r="P940" s="216"/>
      <c r="Q940" s="216"/>
      <c r="R940" s="216"/>
      <c r="S940" s="216"/>
      <c r="T940" s="217"/>
      <c r="AT940" s="218" t="s">
        <v>145</v>
      </c>
      <c r="AU940" s="218" t="s">
        <v>89</v>
      </c>
      <c r="AV940" s="13" t="s">
        <v>23</v>
      </c>
      <c r="AW940" s="13" t="s">
        <v>41</v>
      </c>
      <c r="AX940" s="13" t="s">
        <v>80</v>
      </c>
      <c r="AY940" s="218" t="s">
        <v>134</v>
      </c>
    </row>
    <row r="941" spans="2:51" s="14" customFormat="1" ht="11.25" x14ac:dyDescent="0.2">
      <c r="B941" s="219"/>
      <c r="C941" s="220"/>
      <c r="D941" s="205" t="s">
        <v>145</v>
      </c>
      <c r="E941" s="221" t="s">
        <v>34</v>
      </c>
      <c r="F941" s="222" t="s">
        <v>628</v>
      </c>
      <c r="G941" s="220"/>
      <c r="H941" s="223">
        <v>1.4</v>
      </c>
      <c r="I941" s="224"/>
      <c r="J941" s="220"/>
      <c r="K941" s="220"/>
      <c r="L941" s="225"/>
      <c r="M941" s="226"/>
      <c r="N941" s="227"/>
      <c r="O941" s="227"/>
      <c r="P941" s="227"/>
      <c r="Q941" s="227"/>
      <c r="R941" s="227"/>
      <c r="S941" s="227"/>
      <c r="T941" s="228"/>
      <c r="AT941" s="229" t="s">
        <v>145</v>
      </c>
      <c r="AU941" s="229" t="s">
        <v>89</v>
      </c>
      <c r="AV941" s="14" t="s">
        <v>89</v>
      </c>
      <c r="AW941" s="14" t="s">
        <v>41</v>
      </c>
      <c r="AX941" s="14" t="s">
        <v>80</v>
      </c>
      <c r="AY941" s="229" t="s">
        <v>134</v>
      </c>
    </row>
    <row r="942" spans="2:51" s="13" customFormat="1" ht="11.25" x14ac:dyDescent="0.2">
      <c r="B942" s="209"/>
      <c r="C942" s="210"/>
      <c r="D942" s="205" t="s">
        <v>145</v>
      </c>
      <c r="E942" s="211" t="s">
        <v>34</v>
      </c>
      <c r="F942" s="212" t="s">
        <v>650</v>
      </c>
      <c r="G942" s="210"/>
      <c r="H942" s="211" t="s">
        <v>34</v>
      </c>
      <c r="I942" s="213"/>
      <c r="J942" s="210"/>
      <c r="K942" s="210"/>
      <c r="L942" s="214"/>
      <c r="M942" s="215"/>
      <c r="N942" s="216"/>
      <c r="O942" s="216"/>
      <c r="P942" s="216"/>
      <c r="Q942" s="216"/>
      <c r="R942" s="216"/>
      <c r="S942" s="216"/>
      <c r="T942" s="217"/>
      <c r="AT942" s="218" t="s">
        <v>145</v>
      </c>
      <c r="AU942" s="218" t="s">
        <v>89</v>
      </c>
      <c r="AV942" s="13" t="s">
        <v>23</v>
      </c>
      <c r="AW942" s="13" t="s">
        <v>41</v>
      </c>
      <c r="AX942" s="13" t="s">
        <v>80</v>
      </c>
      <c r="AY942" s="218" t="s">
        <v>134</v>
      </c>
    </row>
    <row r="943" spans="2:51" s="14" customFormat="1" ht="11.25" x14ac:dyDescent="0.2">
      <c r="B943" s="219"/>
      <c r="C943" s="220"/>
      <c r="D943" s="205" t="s">
        <v>145</v>
      </c>
      <c r="E943" s="221" t="s">
        <v>34</v>
      </c>
      <c r="F943" s="222" t="s">
        <v>628</v>
      </c>
      <c r="G943" s="220"/>
      <c r="H943" s="223">
        <v>1.4</v>
      </c>
      <c r="I943" s="224"/>
      <c r="J943" s="220"/>
      <c r="K943" s="220"/>
      <c r="L943" s="225"/>
      <c r="M943" s="226"/>
      <c r="N943" s="227"/>
      <c r="O943" s="227"/>
      <c r="P943" s="227"/>
      <c r="Q943" s="227"/>
      <c r="R943" s="227"/>
      <c r="S943" s="227"/>
      <c r="T943" s="228"/>
      <c r="AT943" s="229" t="s">
        <v>145</v>
      </c>
      <c r="AU943" s="229" t="s">
        <v>89</v>
      </c>
      <c r="AV943" s="14" t="s">
        <v>89</v>
      </c>
      <c r="AW943" s="14" t="s">
        <v>41</v>
      </c>
      <c r="AX943" s="14" t="s">
        <v>80</v>
      </c>
      <c r="AY943" s="229" t="s">
        <v>134</v>
      </c>
    </row>
    <row r="944" spans="2:51" s="13" customFormat="1" ht="11.25" x14ac:dyDescent="0.2">
      <c r="B944" s="209"/>
      <c r="C944" s="210"/>
      <c r="D944" s="205" t="s">
        <v>145</v>
      </c>
      <c r="E944" s="211" t="s">
        <v>34</v>
      </c>
      <c r="F944" s="212" t="s">
        <v>651</v>
      </c>
      <c r="G944" s="210"/>
      <c r="H944" s="211" t="s">
        <v>34</v>
      </c>
      <c r="I944" s="213"/>
      <c r="J944" s="210"/>
      <c r="K944" s="210"/>
      <c r="L944" s="214"/>
      <c r="M944" s="215"/>
      <c r="N944" s="216"/>
      <c r="O944" s="216"/>
      <c r="P944" s="216"/>
      <c r="Q944" s="216"/>
      <c r="R944" s="216"/>
      <c r="S944" s="216"/>
      <c r="T944" s="217"/>
      <c r="AT944" s="218" t="s">
        <v>145</v>
      </c>
      <c r="AU944" s="218" t="s">
        <v>89</v>
      </c>
      <c r="AV944" s="13" t="s">
        <v>23</v>
      </c>
      <c r="AW944" s="13" t="s">
        <v>41</v>
      </c>
      <c r="AX944" s="13" t="s">
        <v>80</v>
      </c>
      <c r="AY944" s="218" t="s">
        <v>134</v>
      </c>
    </row>
    <row r="945" spans="2:51" s="14" customFormat="1" ht="11.25" x14ac:dyDescent="0.2">
      <c r="B945" s="219"/>
      <c r="C945" s="220"/>
      <c r="D945" s="205" t="s">
        <v>145</v>
      </c>
      <c r="E945" s="221" t="s">
        <v>34</v>
      </c>
      <c r="F945" s="222" t="s">
        <v>628</v>
      </c>
      <c r="G945" s="220"/>
      <c r="H945" s="223">
        <v>1.4</v>
      </c>
      <c r="I945" s="224"/>
      <c r="J945" s="220"/>
      <c r="K945" s="220"/>
      <c r="L945" s="225"/>
      <c r="M945" s="226"/>
      <c r="N945" s="227"/>
      <c r="O945" s="227"/>
      <c r="P945" s="227"/>
      <c r="Q945" s="227"/>
      <c r="R945" s="227"/>
      <c r="S945" s="227"/>
      <c r="T945" s="228"/>
      <c r="AT945" s="229" t="s">
        <v>145</v>
      </c>
      <c r="AU945" s="229" t="s">
        <v>89</v>
      </c>
      <c r="AV945" s="14" t="s">
        <v>89</v>
      </c>
      <c r="AW945" s="14" t="s">
        <v>41</v>
      </c>
      <c r="AX945" s="14" t="s">
        <v>80</v>
      </c>
      <c r="AY945" s="229" t="s">
        <v>134</v>
      </c>
    </row>
    <row r="946" spans="2:51" s="13" customFormat="1" ht="11.25" x14ac:dyDescent="0.2">
      <c r="B946" s="209"/>
      <c r="C946" s="210"/>
      <c r="D946" s="205" t="s">
        <v>145</v>
      </c>
      <c r="E946" s="211" t="s">
        <v>34</v>
      </c>
      <c r="F946" s="212" t="s">
        <v>652</v>
      </c>
      <c r="G946" s="210"/>
      <c r="H946" s="211" t="s">
        <v>34</v>
      </c>
      <c r="I946" s="213"/>
      <c r="J946" s="210"/>
      <c r="K946" s="210"/>
      <c r="L946" s="214"/>
      <c r="M946" s="215"/>
      <c r="N946" s="216"/>
      <c r="O946" s="216"/>
      <c r="P946" s="216"/>
      <c r="Q946" s="216"/>
      <c r="R946" s="216"/>
      <c r="S946" s="216"/>
      <c r="T946" s="217"/>
      <c r="AT946" s="218" t="s">
        <v>145</v>
      </c>
      <c r="AU946" s="218" t="s">
        <v>89</v>
      </c>
      <c r="AV946" s="13" t="s">
        <v>23</v>
      </c>
      <c r="AW946" s="13" t="s">
        <v>41</v>
      </c>
      <c r="AX946" s="13" t="s">
        <v>80</v>
      </c>
      <c r="AY946" s="218" t="s">
        <v>134</v>
      </c>
    </row>
    <row r="947" spans="2:51" s="14" customFormat="1" ht="11.25" x14ac:dyDescent="0.2">
      <c r="B947" s="219"/>
      <c r="C947" s="220"/>
      <c r="D947" s="205" t="s">
        <v>145</v>
      </c>
      <c r="E947" s="221" t="s">
        <v>34</v>
      </c>
      <c r="F947" s="222" t="s">
        <v>628</v>
      </c>
      <c r="G947" s="220"/>
      <c r="H947" s="223">
        <v>1.4</v>
      </c>
      <c r="I947" s="224"/>
      <c r="J947" s="220"/>
      <c r="K947" s="220"/>
      <c r="L947" s="225"/>
      <c r="M947" s="226"/>
      <c r="N947" s="227"/>
      <c r="O947" s="227"/>
      <c r="P947" s="227"/>
      <c r="Q947" s="227"/>
      <c r="R947" s="227"/>
      <c r="S947" s="227"/>
      <c r="T947" s="228"/>
      <c r="AT947" s="229" t="s">
        <v>145</v>
      </c>
      <c r="AU947" s="229" t="s">
        <v>89</v>
      </c>
      <c r="AV947" s="14" t="s">
        <v>89</v>
      </c>
      <c r="AW947" s="14" t="s">
        <v>41</v>
      </c>
      <c r="AX947" s="14" t="s">
        <v>80</v>
      </c>
      <c r="AY947" s="229" t="s">
        <v>134</v>
      </c>
    </row>
    <row r="948" spans="2:51" s="13" customFormat="1" ht="11.25" x14ac:dyDescent="0.2">
      <c r="B948" s="209"/>
      <c r="C948" s="210"/>
      <c r="D948" s="205" t="s">
        <v>145</v>
      </c>
      <c r="E948" s="211" t="s">
        <v>34</v>
      </c>
      <c r="F948" s="212" t="s">
        <v>653</v>
      </c>
      <c r="G948" s="210"/>
      <c r="H948" s="211" t="s">
        <v>34</v>
      </c>
      <c r="I948" s="213"/>
      <c r="J948" s="210"/>
      <c r="K948" s="210"/>
      <c r="L948" s="214"/>
      <c r="M948" s="215"/>
      <c r="N948" s="216"/>
      <c r="O948" s="216"/>
      <c r="P948" s="216"/>
      <c r="Q948" s="216"/>
      <c r="R948" s="216"/>
      <c r="S948" s="216"/>
      <c r="T948" s="217"/>
      <c r="AT948" s="218" t="s">
        <v>145</v>
      </c>
      <c r="AU948" s="218" t="s">
        <v>89</v>
      </c>
      <c r="AV948" s="13" t="s">
        <v>23</v>
      </c>
      <c r="AW948" s="13" t="s">
        <v>41</v>
      </c>
      <c r="AX948" s="13" t="s">
        <v>80</v>
      </c>
      <c r="AY948" s="218" t="s">
        <v>134</v>
      </c>
    </row>
    <row r="949" spans="2:51" s="14" customFormat="1" ht="11.25" x14ac:dyDescent="0.2">
      <c r="B949" s="219"/>
      <c r="C949" s="220"/>
      <c r="D949" s="205" t="s">
        <v>145</v>
      </c>
      <c r="E949" s="221" t="s">
        <v>34</v>
      </c>
      <c r="F949" s="222" t="s">
        <v>615</v>
      </c>
      <c r="G949" s="220"/>
      <c r="H949" s="223">
        <v>2</v>
      </c>
      <c r="I949" s="224"/>
      <c r="J949" s="220"/>
      <c r="K949" s="220"/>
      <c r="L949" s="225"/>
      <c r="M949" s="226"/>
      <c r="N949" s="227"/>
      <c r="O949" s="227"/>
      <c r="P949" s="227"/>
      <c r="Q949" s="227"/>
      <c r="R949" s="227"/>
      <c r="S949" s="227"/>
      <c r="T949" s="228"/>
      <c r="AT949" s="229" t="s">
        <v>145</v>
      </c>
      <c r="AU949" s="229" t="s">
        <v>89</v>
      </c>
      <c r="AV949" s="14" t="s">
        <v>89</v>
      </c>
      <c r="AW949" s="14" t="s">
        <v>41</v>
      </c>
      <c r="AX949" s="14" t="s">
        <v>80</v>
      </c>
      <c r="AY949" s="229" t="s">
        <v>134</v>
      </c>
    </row>
    <row r="950" spans="2:51" s="13" customFormat="1" ht="11.25" x14ac:dyDescent="0.2">
      <c r="B950" s="209"/>
      <c r="C950" s="210"/>
      <c r="D950" s="205" t="s">
        <v>145</v>
      </c>
      <c r="E950" s="211" t="s">
        <v>34</v>
      </c>
      <c r="F950" s="212" t="s">
        <v>654</v>
      </c>
      <c r="G950" s="210"/>
      <c r="H950" s="211" t="s">
        <v>34</v>
      </c>
      <c r="I950" s="213"/>
      <c r="J950" s="210"/>
      <c r="K950" s="210"/>
      <c r="L950" s="214"/>
      <c r="M950" s="215"/>
      <c r="N950" s="216"/>
      <c r="O950" s="216"/>
      <c r="P950" s="216"/>
      <c r="Q950" s="216"/>
      <c r="R950" s="216"/>
      <c r="S950" s="216"/>
      <c r="T950" s="217"/>
      <c r="AT950" s="218" t="s">
        <v>145</v>
      </c>
      <c r="AU950" s="218" t="s">
        <v>89</v>
      </c>
      <c r="AV950" s="13" t="s">
        <v>23</v>
      </c>
      <c r="AW950" s="13" t="s">
        <v>41</v>
      </c>
      <c r="AX950" s="13" t="s">
        <v>80</v>
      </c>
      <c r="AY950" s="218" t="s">
        <v>134</v>
      </c>
    </row>
    <row r="951" spans="2:51" s="14" customFormat="1" ht="11.25" x14ac:dyDescent="0.2">
      <c r="B951" s="219"/>
      <c r="C951" s="220"/>
      <c r="D951" s="205" t="s">
        <v>145</v>
      </c>
      <c r="E951" s="221" t="s">
        <v>34</v>
      </c>
      <c r="F951" s="222" t="s">
        <v>617</v>
      </c>
      <c r="G951" s="220"/>
      <c r="H951" s="223">
        <v>1</v>
      </c>
      <c r="I951" s="224"/>
      <c r="J951" s="220"/>
      <c r="K951" s="220"/>
      <c r="L951" s="225"/>
      <c r="M951" s="226"/>
      <c r="N951" s="227"/>
      <c r="O951" s="227"/>
      <c r="P951" s="227"/>
      <c r="Q951" s="227"/>
      <c r="R951" s="227"/>
      <c r="S951" s="227"/>
      <c r="T951" s="228"/>
      <c r="AT951" s="229" t="s">
        <v>145</v>
      </c>
      <c r="AU951" s="229" t="s">
        <v>89</v>
      </c>
      <c r="AV951" s="14" t="s">
        <v>89</v>
      </c>
      <c r="AW951" s="14" t="s">
        <v>41</v>
      </c>
      <c r="AX951" s="14" t="s">
        <v>80</v>
      </c>
      <c r="AY951" s="229" t="s">
        <v>134</v>
      </c>
    </row>
    <row r="952" spans="2:51" s="13" customFormat="1" ht="11.25" x14ac:dyDescent="0.2">
      <c r="B952" s="209"/>
      <c r="C952" s="210"/>
      <c r="D952" s="205" t="s">
        <v>145</v>
      </c>
      <c r="E952" s="211" t="s">
        <v>34</v>
      </c>
      <c r="F952" s="212" t="s">
        <v>655</v>
      </c>
      <c r="G952" s="210"/>
      <c r="H952" s="211" t="s">
        <v>34</v>
      </c>
      <c r="I952" s="213"/>
      <c r="J952" s="210"/>
      <c r="K952" s="210"/>
      <c r="L952" s="214"/>
      <c r="M952" s="215"/>
      <c r="N952" s="216"/>
      <c r="O952" s="216"/>
      <c r="P952" s="216"/>
      <c r="Q952" s="216"/>
      <c r="R952" s="216"/>
      <c r="S952" s="216"/>
      <c r="T952" s="217"/>
      <c r="AT952" s="218" t="s">
        <v>145</v>
      </c>
      <c r="AU952" s="218" t="s">
        <v>89</v>
      </c>
      <c r="AV952" s="13" t="s">
        <v>23</v>
      </c>
      <c r="AW952" s="13" t="s">
        <v>41</v>
      </c>
      <c r="AX952" s="13" t="s">
        <v>80</v>
      </c>
      <c r="AY952" s="218" t="s">
        <v>134</v>
      </c>
    </row>
    <row r="953" spans="2:51" s="14" customFormat="1" ht="11.25" x14ac:dyDescent="0.2">
      <c r="B953" s="219"/>
      <c r="C953" s="220"/>
      <c r="D953" s="205" t="s">
        <v>145</v>
      </c>
      <c r="E953" s="221" t="s">
        <v>34</v>
      </c>
      <c r="F953" s="222" t="s">
        <v>656</v>
      </c>
      <c r="G953" s="220"/>
      <c r="H953" s="223">
        <v>2.85</v>
      </c>
      <c r="I953" s="224"/>
      <c r="J953" s="220"/>
      <c r="K953" s="220"/>
      <c r="L953" s="225"/>
      <c r="M953" s="226"/>
      <c r="N953" s="227"/>
      <c r="O953" s="227"/>
      <c r="P953" s="227"/>
      <c r="Q953" s="227"/>
      <c r="R953" s="227"/>
      <c r="S953" s="227"/>
      <c r="T953" s="228"/>
      <c r="AT953" s="229" t="s">
        <v>145</v>
      </c>
      <c r="AU953" s="229" t="s">
        <v>89</v>
      </c>
      <c r="AV953" s="14" t="s">
        <v>89</v>
      </c>
      <c r="AW953" s="14" t="s">
        <v>41</v>
      </c>
      <c r="AX953" s="14" t="s">
        <v>80</v>
      </c>
      <c r="AY953" s="229" t="s">
        <v>134</v>
      </c>
    </row>
    <row r="954" spans="2:51" s="13" customFormat="1" ht="11.25" x14ac:dyDescent="0.2">
      <c r="B954" s="209"/>
      <c r="C954" s="210"/>
      <c r="D954" s="205" t="s">
        <v>145</v>
      </c>
      <c r="E954" s="211" t="s">
        <v>34</v>
      </c>
      <c r="F954" s="212" t="s">
        <v>657</v>
      </c>
      <c r="G954" s="210"/>
      <c r="H954" s="211" t="s">
        <v>34</v>
      </c>
      <c r="I954" s="213"/>
      <c r="J954" s="210"/>
      <c r="K954" s="210"/>
      <c r="L954" s="214"/>
      <c r="M954" s="215"/>
      <c r="N954" s="216"/>
      <c r="O954" s="216"/>
      <c r="P954" s="216"/>
      <c r="Q954" s="216"/>
      <c r="R954" s="216"/>
      <c r="S954" s="216"/>
      <c r="T954" s="217"/>
      <c r="AT954" s="218" t="s">
        <v>145</v>
      </c>
      <c r="AU954" s="218" t="s">
        <v>89</v>
      </c>
      <c r="AV954" s="13" t="s">
        <v>23</v>
      </c>
      <c r="AW954" s="13" t="s">
        <v>41</v>
      </c>
      <c r="AX954" s="13" t="s">
        <v>80</v>
      </c>
      <c r="AY954" s="218" t="s">
        <v>134</v>
      </c>
    </row>
    <row r="955" spans="2:51" s="14" customFormat="1" ht="11.25" x14ac:dyDescent="0.2">
      <c r="B955" s="219"/>
      <c r="C955" s="220"/>
      <c r="D955" s="205" t="s">
        <v>145</v>
      </c>
      <c r="E955" s="221" t="s">
        <v>34</v>
      </c>
      <c r="F955" s="222" t="s">
        <v>658</v>
      </c>
      <c r="G955" s="220"/>
      <c r="H955" s="223">
        <v>2.5499999999999998</v>
      </c>
      <c r="I955" s="224"/>
      <c r="J955" s="220"/>
      <c r="K955" s="220"/>
      <c r="L955" s="225"/>
      <c r="M955" s="226"/>
      <c r="N955" s="227"/>
      <c r="O955" s="227"/>
      <c r="P955" s="227"/>
      <c r="Q955" s="227"/>
      <c r="R955" s="227"/>
      <c r="S955" s="227"/>
      <c r="T955" s="228"/>
      <c r="AT955" s="229" t="s">
        <v>145</v>
      </c>
      <c r="AU955" s="229" t="s">
        <v>89</v>
      </c>
      <c r="AV955" s="14" t="s">
        <v>89</v>
      </c>
      <c r="AW955" s="14" t="s">
        <v>41</v>
      </c>
      <c r="AX955" s="14" t="s">
        <v>80</v>
      </c>
      <c r="AY955" s="229" t="s">
        <v>134</v>
      </c>
    </row>
    <row r="956" spans="2:51" s="13" customFormat="1" ht="11.25" x14ac:dyDescent="0.2">
      <c r="B956" s="209"/>
      <c r="C956" s="210"/>
      <c r="D956" s="205" t="s">
        <v>145</v>
      </c>
      <c r="E956" s="211" t="s">
        <v>34</v>
      </c>
      <c r="F956" s="212" t="s">
        <v>659</v>
      </c>
      <c r="G956" s="210"/>
      <c r="H956" s="211" t="s">
        <v>34</v>
      </c>
      <c r="I956" s="213"/>
      <c r="J956" s="210"/>
      <c r="K956" s="210"/>
      <c r="L956" s="214"/>
      <c r="M956" s="215"/>
      <c r="N956" s="216"/>
      <c r="O956" s="216"/>
      <c r="P956" s="216"/>
      <c r="Q956" s="216"/>
      <c r="R956" s="216"/>
      <c r="S956" s="216"/>
      <c r="T956" s="217"/>
      <c r="AT956" s="218" t="s">
        <v>145</v>
      </c>
      <c r="AU956" s="218" t="s">
        <v>89</v>
      </c>
      <c r="AV956" s="13" t="s">
        <v>23</v>
      </c>
      <c r="AW956" s="13" t="s">
        <v>41</v>
      </c>
      <c r="AX956" s="13" t="s">
        <v>80</v>
      </c>
      <c r="AY956" s="218" t="s">
        <v>134</v>
      </c>
    </row>
    <row r="957" spans="2:51" s="14" customFormat="1" ht="11.25" x14ac:dyDescent="0.2">
      <c r="B957" s="219"/>
      <c r="C957" s="220"/>
      <c r="D957" s="205" t="s">
        <v>145</v>
      </c>
      <c r="E957" s="221" t="s">
        <v>34</v>
      </c>
      <c r="F957" s="222" t="s">
        <v>660</v>
      </c>
      <c r="G957" s="220"/>
      <c r="H957" s="223">
        <v>16.2</v>
      </c>
      <c r="I957" s="224"/>
      <c r="J957" s="220"/>
      <c r="K957" s="220"/>
      <c r="L957" s="225"/>
      <c r="M957" s="226"/>
      <c r="N957" s="227"/>
      <c r="O957" s="227"/>
      <c r="P957" s="227"/>
      <c r="Q957" s="227"/>
      <c r="R957" s="227"/>
      <c r="S957" s="227"/>
      <c r="T957" s="228"/>
      <c r="AT957" s="229" t="s">
        <v>145</v>
      </c>
      <c r="AU957" s="229" t="s">
        <v>89</v>
      </c>
      <c r="AV957" s="14" t="s">
        <v>89</v>
      </c>
      <c r="AW957" s="14" t="s">
        <v>41</v>
      </c>
      <c r="AX957" s="14" t="s">
        <v>80</v>
      </c>
      <c r="AY957" s="229" t="s">
        <v>134</v>
      </c>
    </row>
    <row r="958" spans="2:51" s="16" customFormat="1" ht="11.25" x14ac:dyDescent="0.2">
      <c r="B958" s="252"/>
      <c r="C958" s="253"/>
      <c r="D958" s="205" t="s">
        <v>145</v>
      </c>
      <c r="E958" s="254" t="s">
        <v>34</v>
      </c>
      <c r="F958" s="255" t="s">
        <v>701</v>
      </c>
      <c r="G958" s="253"/>
      <c r="H958" s="256">
        <v>74.400000000000006</v>
      </c>
      <c r="I958" s="257"/>
      <c r="J958" s="253"/>
      <c r="K958" s="253"/>
      <c r="L958" s="258"/>
      <c r="M958" s="259"/>
      <c r="N958" s="260"/>
      <c r="O958" s="260"/>
      <c r="P958" s="260"/>
      <c r="Q958" s="260"/>
      <c r="R958" s="260"/>
      <c r="S958" s="260"/>
      <c r="T958" s="261"/>
      <c r="AT958" s="262" t="s">
        <v>145</v>
      </c>
      <c r="AU958" s="262" t="s">
        <v>89</v>
      </c>
      <c r="AV958" s="16" t="s">
        <v>154</v>
      </c>
      <c r="AW958" s="16" t="s">
        <v>41</v>
      </c>
      <c r="AX958" s="16" t="s">
        <v>80</v>
      </c>
      <c r="AY958" s="262" t="s">
        <v>134</v>
      </c>
    </row>
    <row r="959" spans="2:51" s="13" customFormat="1" ht="11.25" x14ac:dyDescent="0.2">
      <c r="B959" s="209"/>
      <c r="C959" s="210"/>
      <c r="D959" s="205" t="s">
        <v>145</v>
      </c>
      <c r="E959" s="211" t="s">
        <v>34</v>
      </c>
      <c r="F959" s="212" t="s">
        <v>668</v>
      </c>
      <c r="G959" s="210"/>
      <c r="H959" s="211" t="s">
        <v>34</v>
      </c>
      <c r="I959" s="213"/>
      <c r="J959" s="210"/>
      <c r="K959" s="210"/>
      <c r="L959" s="214"/>
      <c r="M959" s="215"/>
      <c r="N959" s="216"/>
      <c r="O959" s="216"/>
      <c r="P959" s="216"/>
      <c r="Q959" s="216"/>
      <c r="R959" s="216"/>
      <c r="S959" s="216"/>
      <c r="T959" s="217"/>
      <c r="AT959" s="218" t="s">
        <v>145</v>
      </c>
      <c r="AU959" s="218" t="s">
        <v>89</v>
      </c>
      <c r="AV959" s="13" t="s">
        <v>23</v>
      </c>
      <c r="AW959" s="13" t="s">
        <v>41</v>
      </c>
      <c r="AX959" s="13" t="s">
        <v>80</v>
      </c>
      <c r="AY959" s="218" t="s">
        <v>134</v>
      </c>
    </row>
    <row r="960" spans="2:51" s="14" customFormat="1" ht="11.25" x14ac:dyDescent="0.2">
      <c r="B960" s="219"/>
      <c r="C960" s="220"/>
      <c r="D960" s="205" t="s">
        <v>145</v>
      </c>
      <c r="E960" s="221" t="s">
        <v>34</v>
      </c>
      <c r="F960" s="222" t="s">
        <v>669</v>
      </c>
      <c r="G960" s="220"/>
      <c r="H960" s="223">
        <v>4.75</v>
      </c>
      <c r="I960" s="224"/>
      <c r="J960" s="220"/>
      <c r="K960" s="220"/>
      <c r="L960" s="225"/>
      <c r="M960" s="226"/>
      <c r="N960" s="227"/>
      <c r="O960" s="227"/>
      <c r="P960" s="227"/>
      <c r="Q960" s="227"/>
      <c r="R960" s="227"/>
      <c r="S960" s="227"/>
      <c r="T960" s="228"/>
      <c r="AT960" s="229" t="s">
        <v>145</v>
      </c>
      <c r="AU960" s="229" t="s">
        <v>89</v>
      </c>
      <c r="AV960" s="14" t="s">
        <v>89</v>
      </c>
      <c r="AW960" s="14" t="s">
        <v>41</v>
      </c>
      <c r="AX960" s="14" t="s">
        <v>80</v>
      </c>
      <c r="AY960" s="229" t="s">
        <v>134</v>
      </c>
    </row>
    <row r="961" spans="2:51" s="13" customFormat="1" ht="11.25" x14ac:dyDescent="0.2">
      <c r="B961" s="209"/>
      <c r="C961" s="210"/>
      <c r="D961" s="205" t="s">
        <v>145</v>
      </c>
      <c r="E961" s="211" t="s">
        <v>34</v>
      </c>
      <c r="F961" s="212" t="s">
        <v>670</v>
      </c>
      <c r="G961" s="210"/>
      <c r="H961" s="211" t="s">
        <v>34</v>
      </c>
      <c r="I961" s="213"/>
      <c r="J961" s="210"/>
      <c r="K961" s="210"/>
      <c r="L961" s="214"/>
      <c r="M961" s="215"/>
      <c r="N961" s="216"/>
      <c r="O961" s="216"/>
      <c r="P961" s="216"/>
      <c r="Q961" s="216"/>
      <c r="R961" s="216"/>
      <c r="S961" s="216"/>
      <c r="T961" s="217"/>
      <c r="AT961" s="218" t="s">
        <v>145</v>
      </c>
      <c r="AU961" s="218" t="s">
        <v>89</v>
      </c>
      <c r="AV961" s="13" t="s">
        <v>23</v>
      </c>
      <c r="AW961" s="13" t="s">
        <v>41</v>
      </c>
      <c r="AX961" s="13" t="s">
        <v>80</v>
      </c>
      <c r="AY961" s="218" t="s">
        <v>134</v>
      </c>
    </row>
    <row r="962" spans="2:51" s="14" customFormat="1" ht="11.25" x14ac:dyDescent="0.2">
      <c r="B962" s="219"/>
      <c r="C962" s="220"/>
      <c r="D962" s="205" t="s">
        <v>145</v>
      </c>
      <c r="E962" s="221" t="s">
        <v>34</v>
      </c>
      <c r="F962" s="222" t="s">
        <v>671</v>
      </c>
      <c r="G962" s="220"/>
      <c r="H962" s="223">
        <v>3.1</v>
      </c>
      <c r="I962" s="224"/>
      <c r="J962" s="220"/>
      <c r="K962" s="220"/>
      <c r="L962" s="225"/>
      <c r="M962" s="226"/>
      <c r="N962" s="227"/>
      <c r="O962" s="227"/>
      <c r="P962" s="227"/>
      <c r="Q962" s="227"/>
      <c r="R962" s="227"/>
      <c r="S962" s="227"/>
      <c r="T962" s="228"/>
      <c r="AT962" s="229" t="s">
        <v>145</v>
      </c>
      <c r="AU962" s="229" t="s">
        <v>89</v>
      </c>
      <c r="AV962" s="14" t="s">
        <v>89</v>
      </c>
      <c r="AW962" s="14" t="s">
        <v>41</v>
      </c>
      <c r="AX962" s="14" t="s">
        <v>80</v>
      </c>
      <c r="AY962" s="229" t="s">
        <v>134</v>
      </c>
    </row>
    <row r="963" spans="2:51" s="13" customFormat="1" ht="11.25" x14ac:dyDescent="0.2">
      <c r="B963" s="209"/>
      <c r="C963" s="210"/>
      <c r="D963" s="205" t="s">
        <v>145</v>
      </c>
      <c r="E963" s="211" t="s">
        <v>34</v>
      </c>
      <c r="F963" s="212" t="s">
        <v>672</v>
      </c>
      <c r="G963" s="210"/>
      <c r="H963" s="211" t="s">
        <v>34</v>
      </c>
      <c r="I963" s="213"/>
      <c r="J963" s="210"/>
      <c r="K963" s="210"/>
      <c r="L963" s="214"/>
      <c r="M963" s="215"/>
      <c r="N963" s="216"/>
      <c r="O963" s="216"/>
      <c r="P963" s="216"/>
      <c r="Q963" s="216"/>
      <c r="R963" s="216"/>
      <c r="S963" s="216"/>
      <c r="T963" s="217"/>
      <c r="AT963" s="218" t="s">
        <v>145</v>
      </c>
      <c r="AU963" s="218" t="s">
        <v>89</v>
      </c>
      <c r="AV963" s="13" t="s">
        <v>23</v>
      </c>
      <c r="AW963" s="13" t="s">
        <v>41</v>
      </c>
      <c r="AX963" s="13" t="s">
        <v>80</v>
      </c>
      <c r="AY963" s="218" t="s">
        <v>134</v>
      </c>
    </row>
    <row r="964" spans="2:51" s="14" customFormat="1" ht="11.25" x14ac:dyDescent="0.2">
      <c r="B964" s="219"/>
      <c r="C964" s="220"/>
      <c r="D964" s="205" t="s">
        <v>145</v>
      </c>
      <c r="E964" s="221" t="s">
        <v>34</v>
      </c>
      <c r="F964" s="222" t="s">
        <v>673</v>
      </c>
      <c r="G964" s="220"/>
      <c r="H964" s="223">
        <v>3.6</v>
      </c>
      <c r="I964" s="224"/>
      <c r="J964" s="220"/>
      <c r="K964" s="220"/>
      <c r="L964" s="225"/>
      <c r="M964" s="226"/>
      <c r="N964" s="227"/>
      <c r="O964" s="227"/>
      <c r="P964" s="227"/>
      <c r="Q964" s="227"/>
      <c r="R964" s="227"/>
      <c r="S964" s="227"/>
      <c r="T964" s="228"/>
      <c r="AT964" s="229" t="s">
        <v>145</v>
      </c>
      <c r="AU964" s="229" t="s">
        <v>89</v>
      </c>
      <c r="AV964" s="14" t="s">
        <v>89</v>
      </c>
      <c r="AW964" s="14" t="s">
        <v>41</v>
      </c>
      <c r="AX964" s="14" t="s">
        <v>80</v>
      </c>
      <c r="AY964" s="229" t="s">
        <v>134</v>
      </c>
    </row>
    <row r="965" spans="2:51" s="13" customFormat="1" ht="11.25" x14ac:dyDescent="0.2">
      <c r="B965" s="209"/>
      <c r="C965" s="210"/>
      <c r="D965" s="205" t="s">
        <v>145</v>
      </c>
      <c r="E965" s="211" t="s">
        <v>34</v>
      </c>
      <c r="F965" s="212" t="s">
        <v>674</v>
      </c>
      <c r="G965" s="210"/>
      <c r="H965" s="211" t="s">
        <v>34</v>
      </c>
      <c r="I965" s="213"/>
      <c r="J965" s="210"/>
      <c r="K965" s="210"/>
      <c r="L965" s="214"/>
      <c r="M965" s="215"/>
      <c r="N965" s="216"/>
      <c r="O965" s="216"/>
      <c r="P965" s="216"/>
      <c r="Q965" s="216"/>
      <c r="R965" s="216"/>
      <c r="S965" s="216"/>
      <c r="T965" s="217"/>
      <c r="AT965" s="218" t="s">
        <v>145</v>
      </c>
      <c r="AU965" s="218" t="s">
        <v>89</v>
      </c>
      <c r="AV965" s="13" t="s">
        <v>23</v>
      </c>
      <c r="AW965" s="13" t="s">
        <v>41</v>
      </c>
      <c r="AX965" s="13" t="s">
        <v>80</v>
      </c>
      <c r="AY965" s="218" t="s">
        <v>134</v>
      </c>
    </row>
    <row r="966" spans="2:51" s="14" customFormat="1" ht="11.25" x14ac:dyDescent="0.2">
      <c r="B966" s="219"/>
      <c r="C966" s="220"/>
      <c r="D966" s="205" t="s">
        <v>145</v>
      </c>
      <c r="E966" s="221" t="s">
        <v>34</v>
      </c>
      <c r="F966" s="222" t="s">
        <v>675</v>
      </c>
      <c r="G966" s="220"/>
      <c r="H966" s="223">
        <v>3.7</v>
      </c>
      <c r="I966" s="224"/>
      <c r="J966" s="220"/>
      <c r="K966" s="220"/>
      <c r="L966" s="225"/>
      <c r="M966" s="226"/>
      <c r="N966" s="227"/>
      <c r="O966" s="227"/>
      <c r="P966" s="227"/>
      <c r="Q966" s="227"/>
      <c r="R966" s="227"/>
      <c r="S966" s="227"/>
      <c r="T966" s="228"/>
      <c r="AT966" s="229" t="s">
        <v>145</v>
      </c>
      <c r="AU966" s="229" t="s">
        <v>89</v>
      </c>
      <c r="AV966" s="14" t="s">
        <v>89</v>
      </c>
      <c r="AW966" s="14" t="s">
        <v>41</v>
      </c>
      <c r="AX966" s="14" t="s">
        <v>80</v>
      </c>
      <c r="AY966" s="229" t="s">
        <v>134</v>
      </c>
    </row>
    <row r="967" spans="2:51" s="13" customFormat="1" ht="11.25" x14ac:dyDescent="0.2">
      <c r="B967" s="209"/>
      <c r="C967" s="210"/>
      <c r="D967" s="205" t="s">
        <v>145</v>
      </c>
      <c r="E967" s="211" t="s">
        <v>34</v>
      </c>
      <c r="F967" s="212" t="s">
        <v>676</v>
      </c>
      <c r="G967" s="210"/>
      <c r="H967" s="211" t="s">
        <v>34</v>
      </c>
      <c r="I967" s="213"/>
      <c r="J967" s="210"/>
      <c r="K967" s="210"/>
      <c r="L967" s="214"/>
      <c r="M967" s="215"/>
      <c r="N967" s="216"/>
      <c r="O967" s="216"/>
      <c r="P967" s="216"/>
      <c r="Q967" s="216"/>
      <c r="R967" s="216"/>
      <c r="S967" s="216"/>
      <c r="T967" s="217"/>
      <c r="AT967" s="218" t="s">
        <v>145</v>
      </c>
      <c r="AU967" s="218" t="s">
        <v>89</v>
      </c>
      <c r="AV967" s="13" t="s">
        <v>23</v>
      </c>
      <c r="AW967" s="13" t="s">
        <v>41</v>
      </c>
      <c r="AX967" s="13" t="s">
        <v>80</v>
      </c>
      <c r="AY967" s="218" t="s">
        <v>134</v>
      </c>
    </row>
    <row r="968" spans="2:51" s="14" customFormat="1" ht="11.25" x14ac:dyDescent="0.2">
      <c r="B968" s="219"/>
      <c r="C968" s="220"/>
      <c r="D968" s="205" t="s">
        <v>145</v>
      </c>
      <c r="E968" s="221" t="s">
        <v>34</v>
      </c>
      <c r="F968" s="222" t="s">
        <v>669</v>
      </c>
      <c r="G968" s="220"/>
      <c r="H968" s="223">
        <v>4.75</v>
      </c>
      <c r="I968" s="224"/>
      <c r="J968" s="220"/>
      <c r="K968" s="220"/>
      <c r="L968" s="225"/>
      <c r="M968" s="226"/>
      <c r="N968" s="227"/>
      <c r="O968" s="227"/>
      <c r="P968" s="227"/>
      <c r="Q968" s="227"/>
      <c r="R968" s="227"/>
      <c r="S968" s="227"/>
      <c r="T968" s="228"/>
      <c r="AT968" s="229" t="s">
        <v>145</v>
      </c>
      <c r="AU968" s="229" t="s">
        <v>89</v>
      </c>
      <c r="AV968" s="14" t="s">
        <v>89</v>
      </c>
      <c r="AW968" s="14" t="s">
        <v>41</v>
      </c>
      <c r="AX968" s="14" t="s">
        <v>80</v>
      </c>
      <c r="AY968" s="229" t="s">
        <v>134</v>
      </c>
    </row>
    <row r="969" spans="2:51" s="13" customFormat="1" ht="11.25" x14ac:dyDescent="0.2">
      <c r="B969" s="209"/>
      <c r="C969" s="210"/>
      <c r="D969" s="205" t="s">
        <v>145</v>
      </c>
      <c r="E969" s="211" t="s">
        <v>34</v>
      </c>
      <c r="F969" s="212" t="s">
        <v>677</v>
      </c>
      <c r="G969" s="210"/>
      <c r="H969" s="211" t="s">
        <v>34</v>
      </c>
      <c r="I969" s="213"/>
      <c r="J969" s="210"/>
      <c r="K969" s="210"/>
      <c r="L969" s="214"/>
      <c r="M969" s="215"/>
      <c r="N969" s="216"/>
      <c r="O969" s="216"/>
      <c r="P969" s="216"/>
      <c r="Q969" s="216"/>
      <c r="R969" s="216"/>
      <c r="S969" s="216"/>
      <c r="T969" s="217"/>
      <c r="AT969" s="218" t="s">
        <v>145</v>
      </c>
      <c r="AU969" s="218" t="s">
        <v>89</v>
      </c>
      <c r="AV969" s="13" t="s">
        <v>23</v>
      </c>
      <c r="AW969" s="13" t="s">
        <v>41</v>
      </c>
      <c r="AX969" s="13" t="s">
        <v>80</v>
      </c>
      <c r="AY969" s="218" t="s">
        <v>134</v>
      </c>
    </row>
    <row r="970" spans="2:51" s="14" customFormat="1" ht="11.25" x14ac:dyDescent="0.2">
      <c r="B970" s="219"/>
      <c r="C970" s="220"/>
      <c r="D970" s="205" t="s">
        <v>145</v>
      </c>
      <c r="E970" s="221" t="s">
        <v>34</v>
      </c>
      <c r="F970" s="222" t="s">
        <v>669</v>
      </c>
      <c r="G970" s="220"/>
      <c r="H970" s="223">
        <v>4.75</v>
      </c>
      <c r="I970" s="224"/>
      <c r="J970" s="220"/>
      <c r="K970" s="220"/>
      <c r="L970" s="225"/>
      <c r="M970" s="226"/>
      <c r="N970" s="227"/>
      <c r="O970" s="227"/>
      <c r="P970" s="227"/>
      <c r="Q970" s="227"/>
      <c r="R970" s="227"/>
      <c r="S970" s="227"/>
      <c r="T970" s="228"/>
      <c r="AT970" s="229" t="s">
        <v>145</v>
      </c>
      <c r="AU970" s="229" t="s">
        <v>89</v>
      </c>
      <c r="AV970" s="14" t="s">
        <v>89</v>
      </c>
      <c r="AW970" s="14" t="s">
        <v>41</v>
      </c>
      <c r="AX970" s="14" t="s">
        <v>80</v>
      </c>
      <c r="AY970" s="229" t="s">
        <v>134</v>
      </c>
    </row>
    <row r="971" spans="2:51" s="13" customFormat="1" ht="11.25" x14ac:dyDescent="0.2">
      <c r="B971" s="209"/>
      <c r="C971" s="210"/>
      <c r="D971" s="205" t="s">
        <v>145</v>
      </c>
      <c r="E971" s="211" t="s">
        <v>34</v>
      </c>
      <c r="F971" s="212" t="s">
        <v>678</v>
      </c>
      <c r="G971" s="210"/>
      <c r="H971" s="211" t="s">
        <v>34</v>
      </c>
      <c r="I971" s="213"/>
      <c r="J971" s="210"/>
      <c r="K971" s="210"/>
      <c r="L971" s="214"/>
      <c r="M971" s="215"/>
      <c r="N971" s="216"/>
      <c r="O971" s="216"/>
      <c r="P971" s="216"/>
      <c r="Q971" s="216"/>
      <c r="R971" s="216"/>
      <c r="S971" s="216"/>
      <c r="T971" s="217"/>
      <c r="AT971" s="218" t="s">
        <v>145</v>
      </c>
      <c r="AU971" s="218" t="s">
        <v>89</v>
      </c>
      <c r="AV971" s="13" t="s">
        <v>23</v>
      </c>
      <c r="AW971" s="13" t="s">
        <v>41</v>
      </c>
      <c r="AX971" s="13" t="s">
        <v>80</v>
      </c>
      <c r="AY971" s="218" t="s">
        <v>134</v>
      </c>
    </row>
    <row r="972" spans="2:51" s="14" customFormat="1" ht="11.25" x14ac:dyDescent="0.2">
      <c r="B972" s="219"/>
      <c r="C972" s="220"/>
      <c r="D972" s="205" t="s">
        <v>145</v>
      </c>
      <c r="E972" s="221" t="s">
        <v>34</v>
      </c>
      <c r="F972" s="222" t="s">
        <v>669</v>
      </c>
      <c r="G972" s="220"/>
      <c r="H972" s="223">
        <v>4.75</v>
      </c>
      <c r="I972" s="224"/>
      <c r="J972" s="220"/>
      <c r="K972" s="220"/>
      <c r="L972" s="225"/>
      <c r="M972" s="226"/>
      <c r="N972" s="227"/>
      <c r="O972" s="227"/>
      <c r="P972" s="227"/>
      <c r="Q972" s="227"/>
      <c r="R972" s="227"/>
      <c r="S972" s="227"/>
      <c r="T972" s="228"/>
      <c r="AT972" s="229" t="s">
        <v>145</v>
      </c>
      <c r="AU972" s="229" t="s">
        <v>89</v>
      </c>
      <c r="AV972" s="14" t="s">
        <v>89</v>
      </c>
      <c r="AW972" s="14" t="s">
        <v>41</v>
      </c>
      <c r="AX972" s="14" t="s">
        <v>80</v>
      </c>
      <c r="AY972" s="229" t="s">
        <v>134</v>
      </c>
    </row>
    <row r="973" spans="2:51" s="13" customFormat="1" ht="11.25" x14ac:dyDescent="0.2">
      <c r="B973" s="209"/>
      <c r="C973" s="210"/>
      <c r="D973" s="205" t="s">
        <v>145</v>
      </c>
      <c r="E973" s="211" t="s">
        <v>34</v>
      </c>
      <c r="F973" s="212" t="s">
        <v>679</v>
      </c>
      <c r="G973" s="210"/>
      <c r="H973" s="211" t="s">
        <v>34</v>
      </c>
      <c r="I973" s="213"/>
      <c r="J973" s="210"/>
      <c r="K973" s="210"/>
      <c r="L973" s="214"/>
      <c r="M973" s="215"/>
      <c r="N973" s="216"/>
      <c r="O973" s="216"/>
      <c r="P973" s="216"/>
      <c r="Q973" s="216"/>
      <c r="R973" s="216"/>
      <c r="S973" s="216"/>
      <c r="T973" s="217"/>
      <c r="AT973" s="218" t="s">
        <v>145</v>
      </c>
      <c r="AU973" s="218" t="s">
        <v>89</v>
      </c>
      <c r="AV973" s="13" t="s">
        <v>23</v>
      </c>
      <c r="AW973" s="13" t="s">
        <v>41</v>
      </c>
      <c r="AX973" s="13" t="s">
        <v>80</v>
      </c>
      <c r="AY973" s="218" t="s">
        <v>134</v>
      </c>
    </row>
    <row r="974" spans="2:51" s="14" customFormat="1" ht="11.25" x14ac:dyDescent="0.2">
      <c r="B974" s="219"/>
      <c r="C974" s="220"/>
      <c r="D974" s="205" t="s">
        <v>145</v>
      </c>
      <c r="E974" s="221" t="s">
        <v>34</v>
      </c>
      <c r="F974" s="222" t="s">
        <v>680</v>
      </c>
      <c r="G974" s="220"/>
      <c r="H974" s="223">
        <v>4.8</v>
      </c>
      <c r="I974" s="224"/>
      <c r="J974" s="220"/>
      <c r="K974" s="220"/>
      <c r="L974" s="225"/>
      <c r="M974" s="226"/>
      <c r="N974" s="227"/>
      <c r="O974" s="227"/>
      <c r="P974" s="227"/>
      <c r="Q974" s="227"/>
      <c r="R974" s="227"/>
      <c r="S974" s="227"/>
      <c r="T974" s="228"/>
      <c r="AT974" s="229" t="s">
        <v>145</v>
      </c>
      <c r="AU974" s="229" t="s">
        <v>89</v>
      </c>
      <c r="AV974" s="14" t="s">
        <v>89</v>
      </c>
      <c r="AW974" s="14" t="s">
        <v>41</v>
      </c>
      <c r="AX974" s="14" t="s">
        <v>80</v>
      </c>
      <c r="AY974" s="229" t="s">
        <v>134</v>
      </c>
    </row>
    <row r="975" spans="2:51" s="13" customFormat="1" ht="11.25" x14ac:dyDescent="0.2">
      <c r="B975" s="209"/>
      <c r="C975" s="210"/>
      <c r="D975" s="205" t="s">
        <v>145</v>
      </c>
      <c r="E975" s="211" t="s">
        <v>34</v>
      </c>
      <c r="F975" s="212" t="s">
        <v>681</v>
      </c>
      <c r="G975" s="210"/>
      <c r="H975" s="211" t="s">
        <v>34</v>
      </c>
      <c r="I975" s="213"/>
      <c r="J975" s="210"/>
      <c r="K975" s="210"/>
      <c r="L975" s="214"/>
      <c r="M975" s="215"/>
      <c r="N975" s="216"/>
      <c r="O975" s="216"/>
      <c r="P975" s="216"/>
      <c r="Q975" s="216"/>
      <c r="R975" s="216"/>
      <c r="S975" s="216"/>
      <c r="T975" s="217"/>
      <c r="AT975" s="218" t="s">
        <v>145</v>
      </c>
      <c r="AU975" s="218" t="s">
        <v>89</v>
      </c>
      <c r="AV975" s="13" t="s">
        <v>23</v>
      </c>
      <c r="AW975" s="13" t="s">
        <v>41</v>
      </c>
      <c r="AX975" s="13" t="s">
        <v>80</v>
      </c>
      <c r="AY975" s="218" t="s">
        <v>134</v>
      </c>
    </row>
    <row r="976" spans="2:51" s="14" customFormat="1" ht="11.25" x14ac:dyDescent="0.2">
      <c r="B976" s="219"/>
      <c r="C976" s="220"/>
      <c r="D976" s="205" t="s">
        <v>145</v>
      </c>
      <c r="E976" s="221" t="s">
        <v>34</v>
      </c>
      <c r="F976" s="222" t="s">
        <v>682</v>
      </c>
      <c r="G976" s="220"/>
      <c r="H976" s="223">
        <v>3.8</v>
      </c>
      <c r="I976" s="224"/>
      <c r="J976" s="220"/>
      <c r="K976" s="220"/>
      <c r="L976" s="225"/>
      <c r="M976" s="226"/>
      <c r="N976" s="227"/>
      <c r="O976" s="227"/>
      <c r="P976" s="227"/>
      <c r="Q976" s="227"/>
      <c r="R976" s="227"/>
      <c r="S976" s="227"/>
      <c r="T976" s="228"/>
      <c r="AT976" s="229" t="s">
        <v>145</v>
      </c>
      <c r="AU976" s="229" t="s">
        <v>89</v>
      </c>
      <c r="AV976" s="14" t="s">
        <v>89</v>
      </c>
      <c r="AW976" s="14" t="s">
        <v>41</v>
      </c>
      <c r="AX976" s="14" t="s">
        <v>80</v>
      </c>
      <c r="AY976" s="229" t="s">
        <v>134</v>
      </c>
    </row>
    <row r="977" spans="1:65" s="16" customFormat="1" ht="11.25" x14ac:dyDescent="0.2">
      <c r="B977" s="252"/>
      <c r="C977" s="253"/>
      <c r="D977" s="205" t="s">
        <v>145</v>
      </c>
      <c r="E977" s="254" t="s">
        <v>34</v>
      </c>
      <c r="F977" s="255" t="s">
        <v>701</v>
      </c>
      <c r="G977" s="253"/>
      <c r="H977" s="256">
        <v>38</v>
      </c>
      <c r="I977" s="257"/>
      <c r="J977" s="253"/>
      <c r="K977" s="253"/>
      <c r="L977" s="258"/>
      <c r="M977" s="259"/>
      <c r="N977" s="260"/>
      <c r="O977" s="260"/>
      <c r="P977" s="260"/>
      <c r="Q977" s="260"/>
      <c r="R977" s="260"/>
      <c r="S977" s="260"/>
      <c r="T977" s="261"/>
      <c r="AT977" s="262" t="s">
        <v>145</v>
      </c>
      <c r="AU977" s="262" t="s">
        <v>89</v>
      </c>
      <c r="AV977" s="16" t="s">
        <v>154</v>
      </c>
      <c r="AW977" s="16" t="s">
        <v>41</v>
      </c>
      <c r="AX977" s="16" t="s">
        <v>80</v>
      </c>
      <c r="AY977" s="262" t="s">
        <v>134</v>
      </c>
    </row>
    <row r="978" spans="1:65" s="13" customFormat="1" ht="11.25" x14ac:dyDescent="0.2">
      <c r="B978" s="209"/>
      <c r="C978" s="210"/>
      <c r="D978" s="205" t="s">
        <v>145</v>
      </c>
      <c r="E978" s="211" t="s">
        <v>34</v>
      </c>
      <c r="F978" s="212" t="s">
        <v>435</v>
      </c>
      <c r="G978" s="210"/>
      <c r="H978" s="211" t="s">
        <v>34</v>
      </c>
      <c r="I978" s="213"/>
      <c r="J978" s="210"/>
      <c r="K978" s="210"/>
      <c r="L978" s="214"/>
      <c r="M978" s="215"/>
      <c r="N978" s="216"/>
      <c r="O978" s="216"/>
      <c r="P978" s="216"/>
      <c r="Q978" s="216"/>
      <c r="R978" s="216"/>
      <c r="S978" s="216"/>
      <c r="T978" s="217"/>
      <c r="AT978" s="218" t="s">
        <v>145</v>
      </c>
      <c r="AU978" s="218" t="s">
        <v>89</v>
      </c>
      <c r="AV978" s="13" t="s">
        <v>23</v>
      </c>
      <c r="AW978" s="13" t="s">
        <v>41</v>
      </c>
      <c r="AX978" s="13" t="s">
        <v>80</v>
      </c>
      <c r="AY978" s="218" t="s">
        <v>134</v>
      </c>
    </row>
    <row r="979" spans="1:65" s="14" customFormat="1" ht="11.25" x14ac:dyDescent="0.2">
      <c r="B979" s="219"/>
      <c r="C979" s="220"/>
      <c r="D979" s="205" t="s">
        <v>145</v>
      </c>
      <c r="E979" s="221" t="s">
        <v>34</v>
      </c>
      <c r="F979" s="222" t="s">
        <v>436</v>
      </c>
      <c r="G979" s="220"/>
      <c r="H979" s="223">
        <v>44.582000000000001</v>
      </c>
      <c r="I979" s="224"/>
      <c r="J979" s="220"/>
      <c r="K979" s="220"/>
      <c r="L979" s="225"/>
      <c r="M979" s="226"/>
      <c r="N979" s="227"/>
      <c r="O979" s="227"/>
      <c r="P979" s="227"/>
      <c r="Q979" s="227"/>
      <c r="R979" s="227"/>
      <c r="S979" s="227"/>
      <c r="T979" s="228"/>
      <c r="AT979" s="229" t="s">
        <v>145</v>
      </c>
      <c r="AU979" s="229" t="s">
        <v>89</v>
      </c>
      <c r="AV979" s="14" t="s">
        <v>89</v>
      </c>
      <c r="AW979" s="14" t="s">
        <v>41</v>
      </c>
      <c r="AX979" s="14" t="s">
        <v>80</v>
      </c>
      <c r="AY979" s="229" t="s">
        <v>134</v>
      </c>
    </row>
    <row r="980" spans="1:65" s="16" customFormat="1" ht="11.25" x14ac:dyDescent="0.2">
      <c r="B980" s="252"/>
      <c r="C980" s="253"/>
      <c r="D980" s="205" t="s">
        <v>145</v>
      </c>
      <c r="E980" s="254" t="s">
        <v>34</v>
      </c>
      <c r="F980" s="255" t="s">
        <v>701</v>
      </c>
      <c r="G980" s="253"/>
      <c r="H980" s="256">
        <v>44.582000000000001</v>
      </c>
      <c r="I980" s="257"/>
      <c r="J980" s="253"/>
      <c r="K980" s="253"/>
      <c r="L980" s="258"/>
      <c r="M980" s="259"/>
      <c r="N980" s="260"/>
      <c r="O980" s="260"/>
      <c r="P980" s="260"/>
      <c r="Q980" s="260"/>
      <c r="R980" s="260"/>
      <c r="S980" s="260"/>
      <c r="T980" s="261"/>
      <c r="AT980" s="262" t="s">
        <v>145</v>
      </c>
      <c r="AU980" s="262" t="s">
        <v>89</v>
      </c>
      <c r="AV980" s="16" t="s">
        <v>154</v>
      </c>
      <c r="AW980" s="16" t="s">
        <v>41</v>
      </c>
      <c r="AX980" s="16" t="s">
        <v>80</v>
      </c>
      <c r="AY980" s="262" t="s">
        <v>134</v>
      </c>
    </row>
    <row r="981" spans="1:65" s="13" customFormat="1" ht="11.25" x14ac:dyDescent="0.2">
      <c r="B981" s="209"/>
      <c r="C981" s="210"/>
      <c r="D981" s="205" t="s">
        <v>145</v>
      </c>
      <c r="E981" s="211" t="s">
        <v>34</v>
      </c>
      <c r="F981" s="212" t="s">
        <v>709</v>
      </c>
      <c r="G981" s="210"/>
      <c r="H981" s="211" t="s">
        <v>34</v>
      </c>
      <c r="I981" s="213"/>
      <c r="J981" s="210"/>
      <c r="K981" s="210"/>
      <c r="L981" s="214"/>
      <c r="M981" s="215"/>
      <c r="N981" s="216"/>
      <c r="O981" s="216"/>
      <c r="P981" s="216"/>
      <c r="Q981" s="216"/>
      <c r="R981" s="216"/>
      <c r="S981" s="216"/>
      <c r="T981" s="217"/>
      <c r="AT981" s="218" t="s">
        <v>145</v>
      </c>
      <c r="AU981" s="218" t="s">
        <v>89</v>
      </c>
      <c r="AV981" s="13" t="s">
        <v>23</v>
      </c>
      <c r="AW981" s="13" t="s">
        <v>41</v>
      </c>
      <c r="AX981" s="13" t="s">
        <v>80</v>
      </c>
      <c r="AY981" s="218" t="s">
        <v>134</v>
      </c>
    </row>
    <row r="982" spans="1:65" s="14" customFormat="1" ht="11.25" x14ac:dyDescent="0.2">
      <c r="B982" s="219"/>
      <c r="C982" s="220"/>
      <c r="D982" s="205" t="s">
        <v>145</v>
      </c>
      <c r="E982" s="221" t="s">
        <v>34</v>
      </c>
      <c r="F982" s="222" t="s">
        <v>710</v>
      </c>
      <c r="G982" s="220"/>
      <c r="H982" s="223">
        <v>496.45499999999998</v>
      </c>
      <c r="I982" s="224"/>
      <c r="J982" s="220"/>
      <c r="K982" s="220"/>
      <c r="L982" s="225"/>
      <c r="M982" s="226"/>
      <c r="N982" s="227"/>
      <c r="O982" s="227"/>
      <c r="P982" s="227"/>
      <c r="Q982" s="227"/>
      <c r="R982" s="227"/>
      <c r="S982" s="227"/>
      <c r="T982" s="228"/>
      <c r="AT982" s="229" t="s">
        <v>145</v>
      </c>
      <c r="AU982" s="229" t="s">
        <v>89</v>
      </c>
      <c r="AV982" s="14" t="s">
        <v>89</v>
      </c>
      <c r="AW982" s="14" t="s">
        <v>41</v>
      </c>
      <c r="AX982" s="14" t="s">
        <v>80</v>
      </c>
      <c r="AY982" s="229" t="s">
        <v>134</v>
      </c>
    </row>
    <row r="983" spans="1:65" s="15" customFormat="1" ht="11.25" x14ac:dyDescent="0.2">
      <c r="B983" s="230"/>
      <c r="C983" s="231"/>
      <c r="D983" s="205" t="s">
        <v>145</v>
      </c>
      <c r="E983" s="232" t="s">
        <v>34</v>
      </c>
      <c r="F983" s="233" t="s">
        <v>149</v>
      </c>
      <c r="G983" s="231"/>
      <c r="H983" s="234">
        <v>653.43700000000001</v>
      </c>
      <c r="I983" s="235"/>
      <c r="J983" s="231"/>
      <c r="K983" s="231"/>
      <c r="L983" s="236"/>
      <c r="M983" s="237"/>
      <c r="N983" s="238"/>
      <c r="O983" s="238"/>
      <c r="P983" s="238"/>
      <c r="Q983" s="238"/>
      <c r="R983" s="238"/>
      <c r="S983" s="238"/>
      <c r="T983" s="239"/>
      <c r="AT983" s="240" t="s">
        <v>145</v>
      </c>
      <c r="AU983" s="240" t="s">
        <v>89</v>
      </c>
      <c r="AV983" s="15" t="s">
        <v>141</v>
      </c>
      <c r="AW983" s="15" t="s">
        <v>41</v>
      </c>
      <c r="AX983" s="15" t="s">
        <v>23</v>
      </c>
      <c r="AY983" s="240" t="s">
        <v>134</v>
      </c>
    </row>
    <row r="984" spans="1:65" s="2" customFormat="1" ht="16.5" customHeight="1" x14ac:dyDescent="0.2">
      <c r="A984" s="37"/>
      <c r="B984" s="38"/>
      <c r="C984" s="192" t="s">
        <v>711</v>
      </c>
      <c r="D984" s="192" t="s">
        <v>136</v>
      </c>
      <c r="E984" s="193" t="s">
        <v>712</v>
      </c>
      <c r="F984" s="194" t="s">
        <v>713</v>
      </c>
      <c r="G984" s="195" t="s">
        <v>157</v>
      </c>
      <c r="H984" s="196">
        <v>489.07100000000003</v>
      </c>
      <c r="I984" s="197"/>
      <c r="J984" s="198">
        <f>ROUND(I984*H984,2)</f>
        <v>0</v>
      </c>
      <c r="K984" s="194" t="s">
        <v>140</v>
      </c>
      <c r="L984" s="42"/>
      <c r="M984" s="199" t="s">
        <v>34</v>
      </c>
      <c r="N984" s="200" t="s">
        <v>51</v>
      </c>
      <c r="O984" s="67"/>
      <c r="P984" s="201">
        <f>O984*H984</f>
        <v>0</v>
      </c>
      <c r="Q984" s="201">
        <v>0</v>
      </c>
      <c r="R984" s="201">
        <f>Q984*H984</f>
        <v>0</v>
      </c>
      <c r="S984" s="201">
        <v>0</v>
      </c>
      <c r="T984" s="202">
        <f>S984*H984</f>
        <v>0</v>
      </c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R984" s="203" t="s">
        <v>244</v>
      </c>
      <c r="AT984" s="203" t="s">
        <v>136</v>
      </c>
      <c r="AU984" s="203" t="s">
        <v>89</v>
      </c>
      <c r="AY984" s="19" t="s">
        <v>134</v>
      </c>
      <c r="BE984" s="204">
        <f>IF(N984="základní",J984,0)</f>
        <v>0</v>
      </c>
      <c r="BF984" s="204">
        <f>IF(N984="snížená",J984,0)</f>
        <v>0</v>
      </c>
      <c r="BG984" s="204">
        <f>IF(N984="zákl. přenesená",J984,0)</f>
        <v>0</v>
      </c>
      <c r="BH984" s="204">
        <f>IF(N984="sníž. přenesená",J984,0)</f>
        <v>0</v>
      </c>
      <c r="BI984" s="204">
        <f>IF(N984="nulová",J984,0)</f>
        <v>0</v>
      </c>
      <c r="BJ984" s="19" t="s">
        <v>23</v>
      </c>
      <c r="BK984" s="204">
        <f>ROUND(I984*H984,2)</f>
        <v>0</v>
      </c>
      <c r="BL984" s="19" t="s">
        <v>244</v>
      </c>
      <c r="BM984" s="203" t="s">
        <v>714</v>
      </c>
    </row>
    <row r="985" spans="1:65" s="2" customFormat="1" ht="11.25" x14ac:dyDescent="0.2">
      <c r="A985" s="37"/>
      <c r="B985" s="38"/>
      <c r="C985" s="39"/>
      <c r="D985" s="205" t="s">
        <v>143</v>
      </c>
      <c r="E985" s="39"/>
      <c r="F985" s="206" t="s">
        <v>715</v>
      </c>
      <c r="G985" s="39"/>
      <c r="H985" s="39"/>
      <c r="I985" s="110"/>
      <c r="J985" s="39"/>
      <c r="K985" s="39"/>
      <c r="L985" s="42"/>
      <c r="M985" s="207"/>
      <c r="N985" s="208"/>
      <c r="O985" s="67"/>
      <c r="P985" s="67"/>
      <c r="Q985" s="67"/>
      <c r="R985" s="67"/>
      <c r="S985" s="67"/>
      <c r="T985" s="68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T985" s="19" t="s">
        <v>143</v>
      </c>
      <c r="AU985" s="19" t="s">
        <v>89</v>
      </c>
    </row>
    <row r="986" spans="1:65" s="13" customFormat="1" ht="11.25" x14ac:dyDescent="0.2">
      <c r="B986" s="209"/>
      <c r="C986" s="210"/>
      <c r="D986" s="205" t="s">
        <v>145</v>
      </c>
      <c r="E986" s="211" t="s">
        <v>34</v>
      </c>
      <c r="F986" s="212" t="s">
        <v>162</v>
      </c>
      <c r="G986" s="210"/>
      <c r="H986" s="211" t="s">
        <v>34</v>
      </c>
      <c r="I986" s="213"/>
      <c r="J986" s="210"/>
      <c r="K986" s="210"/>
      <c r="L986" s="214"/>
      <c r="M986" s="215"/>
      <c r="N986" s="216"/>
      <c r="O986" s="216"/>
      <c r="P986" s="216"/>
      <c r="Q986" s="216"/>
      <c r="R986" s="216"/>
      <c r="S986" s="216"/>
      <c r="T986" s="217"/>
      <c r="AT986" s="218" t="s">
        <v>145</v>
      </c>
      <c r="AU986" s="218" t="s">
        <v>89</v>
      </c>
      <c r="AV986" s="13" t="s">
        <v>23</v>
      </c>
      <c r="AW986" s="13" t="s">
        <v>41</v>
      </c>
      <c r="AX986" s="13" t="s">
        <v>80</v>
      </c>
      <c r="AY986" s="218" t="s">
        <v>134</v>
      </c>
    </row>
    <row r="987" spans="1:65" s="13" customFormat="1" ht="11.25" x14ac:dyDescent="0.2">
      <c r="B987" s="209"/>
      <c r="C987" s="210"/>
      <c r="D987" s="205" t="s">
        <v>145</v>
      </c>
      <c r="E987" s="211" t="s">
        <v>34</v>
      </c>
      <c r="F987" s="212" t="s">
        <v>415</v>
      </c>
      <c r="G987" s="210"/>
      <c r="H987" s="211" t="s">
        <v>34</v>
      </c>
      <c r="I987" s="213"/>
      <c r="J987" s="210"/>
      <c r="K987" s="210"/>
      <c r="L987" s="214"/>
      <c r="M987" s="215"/>
      <c r="N987" s="216"/>
      <c r="O987" s="216"/>
      <c r="P987" s="216"/>
      <c r="Q987" s="216"/>
      <c r="R987" s="216"/>
      <c r="S987" s="216"/>
      <c r="T987" s="217"/>
      <c r="AT987" s="218" t="s">
        <v>145</v>
      </c>
      <c r="AU987" s="218" t="s">
        <v>89</v>
      </c>
      <c r="AV987" s="13" t="s">
        <v>23</v>
      </c>
      <c r="AW987" s="13" t="s">
        <v>41</v>
      </c>
      <c r="AX987" s="13" t="s">
        <v>80</v>
      </c>
      <c r="AY987" s="218" t="s">
        <v>134</v>
      </c>
    </row>
    <row r="988" spans="1:65" s="14" customFormat="1" ht="11.25" x14ac:dyDescent="0.2">
      <c r="B988" s="219"/>
      <c r="C988" s="220"/>
      <c r="D988" s="205" t="s">
        <v>145</v>
      </c>
      <c r="E988" s="221" t="s">
        <v>34</v>
      </c>
      <c r="F988" s="222" t="s">
        <v>716</v>
      </c>
      <c r="G988" s="220"/>
      <c r="H988" s="223">
        <v>489.07100000000003</v>
      </c>
      <c r="I988" s="224"/>
      <c r="J988" s="220"/>
      <c r="K988" s="220"/>
      <c r="L988" s="225"/>
      <c r="M988" s="226"/>
      <c r="N988" s="227"/>
      <c r="O988" s="227"/>
      <c r="P988" s="227"/>
      <c r="Q988" s="227"/>
      <c r="R988" s="227"/>
      <c r="S988" s="227"/>
      <c r="T988" s="228"/>
      <c r="AT988" s="229" t="s">
        <v>145</v>
      </c>
      <c r="AU988" s="229" t="s">
        <v>89</v>
      </c>
      <c r="AV988" s="14" t="s">
        <v>89</v>
      </c>
      <c r="AW988" s="14" t="s">
        <v>41</v>
      </c>
      <c r="AX988" s="14" t="s">
        <v>80</v>
      </c>
      <c r="AY988" s="229" t="s">
        <v>134</v>
      </c>
    </row>
    <row r="989" spans="1:65" s="15" customFormat="1" ht="11.25" x14ac:dyDescent="0.2">
      <c r="B989" s="230"/>
      <c r="C989" s="231"/>
      <c r="D989" s="205" t="s">
        <v>145</v>
      </c>
      <c r="E989" s="232" t="s">
        <v>34</v>
      </c>
      <c r="F989" s="233" t="s">
        <v>149</v>
      </c>
      <c r="G989" s="231"/>
      <c r="H989" s="234">
        <v>489.07100000000003</v>
      </c>
      <c r="I989" s="235"/>
      <c r="J989" s="231"/>
      <c r="K989" s="231"/>
      <c r="L989" s="236"/>
      <c r="M989" s="237"/>
      <c r="N989" s="238"/>
      <c r="O989" s="238"/>
      <c r="P989" s="238"/>
      <c r="Q989" s="238"/>
      <c r="R989" s="238"/>
      <c r="S989" s="238"/>
      <c r="T989" s="239"/>
      <c r="AT989" s="240" t="s">
        <v>145</v>
      </c>
      <c r="AU989" s="240" t="s">
        <v>89</v>
      </c>
      <c r="AV989" s="15" t="s">
        <v>141</v>
      </c>
      <c r="AW989" s="15" t="s">
        <v>41</v>
      </c>
      <c r="AX989" s="15" t="s">
        <v>23</v>
      </c>
      <c r="AY989" s="240" t="s">
        <v>134</v>
      </c>
    </row>
    <row r="990" spans="1:65" s="2" customFormat="1" ht="16.5" customHeight="1" x14ac:dyDescent="0.2">
      <c r="A990" s="37"/>
      <c r="B990" s="38"/>
      <c r="C990" s="241" t="s">
        <v>717</v>
      </c>
      <c r="D990" s="241" t="s">
        <v>164</v>
      </c>
      <c r="E990" s="242" t="s">
        <v>718</v>
      </c>
      <c r="F990" s="243" t="s">
        <v>719</v>
      </c>
      <c r="G990" s="244" t="s">
        <v>180</v>
      </c>
      <c r="H990" s="245">
        <v>8.6120000000000001</v>
      </c>
      <c r="I990" s="246"/>
      <c r="J990" s="247">
        <f>ROUND(I990*H990,2)</f>
        <v>0</v>
      </c>
      <c r="K990" s="243" t="s">
        <v>158</v>
      </c>
      <c r="L990" s="248"/>
      <c r="M990" s="249" t="s">
        <v>34</v>
      </c>
      <c r="N990" s="250" t="s">
        <v>51</v>
      </c>
      <c r="O990" s="67"/>
      <c r="P990" s="201">
        <f>O990*H990</f>
        <v>0</v>
      </c>
      <c r="Q990" s="201">
        <v>0.55000000000000004</v>
      </c>
      <c r="R990" s="201">
        <f>Q990*H990</f>
        <v>4.7366000000000001</v>
      </c>
      <c r="S990" s="201">
        <v>0</v>
      </c>
      <c r="T990" s="202">
        <f>S990*H990</f>
        <v>0</v>
      </c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R990" s="203" t="s">
        <v>342</v>
      </c>
      <c r="AT990" s="203" t="s">
        <v>164</v>
      </c>
      <c r="AU990" s="203" t="s">
        <v>89</v>
      </c>
      <c r="AY990" s="19" t="s">
        <v>134</v>
      </c>
      <c r="BE990" s="204">
        <f>IF(N990="základní",J990,0)</f>
        <v>0</v>
      </c>
      <c r="BF990" s="204">
        <f>IF(N990="snížená",J990,0)</f>
        <v>0</v>
      </c>
      <c r="BG990" s="204">
        <f>IF(N990="zákl. přenesená",J990,0)</f>
        <v>0</v>
      </c>
      <c r="BH990" s="204">
        <f>IF(N990="sníž. přenesená",J990,0)</f>
        <v>0</v>
      </c>
      <c r="BI990" s="204">
        <f>IF(N990="nulová",J990,0)</f>
        <v>0</v>
      </c>
      <c r="BJ990" s="19" t="s">
        <v>23</v>
      </c>
      <c r="BK990" s="204">
        <f>ROUND(I990*H990,2)</f>
        <v>0</v>
      </c>
      <c r="BL990" s="19" t="s">
        <v>244</v>
      </c>
      <c r="BM990" s="203" t="s">
        <v>720</v>
      </c>
    </row>
    <row r="991" spans="1:65" s="2" customFormat="1" ht="19.5" x14ac:dyDescent="0.2">
      <c r="A991" s="37"/>
      <c r="B991" s="38"/>
      <c r="C991" s="39"/>
      <c r="D991" s="205" t="s">
        <v>143</v>
      </c>
      <c r="E991" s="39"/>
      <c r="F991" s="206" t="s">
        <v>721</v>
      </c>
      <c r="G991" s="39"/>
      <c r="H991" s="39"/>
      <c r="I991" s="110"/>
      <c r="J991" s="39"/>
      <c r="K991" s="39"/>
      <c r="L991" s="42"/>
      <c r="M991" s="207"/>
      <c r="N991" s="208"/>
      <c r="O991" s="67"/>
      <c r="P991" s="67"/>
      <c r="Q991" s="67"/>
      <c r="R991" s="67"/>
      <c r="S991" s="67"/>
      <c r="T991" s="68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T991" s="19" t="s">
        <v>143</v>
      </c>
      <c r="AU991" s="19" t="s">
        <v>89</v>
      </c>
    </row>
    <row r="992" spans="1:65" s="13" customFormat="1" ht="11.25" x14ac:dyDescent="0.2">
      <c r="B992" s="209"/>
      <c r="C992" s="210"/>
      <c r="D992" s="205" t="s">
        <v>145</v>
      </c>
      <c r="E992" s="211" t="s">
        <v>34</v>
      </c>
      <c r="F992" s="212" t="s">
        <v>162</v>
      </c>
      <c r="G992" s="210"/>
      <c r="H992" s="211" t="s">
        <v>34</v>
      </c>
      <c r="I992" s="213"/>
      <c r="J992" s="210"/>
      <c r="K992" s="210"/>
      <c r="L992" s="214"/>
      <c r="M992" s="215"/>
      <c r="N992" s="216"/>
      <c r="O992" s="216"/>
      <c r="P992" s="216"/>
      <c r="Q992" s="216"/>
      <c r="R992" s="216"/>
      <c r="S992" s="216"/>
      <c r="T992" s="217"/>
      <c r="AT992" s="218" t="s">
        <v>145</v>
      </c>
      <c r="AU992" s="218" t="s">
        <v>89</v>
      </c>
      <c r="AV992" s="13" t="s">
        <v>23</v>
      </c>
      <c r="AW992" s="13" t="s">
        <v>41</v>
      </c>
      <c r="AX992" s="13" t="s">
        <v>80</v>
      </c>
      <c r="AY992" s="218" t="s">
        <v>134</v>
      </c>
    </row>
    <row r="993" spans="1:65" s="13" customFormat="1" ht="11.25" x14ac:dyDescent="0.2">
      <c r="B993" s="209"/>
      <c r="C993" s="210"/>
      <c r="D993" s="205" t="s">
        <v>145</v>
      </c>
      <c r="E993" s="211" t="s">
        <v>34</v>
      </c>
      <c r="F993" s="212" t="s">
        <v>415</v>
      </c>
      <c r="G993" s="210"/>
      <c r="H993" s="211" t="s">
        <v>34</v>
      </c>
      <c r="I993" s="213"/>
      <c r="J993" s="210"/>
      <c r="K993" s="210"/>
      <c r="L993" s="214"/>
      <c r="M993" s="215"/>
      <c r="N993" s="216"/>
      <c r="O993" s="216"/>
      <c r="P993" s="216"/>
      <c r="Q993" s="216"/>
      <c r="R993" s="216"/>
      <c r="S993" s="216"/>
      <c r="T993" s="217"/>
      <c r="AT993" s="218" t="s">
        <v>145</v>
      </c>
      <c r="AU993" s="218" t="s">
        <v>89</v>
      </c>
      <c r="AV993" s="13" t="s">
        <v>23</v>
      </c>
      <c r="AW993" s="13" t="s">
        <v>41</v>
      </c>
      <c r="AX993" s="13" t="s">
        <v>80</v>
      </c>
      <c r="AY993" s="218" t="s">
        <v>134</v>
      </c>
    </row>
    <row r="994" spans="1:65" s="14" customFormat="1" ht="11.25" x14ac:dyDescent="0.2">
      <c r="B994" s="219"/>
      <c r="C994" s="220"/>
      <c r="D994" s="205" t="s">
        <v>145</v>
      </c>
      <c r="E994" s="221" t="s">
        <v>34</v>
      </c>
      <c r="F994" s="222" t="s">
        <v>716</v>
      </c>
      <c r="G994" s="220"/>
      <c r="H994" s="223">
        <v>489.07100000000003</v>
      </c>
      <c r="I994" s="224"/>
      <c r="J994" s="220"/>
      <c r="K994" s="220"/>
      <c r="L994" s="225"/>
      <c r="M994" s="226"/>
      <c r="N994" s="227"/>
      <c r="O994" s="227"/>
      <c r="P994" s="227"/>
      <c r="Q994" s="227"/>
      <c r="R994" s="227"/>
      <c r="S994" s="227"/>
      <c r="T994" s="228"/>
      <c r="AT994" s="229" t="s">
        <v>145</v>
      </c>
      <c r="AU994" s="229" t="s">
        <v>89</v>
      </c>
      <c r="AV994" s="14" t="s">
        <v>89</v>
      </c>
      <c r="AW994" s="14" t="s">
        <v>41</v>
      </c>
      <c r="AX994" s="14" t="s">
        <v>80</v>
      </c>
      <c r="AY994" s="229" t="s">
        <v>134</v>
      </c>
    </row>
    <row r="995" spans="1:65" s="15" customFormat="1" ht="11.25" x14ac:dyDescent="0.2">
      <c r="B995" s="230"/>
      <c r="C995" s="231"/>
      <c r="D995" s="205" t="s">
        <v>145</v>
      </c>
      <c r="E995" s="232" t="s">
        <v>34</v>
      </c>
      <c r="F995" s="233" t="s">
        <v>149</v>
      </c>
      <c r="G995" s="231"/>
      <c r="H995" s="234">
        <v>489.07100000000003</v>
      </c>
      <c r="I995" s="235"/>
      <c r="J995" s="231"/>
      <c r="K995" s="231"/>
      <c r="L995" s="236"/>
      <c r="M995" s="237"/>
      <c r="N995" s="238"/>
      <c r="O995" s="238"/>
      <c r="P995" s="238"/>
      <c r="Q995" s="238"/>
      <c r="R995" s="238"/>
      <c r="S995" s="238"/>
      <c r="T995" s="239"/>
      <c r="AT995" s="240" t="s">
        <v>145</v>
      </c>
      <c r="AU995" s="240" t="s">
        <v>89</v>
      </c>
      <c r="AV995" s="15" t="s">
        <v>141</v>
      </c>
      <c r="AW995" s="15" t="s">
        <v>41</v>
      </c>
      <c r="AX995" s="15" t="s">
        <v>80</v>
      </c>
      <c r="AY995" s="240" t="s">
        <v>134</v>
      </c>
    </row>
    <row r="996" spans="1:65" s="14" customFormat="1" ht="11.25" x14ac:dyDescent="0.2">
      <c r="B996" s="219"/>
      <c r="C996" s="220"/>
      <c r="D996" s="205" t="s">
        <v>145</v>
      </c>
      <c r="E996" s="221" t="s">
        <v>34</v>
      </c>
      <c r="F996" s="222" t="s">
        <v>722</v>
      </c>
      <c r="G996" s="220"/>
      <c r="H996" s="223">
        <v>8.6120000000000001</v>
      </c>
      <c r="I996" s="224"/>
      <c r="J996" s="220"/>
      <c r="K996" s="220"/>
      <c r="L996" s="225"/>
      <c r="M996" s="226"/>
      <c r="N996" s="227"/>
      <c r="O996" s="227"/>
      <c r="P996" s="227"/>
      <c r="Q996" s="227"/>
      <c r="R996" s="227"/>
      <c r="S996" s="227"/>
      <c r="T996" s="228"/>
      <c r="AT996" s="229" t="s">
        <v>145</v>
      </c>
      <c r="AU996" s="229" t="s">
        <v>89</v>
      </c>
      <c r="AV996" s="14" t="s">
        <v>89</v>
      </c>
      <c r="AW996" s="14" t="s">
        <v>41</v>
      </c>
      <c r="AX996" s="14" t="s">
        <v>80</v>
      </c>
      <c r="AY996" s="229" t="s">
        <v>134</v>
      </c>
    </row>
    <row r="997" spans="1:65" s="15" customFormat="1" ht="11.25" x14ac:dyDescent="0.2">
      <c r="B997" s="230"/>
      <c r="C997" s="231"/>
      <c r="D997" s="205" t="s">
        <v>145</v>
      </c>
      <c r="E997" s="232" t="s">
        <v>34</v>
      </c>
      <c r="F997" s="233" t="s">
        <v>149</v>
      </c>
      <c r="G997" s="231"/>
      <c r="H997" s="234">
        <v>8.6120000000000001</v>
      </c>
      <c r="I997" s="235"/>
      <c r="J997" s="231"/>
      <c r="K997" s="231"/>
      <c r="L997" s="236"/>
      <c r="M997" s="237"/>
      <c r="N997" s="238"/>
      <c r="O997" s="238"/>
      <c r="P997" s="238"/>
      <c r="Q997" s="238"/>
      <c r="R997" s="238"/>
      <c r="S997" s="238"/>
      <c r="T997" s="239"/>
      <c r="AT997" s="240" t="s">
        <v>145</v>
      </c>
      <c r="AU997" s="240" t="s">
        <v>89</v>
      </c>
      <c r="AV997" s="15" t="s">
        <v>141</v>
      </c>
      <c r="AW997" s="15" t="s">
        <v>41</v>
      </c>
      <c r="AX997" s="15" t="s">
        <v>23</v>
      </c>
      <c r="AY997" s="240" t="s">
        <v>134</v>
      </c>
    </row>
    <row r="998" spans="1:65" s="2" customFormat="1" ht="16.5" customHeight="1" x14ac:dyDescent="0.2">
      <c r="A998" s="37"/>
      <c r="B998" s="38"/>
      <c r="C998" s="192" t="s">
        <v>723</v>
      </c>
      <c r="D998" s="192" t="s">
        <v>136</v>
      </c>
      <c r="E998" s="193" t="s">
        <v>724</v>
      </c>
      <c r="F998" s="194" t="s">
        <v>725</v>
      </c>
      <c r="G998" s="195" t="s">
        <v>157</v>
      </c>
      <c r="H998" s="196">
        <v>489.07100000000003</v>
      </c>
      <c r="I998" s="197"/>
      <c r="J998" s="198">
        <f>ROUND(I998*H998,2)</f>
        <v>0</v>
      </c>
      <c r="K998" s="194" t="s">
        <v>158</v>
      </c>
      <c r="L998" s="42"/>
      <c r="M998" s="199" t="s">
        <v>34</v>
      </c>
      <c r="N998" s="200" t="s">
        <v>51</v>
      </c>
      <c r="O998" s="67"/>
      <c r="P998" s="201">
        <f>O998*H998</f>
        <v>0</v>
      </c>
      <c r="Q998" s="201">
        <v>0</v>
      </c>
      <c r="R998" s="201">
        <f>Q998*H998</f>
        <v>0</v>
      </c>
      <c r="S998" s="201">
        <v>5.0000000000000001E-3</v>
      </c>
      <c r="T998" s="202">
        <f>S998*H998</f>
        <v>2.4453550000000002</v>
      </c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R998" s="203" t="s">
        <v>244</v>
      </c>
      <c r="AT998" s="203" t="s">
        <v>136</v>
      </c>
      <c r="AU998" s="203" t="s">
        <v>89</v>
      </c>
      <c r="AY998" s="19" t="s">
        <v>134</v>
      </c>
      <c r="BE998" s="204">
        <f>IF(N998="základní",J998,0)</f>
        <v>0</v>
      </c>
      <c r="BF998" s="204">
        <f>IF(N998="snížená",J998,0)</f>
        <v>0</v>
      </c>
      <c r="BG998" s="204">
        <f>IF(N998="zákl. přenesená",J998,0)</f>
        <v>0</v>
      </c>
      <c r="BH998" s="204">
        <f>IF(N998="sníž. přenesená",J998,0)</f>
        <v>0</v>
      </c>
      <c r="BI998" s="204">
        <f>IF(N998="nulová",J998,0)</f>
        <v>0</v>
      </c>
      <c r="BJ998" s="19" t="s">
        <v>23</v>
      </c>
      <c r="BK998" s="204">
        <f>ROUND(I998*H998,2)</f>
        <v>0</v>
      </c>
      <c r="BL998" s="19" t="s">
        <v>244</v>
      </c>
      <c r="BM998" s="203" t="s">
        <v>726</v>
      </c>
    </row>
    <row r="999" spans="1:65" s="2" customFormat="1" ht="19.5" x14ac:dyDescent="0.2">
      <c r="A999" s="37"/>
      <c r="B999" s="38"/>
      <c r="C999" s="39"/>
      <c r="D999" s="205" t="s">
        <v>143</v>
      </c>
      <c r="E999" s="39"/>
      <c r="F999" s="206" t="s">
        <v>727</v>
      </c>
      <c r="G999" s="39"/>
      <c r="H999" s="39"/>
      <c r="I999" s="110"/>
      <c r="J999" s="39"/>
      <c r="K999" s="39"/>
      <c r="L999" s="42"/>
      <c r="M999" s="207"/>
      <c r="N999" s="208"/>
      <c r="O999" s="67"/>
      <c r="P999" s="67"/>
      <c r="Q999" s="67"/>
      <c r="R999" s="67"/>
      <c r="S999" s="67"/>
      <c r="T999" s="68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T999" s="19" t="s">
        <v>143</v>
      </c>
      <c r="AU999" s="19" t="s">
        <v>89</v>
      </c>
    </row>
    <row r="1000" spans="1:65" s="13" customFormat="1" ht="11.25" x14ac:dyDescent="0.2">
      <c r="B1000" s="209"/>
      <c r="C1000" s="210"/>
      <c r="D1000" s="205" t="s">
        <v>145</v>
      </c>
      <c r="E1000" s="211" t="s">
        <v>34</v>
      </c>
      <c r="F1000" s="212" t="s">
        <v>162</v>
      </c>
      <c r="G1000" s="210"/>
      <c r="H1000" s="211" t="s">
        <v>34</v>
      </c>
      <c r="I1000" s="213"/>
      <c r="J1000" s="210"/>
      <c r="K1000" s="210"/>
      <c r="L1000" s="214"/>
      <c r="M1000" s="215"/>
      <c r="N1000" s="216"/>
      <c r="O1000" s="216"/>
      <c r="P1000" s="216"/>
      <c r="Q1000" s="216"/>
      <c r="R1000" s="216"/>
      <c r="S1000" s="216"/>
      <c r="T1000" s="217"/>
      <c r="AT1000" s="218" t="s">
        <v>145</v>
      </c>
      <c r="AU1000" s="218" t="s">
        <v>89</v>
      </c>
      <c r="AV1000" s="13" t="s">
        <v>23</v>
      </c>
      <c r="AW1000" s="13" t="s">
        <v>41</v>
      </c>
      <c r="AX1000" s="13" t="s">
        <v>80</v>
      </c>
      <c r="AY1000" s="218" t="s">
        <v>134</v>
      </c>
    </row>
    <row r="1001" spans="1:65" s="13" customFormat="1" ht="11.25" x14ac:dyDescent="0.2">
      <c r="B1001" s="209"/>
      <c r="C1001" s="210"/>
      <c r="D1001" s="205" t="s">
        <v>145</v>
      </c>
      <c r="E1001" s="211" t="s">
        <v>34</v>
      </c>
      <c r="F1001" s="212" t="s">
        <v>415</v>
      </c>
      <c r="G1001" s="210"/>
      <c r="H1001" s="211" t="s">
        <v>34</v>
      </c>
      <c r="I1001" s="213"/>
      <c r="J1001" s="210"/>
      <c r="K1001" s="210"/>
      <c r="L1001" s="214"/>
      <c r="M1001" s="215"/>
      <c r="N1001" s="216"/>
      <c r="O1001" s="216"/>
      <c r="P1001" s="216"/>
      <c r="Q1001" s="216"/>
      <c r="R1001" s="216"/>
      <c r="S1001" s="216"/>
      <c r="T1001" s="217"/>
      <c r="AT1001" s="218" t="s">
        <v>145</v>
      </c>
      <c r="AU1001" s="218" t="s">
        <v>89</v>
      </c>
      <c r="AV1001" s="13" t="s">
        <v>23</v>
      </c>
      <c r="AW1001" s="13" t="s">
        <v>41</v>
      </c>
      <c r="AX1001" s="13" t="s">
        <v>80</v>
      </c>
      <c r="AY1001" s="218" t="s">
        <v>134</v>
      </c>
    </row>
    <row r="1002" spans="1:65" s="14" customFormat="1" ht="11.25" x14ac:dyDescent="0.2">
      <c r="B1002" s="219"/>
      <c r="C1002" s="220"/>
      <c r="D1002" s="205" t="s">
        <v>145</v>
      </c>
      <c r="E1002" s="221" t="s">
        <v>34</v>
      </c>
      <c r="F1002" s="222" t="s">
        <v>716</v>
      </c>
      <c r="G1002" s="220"/>
      <c r="H1002" s="223">
        <v>489.07100000000003</v>
      </c>
      <c r="I1002" s="224"/>
      <c r="J1002" s="220"/>
      <c r="K1002" s="220"/>
      <c r="L1002" s="225"/>
      <c r="M1002" s="226"/>
      <c r="N1002" s="227"/>
      <c r="O1002" s="227"/>
      <c r="P1002" s="227"/>
      <c r="Q1002" s="227"/>
      <c r="R1002" s="227"/>
      <c r="S1002" s="227"/>
      <c r="T1002" s="228"/>
      <c r="AT1002" s="229" t="s">
        <v>145</v>
      </c>
      <c r="AU1002" s="229" t="s">
        <v>89</v>
      </c>
      <c r="AV1002" s="14" t="s">
        <v>89</v>
      </c>
      <c r="AW1002" s="14" t="s">
        <v>41</v>
      </c>
      <c r="AX1002" s="14" t="s">
        <v>80</v>
      </c>
      <c r="AY1002" s="229" t="s">
        <v>134</v>
      </c>
    </row>
    <row r="1003" spans="1:65" s="15" customFormat="1" ht="11.25" x14ac:dyDescent="0.2">
      <c r="B1003" s="230"/>
      <c r="C1003" s="231"/>
      <c r="D1003" s="205" t="s">
        <v>145</v>
      </c>
      <c r="E1003" s="232" t="s">
        <v>34</v>
      </c>
      <c r="F1003" s="233" t="s">
        <v>149</v>
      </c>
      <c r="G1003" s="231"/>
      <c r="H1003" s="234">
        <v>489.07100000000003</v>
      </c>
      <c r="I1003" s="235"/>
      <c r="J1003" s="231"/>
      <c r="K1003" s="231"/>
      <c r="L1003" s="236"/>
      <c r="M1003" s="237"/>
      <c r="N1003" s="238"/>
      <c r="O1003" s="238"/>
      <c r="P1003" s="238"/>
      <c r="Q1003" s="238"/>
      <c r="R1003" s="238"/>
      <c r="S1003" s="238"/>
      <c r="T1003" s="239"/>
      <c r="AT1003" s="240" t="s">
        <v>145</v>
      </c>
      <c r="AU1003" s="240" t="s">
        <v>89</v>
      </c>
      <c r="AV1003" s="15" t="s">
        <v>141</v>
      </c>
      <c r="AW1003" s="15" t="s">
        <v>41</v>
      </c>
      <c r="AX1003" s="15" t="s">
        <v>23</v>
      </c>
      <c r="AY1003" s="240" t="s">
        <v>134</v>
      </c>
    </row>
    <row r="1004" spans="1:65" s="2" customFormat="1" ht="16.5" customHeight="1" x14ac:dyDescent="0.2">
      <c r="A1004" s="37"/>
      <c r="B1004" s="38"/>
      <c r="C1004" s="192" t="s">
        <v>728</v>
      </c>
      <c r="D1004" s="192" t="s">
        <v>136</v>
      </c>
      <c r="E1004" s="193" t="s">
        <v>729</v>
      </c>
      <c r="F1004" s="194" t="s">
        <v>730</v>
      </c>
      <c r="G1004" s="195" t="s">
        <v>157</v>
      </c>
      <c r="H1004" s="196">
        <v>244.536</v>
      </c>
      <c r="I1004" s="197"/>
      <c r="J1004" s="198">
        <f>ROUND(I1004*H1004,2)</f>
        <v>0</v>
      </c>
      <c r="K1004" s="194" t="s">
        <v>34</v>
      </c>
      <c r="L1004" s="42"/>
      <c r="M1004" s="199" t="s">
        <v>34</v>
      </c>
      <c r="N1004" s="200" t="s">
        <v>51</v>
      </c>
      <c r="O1004" s="67"/>
      <c r="P1004" s="201">
        <f>O1004*H1004</f>
        <v>0</v>
      </c>
      <c r="Q1004" s="201">
        <v>0</v>
      </c>
      <c r="R1004" s="201">
        <f>Q1004*H1004</f>
        <v>0</v>
      </c>
      <c r="S1004" s="201">
        <v>0</v>
      </c>
      <c r="T1004" s="202">
        <f>S1004*H1004</f>
        <v>0</v>
      </c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R1004" s="203" t="s">
        <v>244</v>
      </c>
      <c r="AT1004" s="203" t="s">
        <v>136</v>
      </c>
      <c r="AU1004" s="203" t="s">
        <v>89</v>
      </c>
      <c r="AY1004" s="19" t="s">
        <v>134</v>
      </c>
      <c r="BE1004" s="204">
        <f>IF(N1004="základní",J1004,0)</f>
        <v>0</v>
      </c>
      <c r="BF1004" s="204">
        <f>IF(N1004="snížená",J1004,0)</f>
        <v>0</v>
      </c>
      <c r="BG1004" s="204">
        <f>IF(N1004="zákl. přenesená",J1004,0)</f>
        <v>0</v>
      </c>
      <c r="BH1004" s="204">
        <f>IF(N1004="sníž. přenesená",J1004,0)</f>
        <v>0</v>
      </c>
      <c r="BI1004" s="204">
        <f>IF(N1004="nulová",J1004,0)</f>
        <v>0</v>
      </c>
      <c r="BJ1004" s="19" t="s">
        <v>23</v>
      </c>
      <c r="BK1004" s="204">
        <f>ROUND(I1004*H1004,2)</f>
        <v>0</v>
      </c>
      <c r="BL1004" s="19" t="s">
        <v>244</v>
      </c>
      <c r="BM1004" s="203" t="s">
        <v>731</v>
      </c>
    </row>
    <row r="1005" spans="1:65" s="2" customFormat="1" ht="11.25" x14ac:dyDescent="0.2">
      <c r="A1005" s="37"/>
      <c r="B1005" s="38"/>
      <c r="C1005" s="39"/>
      <c r="D1005" s="205" t="s">
        <v>143</v>
      </c>
      <c r="E1005" s="39"/>
      <c r="F1005" s="206" t="s">
        <v>730</v>
      </c>
      <c r="G1005" s="39"/>
      <c r="H1005" s="39"/>
      <c r="I1005" s="110"/>
      <c r="J1005" s="39"/>
      <c r="K1005" s="39"/>
      <c r="L1005" s="42"/>
      <c r="M1005" s="207"/>
      <c r="N1005" s="208"/>
      <c r="O1005" s="67"/>
      <c r="P1005" s="67"/>
      <c r="Q1005" s="67"/>
      <c r="R1005" s="67"/>
      <c r="S1005" s="67"/>
      <c r="T1005" s="68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T1005" s="19" t="s">
        <v>143</v>
      </c>
      <c r="AU1005" s="19" t="s">
        <v>89</v>
      </c>
    </row>
    <row r="1006" spans="1:65" s="13" customFormat="1" ht="11.25" x14ac:dyDescent="0.2">
      <c r="B1006" s="209"/>
      <c r="C1006" s="210"/>
      <c r="D1006" s="205" t="s">
        <v>145</v>
      </c>
      <c r="E1006" s="211" t="s">
        <v>34</v>
      </c>
      <c r="F1006" s="212" t="s">
        <v>162</v>
      </c>
      <c r="G1006" s="210"/>
      <c r="H1006" s="211" t="s">
        <v>34</v>
      </c>
      <c r="I1006" s="213"/>
      <c r="J1006" s="210"/>
      <c r="K1006" s="210"/>
      <c r="L1006" s="214"/>
      <c r="M1006" s="215"/>
      <c r="N1006" s="216"/>
      <c r="O1006" s="216"/>
      <c r="P1006" s="216"/>
      <c r="Q1006" s="216"/>
      <c r="R1006" s="216"/>
      <c r="S1006" s="216"/>
      <c r="T1006" s="217"/>
      <c r="AT1006" s="218" t="s">
        <v>145</v>
      </c>
      <c r="AU1006" s="218" t="s">
        <v>89</v>
      </c>
      <c r="AV1006" s="13" t="s">
        <v>23</v>
      </c>
      <c r="AW1006" s="13" t="s">
        <v>41</v>
      </c>
      <c r="AX1006" s="13" t="s">
        <v>80</v>
      </c>
      <c r="AY1006" s="218" t="s">
        <v>134</v>
      </c>
    </row>
    <row r="1007" spans="1:65" s="13" customFormat="1" ht="11.25" x14ac:dyDescent="0.2">
      <c r="B1007" s="209"/>
      <c r="C1007" s="210"/>
      <c r="D1007" s="205" t="s">
        <v>145</v>
      </c>
      <c r="E1007" s="211" t="s">
        <v>34</v>
      </c>
      <c r="F1007" s="212" t="s">
        <v>415</v>
      </c>
      <c r="G1007" s="210"/>
      <c r="H1007" s="211" t="s">
        <v>34</v>
      </c>
      <c r="I1007" s="213"/>
      <c r="J1007" s="210"/>
      <c r="K1007" s="210"/>
      <c r="L1007" s="214"/>
      <c r="M1007" s="215"/>
      <c r="N1007" s="216"/>
      <c r="O1007" s="216"/>
      <c r="P1007" s="216"/>
      <c r="Q1007" s="216"/>
      <c r="R1007" s="216"/>
      <c r="S1007" s="216"/>
      <c r="T1007" s="217"/>
      <c r="AT1007" s="218" t="s">
        <v>145</v>
      </c>
      <c r="AU1007" s="218" t="s">
        <v>89</v>
      </c>
      <c r="AV1007" s="13" t="s">
        <v>23</v>
      </c>
      <c r="AW1007" s="13" t="s">
        <v>41</v>
      </c>
      <c r="AX1007" s="13" t="s">
        <v>80</v>
      </c>
      <c r="AY1007" s="218" t="s">
        <v>134</v>
      </c>
    </row>
    <row r="1008" spans="1:65" s="14" customFormat="1" ht="11.25" x14ac:dyDescent="0.2">
      <c r="B1008" s="219"/>
      <c r="C1008" s="220"/>
      <c r="D1008" s="205" t="s">
        <v>145</v>
      </c>
      <c r="E1008" s="221" t="s">
        <v>34</v>
      </c>
      <c r="F1008" s="222" t="s">
        <v>732</v>
      </c>
      <c r="G1008" s="220"/>
      <c r="H1008" s="223">
        <v>244.536</v>
      </c>
      <c r="I1008" s="224"/>
      <c r="J1008" s="220"/>
      <c r="K1008" s="220"/>
      <c r="L1008" s="225"/>
      <c r="M1008" s="226"/>
      <c r="N1008" s="227"/>
      <c r="O1008" s="227"/>
      <c r="P1008" s="227"/>
      <c r="Q1008" s="227"/>
      <c r="R1008" s="227"/>
      <c r="S1008" s="227"/>
      <c r="T1008" s="228"/>
      <c r="AT1008" s="229" t="s">
        <v>145</v>
      </c>
      <c r="AU1008" s="229" t="s">
        <v>89</v>
      </c>
      <c r="AV1008" s="14" t="s">
        <v>89</v>
      </c>
      <c r="AW1008" s="14" t="s">
        <v>41</v>
      </c>
      <c r="AX1008" s="14" t="s">
        <v>80</v>
      </c>
      <c r="AY1008" s="229" t="s">
        <v>134</v>
      </c>
    </row>
    <row r="1009" spans="1:65" s="15" customFormat="1" ht="11.25" x14ac:dyDescent="0.2">
      <c r="B1009" s="230"/>
      <c r="C1009" s="231"/>
      <c r="D1009" s="205" t="s">
        <v>145</v>
      </c>
      <c r="E1009" s="232" t="s">
        <v>34</v>
      </c>
      <c r="F1009" s="233" t="s">
        <v>149</v>
      </c>
      <c r="G1009" s="231"/>
      <c r="H1009" s="234">
        <v>244.536</v>
      </c>
      <c r="I1009" s="235"/>
      <c r="J1009" s="231"/>
      <c r="K1009" s="231"/>
      <c r="L1009" s="236"/>
      <c r="M1009" s="237"/>
      <c r="N1009" s="238"/>
      <c r="O1009" s="238"/>
      <c r="P1009" s="238"/>
      <c r="Q1009" s="238"/>
      <c r="R1009" s="238"/>
      <c r="S1009" s="238"/>
      <c r="T1009" s="239"/>
      <c r="AT1009" s="240" t="s">
        <v>145</v>
      </c>
      <c r="AU1009" s="240" t="s">
        <v>89</v>
      </c>
      <c r="AV1009" s="15" t="s">
        <v>141</v>
      </c>
      <c r="AW1009" s="15" t="s">
        <v>41</v>
      </c>
      <c r="AX1009" s="15" t="s">
        <v>23</v>
      </c>
      <c r="AY1009" s="240" t="s">
        <v>134</v>
      </c>
    </row>
    <row r="1010" spans="1:65" s="2" customFormat="1" ht="16.5" customHeight="1" x14ac:dyDescent="0.2">
      <c r="A1010" s="37"/>
      <c r="B1010" s="38"/>
      <c r="C1010" s="192" t="s">
        <v>733</v>
      </c>
      <c r="D1010" s="192" t="s">
        <v>136</v>
      </c>
      <c r="E1010" s="193" t="s">
        <v>734</v>
      </c>
      <c r="F1010" s="194" t="s">
        <v>735</v>
      </c>
      <c r="G1010" s="195" t="s">
        <v>180</v>
      </c>
      <c r="H1010" s="196">
        <v>59.259</v>
      </c>
      <c r="I1010" s="197"/>
      <c r="J1010" s="198">
        <f>ROUND(I1010*H1010,2)</f>
        <v>0</v>
      </c>
      <c r="K1010" s="194" t="s">
        <v>158</v>
      </c>
      <c r="L1010" s="42"/>
      <c r="M1010" s="199" t="s">
        <v>34</v>
      </c>
      <c r="N1010" s="200" t="s">
        <v>51</v>
      </c>
      <c r="O1010" s="67"/>
      <c r="P1010" s="201">
        <f>O1010*H1010</f>
        <v>0</v>
      </c>
      <c r="Q1010" s="201">
        <v>2.3369999999999998E-2</v>
      </c>
      <c r="R1010" s="201">
        <f>Q1010*H1010</f>
        <v>1.38488283</v>
      </c>
      <c r="S1010" s="201">
        <v>0</v>
      </c>
      <c r="T1010" s="202">
        <f>S1010*H1010</f>
        <v>0</v>
      </c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R1010" s="203" t="s">
        <v>244</v>
      </c>
      <c r="AT1010" s="203" t="s">
        <v>136</v>
      </c>
      <c r="AU1010" s="203" t="s">
        <v>89</v>
      </c>
      <c r="AY1010" s="19" t="s">
        <v>134</v>
      </c>
      <c r="BE1010" s="204">
        <f>IF(N1010="základní",J1010,0)</f>
        <v>0</v>
      </c>
      <c r="BF1010" s="204">
        <f>IF(N1010="snížená",J1010,0)</f>
        <v>0</v>
      </c>
      <c r="BG1010" s="204">
        <f>IF(N1010="zákl. přenesená",J1010,0)</f>
        <v>0</v>
      </c>
      <c r="BH1010" s="204">
        <f>IF(N1010="sníž. přenesená",J1010,0)</f>
        <v>0</v>
      </c>
      <c r="BI1010" s="204">
        <f>IF(N1010="nulová",J1010,0)</f>
        <v>0</v>
      </c>
      <c r="BJ1010" s="19" t="s">
        <v>23</v>
      </c>
      <c r="BK1010" s="204">
        <f>ROUND(I1010*H1010,2)</f>
        <v>0</v>
      </c>
      <c r="BL1010" s="19" t="s">
        <v>244</v>
      </c>
      <c r="BM1010" s="203" t="s">
        <v>736</v>
      </c>
    </row>
    <row r="1011" spans="1:65" s="2" customFormat="1" ht="11.25" x14ac:dyDescent="0.2">
      <c r="A1011" s="37"/>
      <c r="B1011" s="38"/>
      <c r="C1011" s="39"/>
      <c r="D1011" s="205" t="s">
        <v>143</v>
      </c>
      <c r="E1011" s="39"/>
      <c r="F1011" s="206" t="s">
        <v>737</v>
      </c>
      <c r="G1011" s="39"/>
      <c r="H1011" s="39"/>
      <c r="I1011" s="110"/>
      <c r="J1011" s="39"/>
      <c r="K1011" s="39"/>
      <c r="L1011" s="42"/>
      <c r="M1011" s="207"/>
      <c r="N1011" s="208"/>
      <c r="O1011" s="67"/>
      <c r="P1011" s="67"/>
      <c r="Q1011" s="67"/>
      <c r="R1011" s="67"/>
      <c r="S1011" s="67"/>
      <c r="T1011" s="68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T1011" s="19" t="s">
        <v>143</v>
      </c>
      <c r="AU1011" s="19" t="s">
        <v>89</v>
      </c>
    </row>
    <row r="1012" spans="1:65" s="13" customFormat="1" ht="11.25" x14ac:dyDescent="0.2">
      <c r="B1012" s="209"/>
      <c r="C1012" s="210"/>
      <c r="D1012" s="205" t="s">
        <v>145</v>
      </c>
      <c r="E1012" s="211" t="s">
        <v>34</v>
      </c>
      <c r="F1012" s="212" t="s">
        <v>162</v>
      </c>
      <c r="G1012" s="210"/>
      <c r="H1012" s="211" t="s">
        <v>34</v>
      </c>
      <c r="I1012" s="213"/>
      <c r="J1012" s="210"/>
      <c r="K1012" s="210"/>
      <c r="L1012" s="214"/>
      <c r="M1012" s="215"/>
      <c r="N1012" s="216"/>
      <c r="O1012" s="216"/>
      <c r="P1012" s="216"/>
      <c r="Q1012" s="216"/>
      <c r="R1012" s="216"/>
      <c r="S1012" s="216"/>
      <c r="T1012" s="217"/>
      <c r="AT1012" s="218" t="s">
        <v>145</v>
      </c>
      <c r="AU1012" s="218" t="s">
        <v>89</v>
      </c>
      <c r="AV1012" s="13" t="s">
        <v>23</v>
      </c>
      <c r="AW1012" s="13" t="s">
        <v>41</v>
      </c>
      <c r="AX1012" s="13" t="s">
        <v>80</v>
      </c>
      <c r="AY1012" s="218" t="s">
        <v>134</v>
      </c>
    </row>
    <row r="1013" spans="1:65" s="13" customFormat="1" ht="11.25" x14ac:dyDescent="0.2">
      <c r="B1013" s="209"/>
      <c r="C1013" s="210"/>
      <c r="D1013" s="205" t="s">
        <v>145</v>
      </c>
      <c r="E1013" s="211" t="s">
        <v>34</v>
      </c>
      <c r="F1013" s="212" t="s">
        <v>415</v>
      </c>
      <c r="G1013" s="210"/>
      <c r="H1013" s="211" t="s">
        <v>34</v>
      </c>
      <c r="I1013" s="213"/>
      <c r="J1013" s="210"/>
      <c r="K1013" s="210"/>
      <c r="L1013" s="214"/>
      <c r="M1013" s="215"/>
      <c r="N1013" s="216"/>
      <c r="O1013" s="216"/>
      <c r="P1013" s="216"/>
      <c r="Q1013" s="216"/>
      <c r="R1013" s="216"/>
      <c r="S1013" s="216"/>
      <c r="T1013" s="217"/>
      <c r="AT1013" s="218" t="s">
        <v>145</v>
      </c>
      <c r="AU1013" s="218" t="s">
        <v>89</v>
      </c>
      <c r="AV1013" s="13" t="s">
        <v>23</v>
      </c>
      <c r="AW1013" s="13" t="s">
        <v>41</v>
      </c>
      <c r="AX1013" s="13" t="s">
        <v>80</v>
      </c>
      <c r="AY1013" s="218" t="s">
        <v>134</v>
      </c>
    </row>
    <row r="1014" spans="1:65" s="14" customFormat="1" ht="11.25" x14ac:dyDescent="0.2">
      <c r="B1014" s="219"/>
      <c r="C1014" s="220"/>
      <c r="D1014" s="205" t="s">
        <v>145</v>
      </c>
      <c r="E1014" s="221" t="s">
        <v>34</v>
      </c>
      <c r="F1014" s="222" t="s">
        <v>716</v>
      </c>
      <c r="G1014" s="220"/>
      <c r="H1014" s="223">
        <v>489.07100000000003</v>
      </c>
      <c r="I1014" s="224"/>
      <c r="J1014" s="220"/>
      <c r="K1014" s="220"/>
      <c r="L1014" s="225"/>
      <c r="M1014" s="226"/>
      <c r="N1014" s="227"/>
      <c r="O1014" s="227"/>
      <c r="P1014" s="227"/>
      <c r="Q1014" s="227"/>
      <c r="R1014" s="227"/>
      <c r="S1014" s="227"/>
      <c r="T1014" s="228"/>
      <c r="AT1014" s="229" t="s">
        <v>145</v>
      </c>
      <c r="AU1014" s="229" t="s">
        <v>89</v>
      </c>
      <c r="AV1014" s="14" t="s">
        <v>89</v>
      </c>
      <c r="AW1014" s="14" t="s">
        <v>41</v>
      </c>
      <c r="AX1014" s="14" t="s">
        <v>80</v>
      </c>
      <c r="AY1014" s="229" t="s">
        <v>134</v>
      </c>
    </row>
    <row r="1015" spans="1:65" s="15" customFormat="1" ht="11.25" x14ac:dyDescent="0.2">
      <c r="B1015" s="230"/>
      <c r="C1015" s="231"/>
      <c r="D1015" s="205" t="s">
        <v>145</v>
      </c>
      <c r="E1015" s="232" t="s">
        <v>34</v>
      </c>
      <c r="F1015" s="233" t="s">
        <v>149</v>
      </c>
      <c r="G1015" s="231"/>
      <c r="H1015" s="234">
        <v>489.07100000000003</v>
      </c>
      <c r="I1015" s="235"/>
      <c r="J1015" s="231"/>
      <c r="K1015" s="231"/>
      <c r="L1015" s="236"/>
      <c r="M1015" s="237"/>
      <c r="N1015" s="238"/>
      <c r="O1015" s="238"/>
      <c r="P1015" s="238"/>
      <c r="Q1015" s="238"/>
      <c r="R1015" s="238"/>
      <c r="S1015" s="238"/>
      <c r="T1015" s="239"/>
      <c r="AT1015" s="240" t="s">
        <v>145</v>
      </c>
      <c r="AU1015" s="240" t="s">
        <v>89</v>
      </c>
      <c r="AV1015" s="15" t="s">
        <v>141</v>
      </c>
      <c r="AW1015" s="15" t="s">
        <v>41</v>
      </c>
      <c r="AX1015" s="15" t="s">
        <v>80</v>
      </c>
      <c r="AY1015" s="240" t="s">
        <v>134</v>
      </c>
    </row>
    <row r="1016" spans="1:65" s="14" customFormat="1" ht="11.25" x14ac:dyDescent="0.2">
      <c r="B1016" s="219"/>
      <c r="C1016" s="220"/>
      <c r="D1016" s="205" t="s">
        <v>145</v>
      </c>
      <c r="E1016" s="221" t="s">
        <v>34</v>
      </c>
      <c r="F1016" s="222" t="s">
        <v>738</v>
      </c>
      <c r="G1016" s="220"/>
      <c r="H1016" s="223">
        <v>59.259</v>
      </c>
      <c r="I1016" s="224"/>
      <c r="J1016" s="220"/>
      <c r="K1016" s="220"/>
      <c r="L1016" s="225"/>
      <c r="M1016" s="226"/>
      <c r="N1016" s="227"/>
      <c r="O1016" s="227"/>
      <c r="P1016" s="227"/>
      <c r="Q1016" s="227"/>
      <c r="R1016" s="227"/>
      <c r="S1016" s="227"/>
      <c r="T1016" s="228"/>
      <c r="AT1016" s="229" t="s">
        <v>145</v>
      </c>
      <c r="AU1016" s="229" t="s">
        <v>89</v>
      </c>
      <c r="AV1016" s="14" t="s">
        <v>89</v>
      </c>
      <c r="AW1016" s="14" t="s">
        <v>41</v>
      </c>
      <c r="AX1016" s="14" t="s">
        <v>80</v>
      </c>
      <c r="AY1016" s="229" t="s">
        <v>134</v>
      </c>
    </row>
    <row r="1017" spans="1:65" s="15" customFormat="1" ht="11.25" x14ac:dyDescent="0.2">
      <c r="B1017" s="230"/>
      <c r="C1017" s="231"/>
      <c r="D1017" s="205" t="s">
        <v>145</v>
      </c>
      <c r="E1017" s="232" t="s">
        <v>34</v>
      </c>
      <c r="F1017" s="233" t="s">
        <v>149</v>
      </c>
      <c r="G1017" s="231"/>
      <c r="H1017" s="234">
        <v>59.259</v>
      </c>
      <c r="I1017" s="235"/>
      <c r="J1017" s="231"/>
      <c r="K1017" s="231"/>
      <c r="L1017" s="236"/>
      <c r="M1017" s="237"/>
      <c r="N1017" s="238"/>
      <c r="O1017" s="238"/>
      <c r="P1017" s="238"/>
      <c r="Q1017" s="238"/>
      <c r="R1017" s="238"/>
      <c r="S1017" s="238"/>
      <c r="T1017" s="239"/>
      <c r="AT1017" s="240" t="s">
        <v>145</v>
      </c>
      <c r="AU1017" s="240" t="s">
        <v>89</v>
      </c>
      <c r="AV1017" s="15" t="s">
        <v>141</v>
      </c>
      <c r="AW1017" s="15" t="s">
        <v>41</v>
      </c>
      <c r="AX1017" s="15" t="s">
        <v>23</v>
      </c>
      <c r="AY1017" s="240" t="s">
        <v>134</v>
      </c>
    </row>
    <row r="1018" spans="1:65" s="2" customFormat="1" ht="16.5" customHeight="1" x14ac:dyDescent="0.2">
      <c r="A1018" s="37"/>
      <c r="B1018" s="38"/>
      <c r="C1018" s="192" t="s">
        <v>739</v>
      </c>
      <c r="D1018" s="192" t="s">
        <v>136</v>
      </c>
      <c r="E1018" s="193" t="s">
        <v>740</v>
      </c>
      <c r="F1018" s="194" t="s">
        <v>741</v>
      </c>
      <c r="G1018" s="195" t="s">
        <v>139</v>
      </c>
      <c r="H1018" s="196">
        <v>494.67</v>
      </c>
      <c r="I1018" s="197"/>
      <c r="J1018" s="198">
        <f>ROUND(I1018*H1018,2)</f>
        <v>0</v>
      </c>
      <c r="K1018" s="194" t="s">
        <v>158</v>
      </c>
      <c r="L1018" s="42"/>
      <c r="M1018" s="199" t="s">
        <v>34</v>
      </c>
      <c r="N1018" s="200" t="s">
        <v>51</v>
      </c>
      <c r="O1018" s="67"/>
      <c r="P1018" s="201">
        <f>O1018*H1018</f>
        <v>0</v>
      </c>
      <c r="Q1018" s="201">
        <v>8.9999999999999998E-4</v>
      </c>
      <c r="R1018" s="201">
        <f>Q1018*H1018</f>
        <v>0.44520300000000002</v>
      </c>
      <c r="S1018" s="201">
        <v>0</v>
      </c>
      <c r="T1018" s="202">
        <f>S1018*H1018</f>
        <v>0</v>
      </c>
      <c r="U1018" s="37"/>
      <c r="V1018" s="37"/>
      <c r="W1018" s="37"/>
      <c r="X1018" s="37"/>
      <c r="Y1018" s="37"/>
      <c r="Z1018" s="37"/>
      <c r="AA1018" s="37"/>
      <c r="AB1018" s="37"/>
      <c r="AC1018" s="37"/>
      <c r="AD1018" s="37"/>
      <c r="AE1018" s="37"/>
      <c r="AR1018" s="203" t="s">
        <v>244</v>
      </c>
      <c r="AT1018" s="203" t="s">
        <v>136</v>
      </c>
      <c r="AU1018" s="203" t="s">
        <v>89</v>
      </c>
      <c r="AY1018" s="19" t="s">
        <v>134</v>
      </c>
      <c r="BE1018" s="204">
        <f>IF(N1018="základní",J1018,0)</f>
        <v>0</v>
      </c>
      <c r="BF1018" s="204">
        <f>IF(N1018="snížená",J1018,0)</f>
        <v>0</v>
      </c>
      <c r="BG1018" s="204">
        <f>IF(N1018="zákl. přenesená",J1018,0)</f>
        <v>0</v>
      </c>
      <c r="BH1018" s="204">
        <f>IF(N1018="sníž. přenesená",J1018,0)</f>
        <v>0</v>
      </c>
      <c r="BI1018" s="204">
        <f>IF(N1018="nulová",J1018,0)</f>
        <v>0</v>
      </c>
      <c r="BJ1018" s="19" t="s">
        <v>23</v>
      </c>
      <c r="BK1018" s="204">
        <f>ROUND(I1018*H1018,2)</f>
        <v>0</v>
      </c>
      <c r="BL1018" s="19" t="s">
        <v>244</v>
      </c>
      <c r="BM1018" s="203" t="s">
        <v>742</v>
      </c>
    </row>
    <row r="1019" spans="1:65" s="2" customFormat="1" ht="11.25" x14ac:dyDescent="0.2">
      <c r="A1019" s="37"/>
      <c r="B1019" s="38"/>
      <c r="C1019" s="39"/>
      <c r="D1019" s="205" t="s">
        <v>143</v>
      </c>
      <c r="E1019" s="39"/>
      <c r="F1019" s="206" t="s">
        <v>743</v>
      </c>
      <c r="G1019" s="39"/>
      <c r="H1019" s="39"/>
      <c r="I1019" s="110"/>
      <c r="J1019" s="39"/>
      <c r="K1019" s="39"/>
      <c r="L1019" s="42"/>
      <c r="M1019" s="207"/>
      <c r="N1019" s="208"/>
      <c r="O1019" s="67"/>
      <c r="P1019" s="67"/>
      <c r="Q1019" s="67"/>
      <c r="R1019" s="67"/>
      <c r="S1019" s="67"/>
      <c r="T1019" s="68"/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  <c r="AT1019" s="19" t="s">
        <v>143</v>
      </c>
      <c r="AU1019" s="19" t="s">
        <v>89</v>
      </c>
    </row>
    <row r="1020" spans="1:65" s="13" customFormat="1" ht="11.25" x14ac:dyDescent="0.2">
      <c r="B1020" s="209"/>
      <c r="C1020" s="210"/>
      <c r="D1020" s="205" t="s">
        <v>145</v>
      </c>
      <c r="E1020" s="211" t="s">
        <v>34</v>
      </c>
      <c r="F1020" s="212" t="s">
        <v>162</v>
      </c>
      <c r="G1020" s="210"/>
      <c r="H1020" s="211" t="s">
        <v>34</v>
      </c>
      <c r="I1020" s="213"/>
      <c r="J1020" s="210"/>
      <c r="K1020" s="210"/>
      <c r="L1020" s="214"/>
      <c r="M1020" s="215"/>
      <c r="N1020" s="216"/>
      <c r="O1020" s="216"/>
      <c r="P1020" s="216"/>
      <c r="Q1020" s="216"/>
      <c r="R1020" s="216"/>
      <c r="S1020" s="216"/>
      <c r="T1020" s="217"/>
      <c r="AT1020" s="218" t="s">
        <v>145</v>
      </c>
      <c r="AU1020" s="218" t="s">
        <v>89</v>
      </c>
      <c r="AV1020" s="13" t="s">
        <v>23</v>
      </c>
      <c r="AW1020" s="13" t="s">
        <v>41</v>
      </c>
      <c r="AX1020" s="13" t="s">
        <v>80</v>
      </c>
      <c r="AY1020" s="218" t="s">
        <v>134</v>
      </c>
    </row>
    <row r="1021" spans="1:65" s="14" customFormat="1" ht="11.25" x14ac:dyDescent="0.2">
      <c r="B1021" s="219"/>
      <c r="C1021" s="220"/>
      <c r="D1021" s="205" t="s">
        <v>145</v>
      </c>
      <c r="E1021" s="221" t="s">
        <v>34</v>
      </c>
      <c r="F1021" s="222" t="s">
        <v>744</v>
      </c>
      <c r="G1021" s="220"/>
      <c r="H1021" s="223">
        <v>89.162999999999997</v>
      </c>
      <c r="I1021" s="224"/>
      <c r="J1021" s="220"/>
      <c r="K1021" s="220"/>
      <c r="L1021" s="225"/>
      <c r="M1021" s="226"/>
      <c r="N1021" s="227"/>
      <c r="O1021" s="227"/>
      <c r="P1021" s="227"/>
      <c r="Q1021" s="227"/>
      <c r="R1021" s="227"/>
      <c r="S1021" s="227"/>
      <c r="T1021" s="228"/>
      <c r="AT1021" s="229" t="s">
        <v>145</v>
      </c>
      <c r="AU1021" s="229" t="s">
        <v>89</v>
      </c>
      <c r="AV1021" s="14" t="s">
        <v>89</v>
      </c>
      <c r="AW1021" s="14" t="s">
        <v>41</v>
      </c>
      <c r="AX1021" s="14" t="s">
        <v>80</v>
      </c>
      <c r="AY1021" s="229" t="s">
        <v>134</v>
      </c>
    </row>
    <row r="1022" spans="1:65" s="14" customFormat="1" ht="11.25" x14ac:dyDescent="0.2">
      <c r="B1022" s="219"/>
      <c r="C1022" s="220"/>
      <c r="D1022" s="205" t="s">
        <v>145</v>
      </c>
      <c r="E1022" s="221" t="s">
        <v>34</v>
      </c>
      <c r="F1022" s="222" t="s">
        <v>745</v>
      </c>
      <c r="G1022" s="220"/>
      <c r="H1022" s="223">
        <v>52.643999999999998</v>
      </c>
      <c r="I1022" s="224"/>
      <c r="J1022" s="220"/>
      <c r="K1022" s="220"/>
      <c r="L1022" s="225"/>
      <c r="M1022" s="226"/>
      <c r="N1022" s="227"/>
      <c r="O1022" s="227"/>
      <c r="P1022" s="227"/>
      <c r="Q1022" s="227"/>
      <c r="R1022" s="227"/>
      <c r="S1022" s="227"/>
      <c r="T1022" s="228"/>
      <c r="AT1022" s="229" t="s">
        <v>145</v>
      </c>
      <c r="AU1022" s="229" t="s">
        <v>89</v>
      </c>
      <c r="AV1022" s="14" t="s">
        <v>89</v>
      </c>
      <c r="AW1022" s="14" t="s">
        <v>41</v>
      </c>
      <c r="AX1022" s="14" t="s">
        <v>80</v>
      </c>
      <c r="AY1022" s="229" t="s">
        <v>134</v>
      </c>
    </row>
    <row r="1023" spans="1:65" s="14" customFormat="1" ht="11.25" x14ac:dyDescent="0.2">
      <c r="B1023" s="219"/>
      <c r="C1023" s="220"/>
      <c r="D1023" s="205" t="s">
        <v>145</v>
      </c>
      <c r="E1023" s="221" t="s">
        <v>34</v>
      </c>
      <c r="F1023" s="222" t="s">
        <v>746</v>
      </c>
      <c r="G1023" s="220"/>
      <c r="H1023" s="223">
        <v>105.52800000000001</v>
      </c>
      <c r="I1023" s="224"/>
      <c r="J1023" s="220"/>
      <c r="K1023" s="220"/>
      <c r="L1023" s="225"/>
      <c r="M1023" s="226"/>
      <c r="N1023" s="227"/>
      <c r="O1023" s="227"/>
      <c r="P1023" s="227"/>
      <c r="Q1023" s="227"/>
      <c r="R1023" s="227"/>
      <c r="S1023" s="227"/>
      <c r="T1023" s="228"/>
      <c r="AT1023" s="229" t="s">
        <v>145</v>
      </c>
      <c r="AU1023" s="229" t="s">
        <v>89</v>
      </c>
      <c r="AV1023" s="14" t="s">
        <v>89</v>
      </c>
      <c r="AW1023" s="14" t="s">
        <v>41</v>
      </c>
      <c r="AX1023" s="14" t="s">
        <v>80</v>
      </c>
      <c r="AY1023" s="229" t="s">
        <v>134</v>
      </c>
    </row>
    <row r="1024" spans="1:65" s="13" customFormat="1" ht="11.25" x14ac:dyDescent="0.2">
      <c r="B1024" s="209"/>
      <c r="C1024" s="210"/>
      <c r="D1024" s="205" t="s">
        <v>145</v>
      </c>
      <c r="E1024" s="211" t="s">
        <v>34</v>
      </c>
      <c r="F1024" s="212" t="s">
        <v>661</v>
      </c>
      <c r="G1024" s="210"/>
      <c r="H1024" s="211" t="s">
        <v>34</v>
      </c>
      <c r="I1024" s="213"/>
      <c r="J1024" s="210"/>
      <c r="K1024" s="210"/>
      <c r="L1024" s="214"/>
      <c r="M1024" s="215"/>
      <c r="N1024" s="216"/>
      <c r="O1024" s="216"/>
      <c r="P1024" s="216"/>
      <c r="Q1024" s="216"/>
      <c r="R1024" s="216"/>
      <c r="S1024" s="216"/>
      <c r="T1024" s="217"/>
      <c r="AT1024" s="218" t="s">
        <v>145</v>
      </c>
      <c r="AU1024" s="218" t="s">
        <v>89</v>
      </c>
      <c r="AV1024" s="13" t="s">
        <v>23</v>
      </c>
      <c r="AW1024" s="13" t="s">
        <v>41</v>
      </c>
      <c r="AX1024" s="13" t="s">
        <v>80</v>
      </c>
      <c r="AY1024" s="218" t="s">
        <v>134</v>
      </c>
    </row>
    <row r="1025" spans="1:65" s="14" customFormat="1" ht="11.25" x14ac:dyDescent="0.2">
      <c r="B1025" s="219"/>
      <c r="C1025" s="220"/>
      <c r="D1025" s="205" t="s">
        <v>145</v>
      </c>
      <c r="E1025" s="221" t="s">
        <v>34</v>
      </c>
      <c r="F1025" s="222" t="s">
        <v>747</v>
      </c>
      <c r="G1025" s="220"/>
      <c r="H1025" s="223">
        <v>247.33500000000001</v>
      </c>
      <c r="I1025" s="224"/>
      <c r="J1025" s="220"/>
      <c r="K1025" s="220"/>
      <c r="L1025" s="225"/>
      <c r="M1025" s="226"/>
      <c r="N1025" s="227"/>
      <c r="O1025" s="227"/>
      <c r="P1025" s="227"/>
      <c r="Q1025" s="227"/>
      <c r="R1025" s="227"/>
      <c r="S1025" s="227"/>
      <c r="T1025" s="228"/>
      <c r="AT1025" s="229" t="s">
        <v>145</v>
      </c>
      <c r="AU1025" s="229" t="s">
        <v>89</v>
      </c>
      <c r="AV1025" s="14" t="s">
        <v>89</v>
      </c>
      <c r="AW1025" s="14" t="s">
        <v>41</v>
      </c>
      <c r="AX1025" s="14" t="s">
        <v>80</v>
      </c>
      <c r="AY1025" s="229" t="s">
        <v>134</v>
      </c>
    </row>
    <row r="1026" spans="1:65" s="15" customFormat="1" ht="11.25" x14ac:dyDescent="0.2">
      <c r="B1026" s="230"/>
      <c r="C1026" s="231"/>
      <c r="D1026" s="205" t="s">
        <v>145</v>
      </c>
      <c r="E1026" s="232" t="s">
        <v>34</v>
      </c>
      <c r="F1026" s="233" t="s">
        <v>149</v>
      </c>
      <c r="G1026" s="231"/>
      <c r="H1026" s="234">
        <v>494.67</v>
      </c>
      <c r="I1026" s="235"/>
      <c r="J1026" s="231"/>
      <c r="K1026" s="231"/>
      <c r="L1026" s="236"/>
      <c r="M1026" s="237"/>
      <c r="N1026" s="238"/>
      <c r="O1026" s="238"/>
      <c r="P1026" s="238"/>
      <c r="Q1026" s="238"/>
      <c r="R1026" s="238"/>
      <c r="S1026" s="238"/>
      <c r="T1026" s="239"/>
      <c r="AT1026" s="240" t="s">
        <v>145</v>
      </c>
      <c r="AU1026" s="240" t="s">
        <v>89</v>
      </c>
      <c r="AV1026" s="15" t="s">
        <v>141</v>
      </c>
      <c r="AW1026" s="15" t="s">
        <v>41</v>
      </c>
      <c r="AX1026" s="15" t="s">
        <v>23</v>
      </c>
      <c r="AY1026" s="240" t="s">
        <v>134</v>
      </c>
    </row>
    <row r="1027" spans="1:65" s="2" customFormat="1" ht="16.5" customHeight="1" x14ac:dyDescent="0.2">
      <c r="A1027" s="37"/>
      <c r="B1027" s="38"/>
      <c r="C1027" s="192" t="s">
        <v>748</v>
      </c>
      <c r="D1027" s="192" t="s">
        <v>136</v>
      </c>
      <c r="E1027" s="193" t="s">
        <v>749</v>
      </c>
      <c r="F1027" s="194" t="s">
        <v>750</v>
      </c>
      <c r="G1027" s="195" t="s">
        <v>194</v>
      </c>
      <c r="H1027" s="196">
        <v>40</v>
      </c>
      <c r="I1027" s="197"/>
      <c r="J1027" s="198">
        <f>ROUND(I1027*H1027,2)</f>
        <v>0</v>
      </c>
      <c r="K1027" s="194" t="s">
        <v>34</v>
      </c>
      <c r="L1027" s="42"/>
      <c r="M1027" s="199" t="s">
        <v>34</v>
      </c>
      <c r="N1027" s="200" t="s">
        <v>51</v>
      </c>
      <c r="O1027" s="67"/>
      <c r="P1027" s="201">
        <f>O1027*H1027</f>
        <v>0</v>
      </c>
      <c r="Q1027" s="201">
        <v>0</v>
      </c>
      <c r="R1027" s="201">
        <f>Q1027*H1027</f>
        <v>0</v>
      </c>
      <c r="S1027" s="201">
        <v>0</v>
      </c>
      <c r="T1027" s="202">
        <f>S1027*H1027</f>
        <v>0</v>
      </c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R1027" s="203" t="s">
        <v>244</v>
      </c>
      <c r="AT1027" s="203" t="s">
        <v>136</v>
      </c>
      <c r="AU1027" s="203" t="s">
        <v>89</v>
      </c>
      <c r="AY1027" s="19" t="s">
        <v>134</v>
      </c>
      <c r="BE1027" s="204">
        <f>IF(N1027="základní",J1027,0)</f>
        <v>0</v>
      </c>
      <c r="BF1027" s="204">
        <f>IF(N1027="snížená",J1027,0)</f>
        <v>0</v>
      </c>
      <c r="BG1027" s="204">
        <f>IF(N1027="zákl. přenesená",J1027,0)</f>
        <v>0</v>
      </c>
      <c r="BH1027" s="204">
        <f>IF(N1027="sníž. přenesená",J1027,0)</f>
        <v>0</v>
      </c>
      <c r="BI1027" s="204">
        <f>IF(N1027="nulová",J1027,0)</f>
        <v>0</v>
      </c>
      <c r="BJ1027" s="19" t="s">
        <v>23</v>
      </c>
      <c r="BK1027" s="204">
        <f>ROUND(I1027*H1027,2)</f>
        <v>0</v>
      </c>
      <c r="BL1027" s="19" t="s">
        <v>244</v>
      </c>
      <c r="BM1027" s="203" t="s">
        <v>751</v>
      </c>
    </row>
    <row r="1028" spans="1:65" s="2" customFormat="1" ht="11.25" x14ac:dyDescent="0.2">
      <c r="A1028" s="37"/>
      <c r="B1028" s="38"/>
      <c r="C1028" s="39"/>
      <c r="D1028" s="205" t="s">
        <v>143</v>
      </c>
      <c r="E1028" s="39"/>
      <c r="F1028" s="206" t="s">
        <v>750</v>
      </c>
      <c r="G1028" s="39"/>
      <c r="H1028" s="39"/>
      <c r="I1028" s="110"/>
      <c r="J1028" s="39"/>
      <c r="K1028" s="39"/>
      <c r="L1028" s="42"/>
      <c r="M1028" s="207"/>
      <c r="N1028" s="208"/>
      <c r="O1028" s="67"/>
      <c r="P1028" s="67"/>
      <c r="Q1028" s="67"/>
      <c r="R1028" s="67"/>
      <c r="S1028" s="67"/>
      <c r="T1028" s="68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T1028" s="19" t="s">
        <v>143</v>
      </c>
      <c r="AU1028" s="19" t="s">
        <v>89</v>
      </c>
    </row>
    <row r="1029" spans="1:65" s="14" customFormat="1" ht="11.25" x14ac:dyDescent="0.2">
      <c r="B1029" s="219"/>
      <c r="C1029" s="220"/>
      <c r="D1029" s="205" t="s">
        <v>145</v>
      </c>
      <c r="E1029" s="221" t="s">
        <v>34</v>
      </c>
      <c r="F1029" s="222" t="s">
        <v>752</v>
      </c>
      <c r="G1029" s="220"/>
      <c r="H1029" s="223">
        <v>40</v>
      </c>
      <c r="I1029" s="224"/>
      <c r="J1029" s="220"/>
      <c r="K1029" s="220"/>
      <c r="L1029" s="225"/>
      <c r="M1029" s="226"/>
      <c r="N1029" s="227"/>
      <c r="O1029" s="227"/>
      <c r="P1029" s="227"/>
      <c r="Q1029" s="227"/>
      <c r="R1029" s="227"/>
      <c r="S1029" s="227"/>
      <c r="T1029" s="228"/>
      <c r="AT1029" s="229" t="s">
        <v>145</v>
      </c>
      <c r="AU1029" s="229" t="s">
        <v>89</v>
      </c>
      <c r="AV1029" s="14" t="s">
        <v>89</v>
      </c>
      <c r="AW1029" s="14" t="s">
        <v>41</v>
      </c>
      <c r="AX1029" s="14" t="s">
        <v>23</v>
      </c>
      <c r="AY1029" s="229" t="s">
        <v>134</v>
      </c>
    </row>
    <row r="1030" spans="1:65" s="2" customFormat="1" ht="16.5" customHeight="1" x14ac:dyDescent="0.2">
      <c r="A1030" s="37"/>
      <c r="B1030" s="38"/>
      <c r="C1030" s="192" t="s">
        <v>753</v>
      </c>
      <c r="D1030" s="192" t="s">
        <v>136</v>
      </c>
      <c r="E1030" s="193" t="s">
        <v>754</v>
      </c>
      <c r="F1030" s="194" t="s">
        <v>755</v>
      </c>
      <c r="G1030" s="195" t="s">
        <v>311</v>
      </c>
      <c r="H1030" s="196">
        <v>117</v>
      </c>
      <c r="I1030" s="197"/>
      <c r="J1030" s="198">
        <f>ROUND(I1030*H1030,2)</f>
        <v>0</v>
      </c>
      <c r="K1030" s="194" t="s">
        <v>34</v>
      </c>
      <c r="L1030" s="42"/>
      <c r="M1030" s="199" t="s">
        <v>34</v>
      </c>
      <c r="N1030" s="200" t="s">
        <v>51</v>
      </c>
      <c r="O1030" s="67"/>
      <c r="P1030" s="201">
        <f>O1030*H1030</f>
        <v>0</v>
      </c>
      <c r="Q1030" s="201">
        <v>0</v>
      </c>
      <c r="R1030" s="201">
        <f>Q1030*H1030</f>
        <v>0</v>
      </c>
      <c r="S1030" s="201">
        <v>0</v>
      </c>
      <c r="T1030" s="202">
        <f>S1030*H1030</f>
        <v>0</v>
      </c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R1030" s="203" t="s">
        <v>244</v>
      </c>
      <c r="AT1030" s="203" t="s">
        <v>136</v>
      </c>
      <c r="AU1030" s="203" t="s">
        <v>89</v>
      </c>
      <c r="AY1030" s="19" t="s">
        <v>134</v>
      </c>
      <c r="BE1030" s="204">
        <f>IF(N1030="základní",J1030,0)</f>
        <v>0</v>
      </c>
      <c r="BF1030" s="204">
        <f>IF(N1030="snížená",J1030,0)</f>
        <v>0</v>
      </c>
      <c r="BG1030" s="204">
        <f>IF(N1030="zákl. přenesená",J1030,0)</f>
        <v>0</v>
      </c>
      <c r="BH1030" s="204">
        <f>IF(N1030="sníž. přenesená",J1030,0)</f>
        <v>0</v>
      </c>
      <c r="BI1030" s="204">
        <f>IF(N1030="nulová",J1030,0)</f>
        <v>0</v>
      </c>
      <c r="BJ1030" s="19" t="s">
        <v>23</v>
      </c>
      <c r="BK1030" s="204">
        <f>ROUND(I1030*H1030,2)</f>
        <v>0</v>
      </c>
      <c r="BL1030" s="19" t="s">
        <v>244</v>
      </c>
      <c r="BM1030" s="203" t="s">
        <v>756</v>
      </c>
    </row>
    <row r="1031" spans="1:65" s="2" customFormat="1" ht="11.25" x14ac:dyDescent="0.2">
      <c r="A1031" s="37"/>
      <c r="B1031" s="38"/>
      <c r="C1031" s="39"/>
      <c r="D1031" s="205" t="s">
        <v>143</v>
      </c>
      <c r="E1031" s="39"/>
      <c r="F1031" s="206" t="s">
        <v>757</v>
      </c>
      <c r="G1031" s="39"/>
      <c r="H1031" s="39"/>
      <c r="I1031" s="110"/>
      <c r="J1031" s="39"/>
      <c r="K1031" s="39"/>
      <c r="L1031" s="42"/>
      <c r="M1031" s="207"/>
      <c r="N1031" s="208"/>
      <c r="O1031" s="67"/>
      <c r="P1031" s="67"/>
      <c r="Q1031" s="67"/>
      <c r="R1031" s="67"/>
      <c r="S1031" s="67"/>
      <c r="T1031" s="68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T1031" s="19" t="s">
        <v>143</v>
      </c>
      <c r="AU1031" s="19" t="s">
        <v>89</v>
      </c>
    </row>
    <row r="1032" spans="1:65" s="14" customFormat="1" ht="11.25" x14ac:dyDescent="0.2">
      <c r="B1032" s="219"/>
      <c r="C1032" s="220"/>
      <c r="D1032" s="205" t="s">
        <v>145</v>
      </c>
      <c r="E1032" s="221" t="s">
        <v>34</v>
      </c>
      <c r="F1032" s="222" t="s">
        <v>758</v>
      </c>
      <c r="G1032" s="220"/>
      <c r="H1032" s="223">
        <v>117</v>
      </c>
      <c r="I1032" s="224"/>
      <c r="J1032" s="220"/>
      <c r="K1032" s="220"/>
      <c r="L1032" s="225"/>
      <c r="M1032" s="226"/>
      <c r="N1032" s="227"/>
      <c r="O1032" s="227"/>
      <c r="P1032" s="227"/>
      <c r="Q1032" s="227"/>
      <c r="R1032" s="227"/>
      <c r="S1032" s="227"/>
      <c r="T1032" s="228"/>
      <c r="AT1032" s="229" t="s">
        <v>145</v>
      </c>
      <c r="AU1032" s="229" t="s">
        <v>89</v>
      </c>
      <c r="AV1032" s="14" t="s">
        <v>89</v>
      </c>
      <c r="AW1032" s="14" t="s">
        <v>41</v>
      </c>
      <c r="AX1032" s="14" t="s">
        <v>80</v>
      </c>
      <c r="AY1032" s="229" t="s">
        <v>134</v>
      </c>
    </row>
    <row r="1033" spans="1:65" s="15" customFormat="1" ht="11.25" x14ac:dyDescent="0.2">
      <c r="B1033" s="230"/>
      <c r="C1033" s="231"/>
      <c r="D1033" s="205" t="s">
        <v>145</v>
      </c>
      <c r="E1033" s="232" t="s">
        <v>34</v>
      </c>
      <c r="F1033" s="233" t="s">
        <v>149</v>
      </c>
      <c r="G1033" s="231"/>
      <c r="H1033" s="234">
        <v>117</v>
      </c>
      <c r="I1033" s="235"/>
      <c r="J1033" s="231"/>
      <c r="K1033" s="231"/>
      <c r="L1033" s="236"/>
      <c r="M1033" s="237"/>
      <c r="N1033" s="238"/>
      <c r="O1033" s="238"/>
      <c r="P1033" s="238"/>
      <c r="Q1033" s="238"/>
      <c r="R1033" s="238"/>
      <c r="S1033" s="238"/>
      <c r="T1033" s="239"/>
      <c r="AT1033" s="240" t="s">
        <v>145</v>
      </c>
      <c r="AU1033" s="240" t="s">
        <v>89</v>
      </c>
      <c r="AV1033" s="15" t="s">
        <v>141</v>
      </c>
      <c r="AW1033" s="15" t="s">
        <v>41</v>
      </c>
      <c r="AX1033" s="15" t="s">
        <v>23</v>
      </c>
      <c r="AY1033" s="240" t="s">
        <v>134</v>
      </c>
    </row>
    <row r="1034" spans="1:65" s="2" customFormat="1" ht="16.5" customHeight="1" x14ac:dyDescent="0.2">
      <c r="A1034" s="37"/>
      <c r="B1034" s="38"/>
      <c r="C1034" s="192" t="s">
        <v>759</v>
      </c>
      <c r="D1034" s="192" t="s">
        <v>136</v>
      </c>
      <c r="E1034" s="193" t="s">
        <v>760</v>
      </c>
      <c r="F1034" s="194" t="s">
        <v>761</v>
      </c>
      <c r="G1034" s="195" t="s">
        <v>311</v>
      </c>
      <c r="H1034" s="196">
        <v>1</v>
      </c>
      <c r="I1034" s="197"/>
      <c r="J1034" s="198">
        <f>ROUND(I1034*H1034,2)</f>
        <v>0</v>
      </c>
      <c r="K1034" s="194" t="s">
        <v>34</v>
      </c>
      <c r="L1034" s="42"/>
      <c r="M1034" s="199" t="s">
        <v>34</v>
      </c>
      <c r="N1034" s="200" t="s">
        <v>51</v>
      </c>
      <c r="O1034" s="67"/>
      <c r="P1034" s="201">
        <f>O1034*H1034</f>
        <v>0</v>
      </c>
      <c r="Q1034" s="201">
        <v>0</v>
      </c>
      <c r="R1034" s="201">
        <f>Q1034*H1034</f>
        <v>0</v>
      </c>
      <c r="S1034" s="201">
        <v>0</v>
      </c>
      <c r="T1034" s="202">
        <f>S1034*H1034</f>
        <v>0</v>
      </c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R1034" s="203" t="s">
        <v>244</v>
      </c>
      <c r="AT1034" s="203" t="s">
        <v>136</v>
      </c>
      <c r="AU1034" s="203" t="s">
        <v>89</v>
      </c>
      <c r="AY1034" s="19" t="s">
        <v>134</v>
      </c>
      <c r="BE1034" s="204">
        <f>IF(N1034="základní",J1034,0)</f>
        <v>0</v>
      </c>
      <c r="BF1034" s="204">
        <f>IF(N1034="snížená",J1034,0)</f>
        <v>0</v>
      </c>
      <c r="BG1034" s="204">
        <f>IF(N1034="zákl. přenesená",J1034,0)</f>
        <v>0</v>
      </c>
      <c r="BH1034" s="204">
        <f>IF(N1034="sníž. přenesená",J1034,0)</f>
        <v>0</v>
      </c>
      <c r="BI1034" s="204">
        <f>IF(N1034="nulová",J1034,0)</f>
        <v>0</v>
      </c>
      <c r="BJ1034" s="19" t="s">
        <v>23</v>
      </c>
      <c r="BK1034" s="204">
        <f>ROUND(I1034*H1034,2)</f>
        <v>0</v>
      </c>
      <c r="BL1034" s="19" t="s">
        <v>244</v>
      </c>
      <c r="BM1034" s="203" t="s">
        <v>762</v>
      </c>
    </row>
    <row r="1035" spans="1:65" s="2" customFormat="1" ht="11.25" x14ac:dyDescent="0.2">
      <c r="A1035" s="37"/>
      <c r="B1035" s="38"/>
      <c r="C1035" s="39"/>
      <c r="D1035" s="205" t="s">
        <v>143</v>
      </c>
      <c r="E1035" s="39"/>
      <c r="F1035" s="206" t="s">
        <v>763</v>
      </c>
      <c r="G1035" s="39"/>
      <c r="H1035" s="39"/>
      <c r="I1035" s="110"/>
      <c r="J1035" s="39"/>
      <c r="K1035" s="39"/>
      <c r="L1035" s="42"/>
      <c r="M1035" s="207"/>
      <c r="N1035" s="208"/>
      <c r="O1035" s="67"/>
      <c r="P1035" s="67"/>
      <c r="Q1035" s="67"/>
      <c r="R1035" s="67"/>
      <c r="S1035" s="67"/>
      <c r="T1035" s="68"/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T1035" s="19" t="s">
        <v>143</v>
      </c>
      <c r="AU1035" s="19" t="s">
        <v>89</v>
      </c>
    </row>
    <row r="1036" spans="1:65" s="13" customFormat="1" ht="11.25" x14ac:dyDescent="0.2">
      <c r="B1036" s="209"/>
      <c r="C1036" s="210"/>
      <c r="D1036" s="205" t="s">
        <v>145</v>
      </c>
      <c r="E1036" s="211" t="s">
        <v>34</v>
      </c>
      <c r="F1036" s="212" t="s">
        <v>620</v>
      </c>
      <c r="G1036" s="210"/>
      <c r="H1036" s="211" t="s">
        <v>34</v>
      </c>
      <c r="I1036" s="213"/>
      <c r="J1036" s="210"/>
      <c r="K1036" s="210"/>
      <c r="L1036" s="214"/>
      <c r="M1036" s="215"/>
      <c r="N1036" s="216"/>
      <c r="O1036" s="216"/>
      <c r="P1036" s="216"/>
      <c r="Q1036" s="216"/>
      <c r="R1036" s="216"/>
      <c r="S1036" s="216"/>
      <c r="T1036" s="217"/>
      <c r="AT1036" s="218" t="s">
        <v>145</v>
      </c>
      <c r="AU1036" s="218" t="s">
        <v>89</v>
      </c>
      <c r="AV1036" s="13" t="s">
        <v>23</v>
      </c>
      <c r="AW1036" s="13" t="s">
        <v>41</v>
      </c>
      <c r="AX1036" s="13" t="s">
        <v>80</v>
      </c>
      <c r="AY1036" s="218" t="s">
        <v>134</v>
      </c>
    </row>
    <row r="1037" spans="1:65" s="14" customFormat="1" ht="11.25" x14ac:dyDescent="0.2">
      <c r="B1037" s="219"/>
      <c r="C1037" s="220"/>
      <c r="D1037" s="205" t="s">
        <v>145</v>
      </c>
      <c r="E1037" s="221" t="s">
        <v>34</v>
      </c>
      <c r="F1037" s="222" t="s">
        <v>23</v>
      </c>
      <c r="G1037" s="220"/>
      <c r="H1037" s="223">
        <v>1</v>
      </c>
      <c r="I1037" s="224"/>
      <c r="J1037" s="220"/>
      <c r="K1037" s="220"/>
      <c r="L1037" s="225"/>
      <c r="M1037" s="226"/>
      <c r="N1037" s="227"/>
      <c r="O1037" s="227"/>
      <c r="P1037" s="227"/>
      <c r="Q1037" s="227"/>
      <c r="R1037" s="227"/>
      <c r="S1037" s="227"/>
      <c r="T1037" s="228"/>
      <c r="AT1037" s="229" t="s">
        <v>145</v>
      </c>
      <c r="AU1037" s="229" t="s">
        <v>89</v>
      </c>
      <c r="AV1037" s="14" t="s">
        <v>89</v>
      </c>
      <c r="AW1037" s="14" t="s">
        <v>41</v>
      </c>
      <c r="AX1037" s="14" t="s">
        <v>23</v>
      </c>
      <c r="AY1037" s="229" t="s">
        <v>134</v>
      </c>
    </row>
    <row r="1038" spans="1:65" s="2" customFormat="1" ht="16.5" customHeight="1" x14ac:dyDescent="0.2">
      <c r="A1038" s="37"/>
      <c r="B1038" s="38"/>
      <c r="C1038" s="192" t="s">
        <v>764</v>
      </c>
      <c r="D1038" s="192" t="s">
        <v>136</v>
      </c>
      <c r="E1038" s="193" t="s">
        <v>765</v>
      </c>
      <c r="F1038" s="194" t="s">
        <v>766</v>
      </c>
      <c r="G1038" s="195" t="s">
        <v>337</v>
      </c>
      <c r="H1038" s="196">
        <v>1</v>
      </c>
      <c r="I1038" s="197"/>
      <c r="J1038" s="198">
        <f>ROUND(I1038*H1038,2)</f>
        <v>0</v>
      </c>
      <c r="K1038" s="194" t="s">
        <v>34</v>
      </c>
      <c r="L1038" s="42"/>
      <c r="M1038" s="199" t="s">
        <v>34</v>
      </c>
      <c r="N1038" s="200" t="s">
        <v>51</v>
      </c>
      <c r="O1038" s="67"/>
      <c r="P1038" s="201">
        <f>O1038*H1038</f>
        <v>0</v>
      </c>
      <c r="Q1038" s="201">
        <v>0</v>
      </c>
      <c r="R1038" s="201">
        <f>Q1038*H1038</f>
        <v>0</v>
      </c>
      <c r="S1038" s="201">
        <v>0</v>
      </c>
      <c r="T1038" s="202">
        <f>S1038*H1038</f>
        <v>0</v>
      </c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R1038" s="203" t="s">
        <v>244</v>
      </c>
      <c r="AT1038" s="203" t="s">
        <v>136</v>
      </c>
      <c r="AU1038" s="203" t="s">
        <v>89</v>
      </c>
      <c r="AY1038" s="19" t="s">
        <v>134</v>
      </c>
      <c r="BE1038" s="204">
        <f>IF(N1038="základní",J1038,0)</f>
        <v>0</v>
      </c>
      <c r="BF1038" s="204">
        <f>IF(N1038="snížená",J1038,0)</f>
        <v>0</v>
      </c>
      <c r="BG1038" s="204">
        <f>IF(N1038="zákl. přenesená",J1038,0)</f>
        <v>0</v>
      </c>
      <c r="BH1038" s="204">
        <f>IF(N1038="sníž. přenesená",J1038,0)</f>
        <v>0</v>
      </c>
      <c r="BI1038" s="204">
        <f>IF(N1038="nulová",J1038,0)</f>
        <v>0</v>
      </c>
      <c r="BJ1038" s="19" t="s">
        <v>23</v>
      </c>
      <c r="BK1038" s="204">
        <f>ROUND(I1038*H1038,2)</f>
        <v>0</v>
      </c>
      <c r="BL1038" s="19" t="s">
        <v>244</v>
      </c>
      <c r="BM1038" s="203" t="s">
        <v>767</v>
      </c>
    </row>
    <row r="1039" spans="1:65" s="2" customFormat="1" ht="11.25" x14ac:dyDescent="0.2">
      <c r="A1039" s="37"/>
      <c r="B1039" s="38"/>
      <c r="C1039" s="39"/>
      <c r="D1039" s="205" t="s">
        <v>143</v>
      </c>
      <c r="E1039" s="39"/>
      <c r="F1039" s="206" t="s">
        <v>766</v>
      </c>
      <c r="G1039" s="39"/>
      <c r="H1039" s="39"/>
      <c r="I1039" s="110"/>
      <c r="J1039" s="39"/>
      <c r="K1039" s="39"/>
      <c r="L1039" s="42"/>
      <c r="M1039" s="207"/>
      <c r="N1039" s="208"/>
      <c r="O1039" s="67"/>
      <c r="P1039" s="67"/>
      <c r="Q1039" s="67"/>
      <c r="R1039" s="67"/>
      <c r="S1039" s="67"/>
      <c r="T1039" s="68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T1039" s="19" t="s">
        <v>143</v>
      </c>
      <c r="AU1039" s="19" t="s">
        <v>89</v>
      </c>
    </row>
    <row r="1040" spans="1:65" s="14" customFormat="1" ht="11.25" x14ac:dyDescent="0.2">
      <c r="B1040" s="219"/>
      <c r="C1040" s="220"/>
      <c r="D1040" s="205" t="s">
        <v>145</v>
      </c>
      <c r="E1040" s="221" t="s">
        <v>34</v>
      </c>
      <c r="F1040" s="222" t="s">
        <v>23</v>
      </c>
      <c r="G1040" s="220"/>
      <c r="H1040" s="223">
        <v>1</v>
      </c>
      <c r="I1040" s="224"/>
      <c r="J1040" s="220"/>
      <c r="K1040" s="220"/>
      <c r="L1040" s="225"/>
      <c r="M1040" s="226"/>
      <c r="N1040" s="227"/>
      <c r="O1040" s="227"/>
      <c r="P1040" s="227"/>
      <c r="Q1040" s="227"/>
      <c r="R1040" s="227"/>
      <c r="S1040" s="227"/>
      <c r="T1040" s="228"/>
      <c r="AT1040" s="229" t="s">
        <v>145</v>
      </c>
      <c r="AU1040" s="229" t="s">
        <v>89</v>
      </c>
      <c r="AV1040" s="14" t="s">
        <v>89</v>
      </c>
      <c r="AW1040" s="14" t="s">
        <v>41</v>
      </c>
      <c r="AX1040" s="14" t="s">
        <v>23</v>
      </c>
      <c r="AY1040" s="229" t="s">
        <v>134</v>
      </c>
    </row>
    <row r="1041" spans="1:65" s="2" customFormat="1" ht="16.5" customHeight="1" x14ac:dyDescent="0.2">
      <c r="A1041" s="37"/>
      <c r="B1041" s="38"/>
      <c r="C1041" s="192" t="s">
        <v>768</v>
      </c>
      <c r="D1041" s="192" t="s">
        <v>136</v>
      </c>
      <c r="E1041" s="193" t="s">
        <v>769</v>
      </c>
      <c r="F1041" s="194" t="s">
        <v>770</v>
      </c>
      <c r="G1041" s="195" t="s">
        <v>387</v>
      </c>
      <c r="H1041" s="196">
        <v>20.032</v>
      </c>
      <c r="I1041" s="197"/>
      <c r="J1041" s="198">
        <f>ROUND(I1041*H1041,2)</f>
        <v>0</v>
      </c>
      <c r="K1041" s="194" t="s">
        <v>140</v>
      </c>
      <c r="L1041" s="42"/>
      <c r="M1041" s="199" t="s">
        <v>34</v>
      </c>
      <c r="N1041" s="200" t="s">
        <v>51</v>
      </c>
      <c r="O1041" s="67"/>
      <c r="P1041" s="201">
        <f>O1041*H1041</f>
        <v>0</v>
      </c>
      <c r="Q1041" s="201">
        <v>0</v>
      </c>
      <c r="R1041" s="201">
        <f>Q1041*H1041</f>
        <v>0</v>
      </c>
      <c r="S1041" s="201">
        <v>0</v>
      </c>
      <c r="T1041" s="202">
        <f>S1041*H1041</f>
        <v>0</v>
      </c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R1041" s="203" t="s">
        <v>244</v>
      </c>
      <c r="AT1041" s="203" t="s">
        <v>136</v>
      </c>
      <c r="AU1041" s="203" t="s">
        <v>89</v>
      </c>
      <c r="AY1041" s="19" t="s">
        <v>134</v>
      </c>
      <c r="BE1041" s="204">
        <f>IF(N1041="základní",J1041,0)</f>
        <v>0</v>
      </c>
      <c r="BF1041" s="204">
        <f>IF(N1041="snížená",J1041,0)</f>
        <v>0</v>
      </c>
      <c r="BG1041" s="204">
        <f>IF(N1041="zákl. přenesená",J1041,0)</f>
        <v>0</v>
      </c>
      <c r="BH1041" s="204">
        <f>IF(N1041="sníž. přenesená",J1041,0)</f>
        <v>0</v>
      </c>
      <c r="BI1041" s="204">
        <f>IF(N1041="nulová",J1041,0)</f>
        <v>0</v>
      </c>
      <c r="BJ1041" s="19" t="s">
        <v>23</v>
      </c>
      <c r="BK1041" s="204">
        <f>ROUND(I1041*H1041,2)</f>
        <v>0</v>
      </c>
      <c r="BL1041" s="19" t="s">
        <v>244</v>
      </c>
      <c r="BM1041" s="203" t="s">
        <v>771</v>
      </c>
    </row>
    <row r="1042" spans="1:65" s="2" customFormat="1" ht="19.5" x14ac:dyDescent="0.2">
      <c r="A1042" s="37"/>
      <c r="B1042" s="38"/>
      <c r="C1042" s="39"/>
      <c r="D1042" s="205" t="s">
        <v>143</v>
      </c>
      <c r="E1042" s="39"/>
      <c r="F1042" s="206" t="s">
        <v>772</v>
      </c>
      <c r="G1042" s="39"/>
      <c r="H1042" s="39"/>
      <c r="I1042" s="110"/>
      <c r="J1042" s="39"/>
      <c r="K1042" s="39"/>
      <c r="L1042" s="42"/>
      <c r="M1042" s="207"/>
      <c r="N1042" s="208"/>
      <c r="O1042" s="67"/>
      <c r="P1042" s="67"/>
      <c r="Q1042" s="67"/>
      <c r="R1042" s="67"/>
      <c r="S1042" s="67"/>
      <c r="T1042" s="68"/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T1042" s="19" t="s">
        <v>143</v>
      </c>
      <c r="AU1042" s="19" t="s">
        <v>89</v>
      </c>
    </row>
    <row r="1043" spans="1:65" s="2" customFormat="1" ht="16.5" customHeight="1" x14ac:dyDescent="0.2">
      <c r="A1043" s="37"/>
      <c r="B1043" s="38"/>
      <c r="C1043" s="192" t="s">
        <v>773</v>
      </c>
      <c r="D1043" s="192" t="s">
        <v>136</v>
      </c>
      <c r="E1043" s="193" t="s">
        <v>774</v>
      </c>
      <c r="F1043" s="194" t="s">
        <v>775</v>
      </c>
      <c r="G1043" s="195" t="s">
        <v>387</v>
      </c>
      <c r="H1043" s="196">
        <v>20.032</v>
      </c>
      <c r="I1043" s="197"/>
      <c r="J1043" s="198">
        <f>ROUND(I1043*H1043,2)</f>
        <v>0</v>
      </c>
      <c r="K1043" s="194" t="s">
        <v>140</v>
      </c>
      <c r="L1043" s="42"/>
      <c r="M1043" s="199" t="s">
        <v>34</v>
      </c>
      <c r="N1043" s="200" t="s">
        <v>51</v>
      </c>
      <c r="O1043" s="67"/>
      <c r="P1043" s="201">
        <f>O1043*H1043</f>
        <v>0</v>
      </c>
      <c r="Q1043" s="201">
        <v>0</v>
      </c>
      <c r="R1043" s="201">
        <f>Q1043*H1043</f>
        <v>0</v>
      </c>
      <c r="S1043" s="201">
        <v>0</v>
      </c>
      <c r="T1043" s="202">
        <f>S1043*H1043</f>
        <v>0</v>
      </c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R1043" s="203" t="s">
        <v>244</v>
      </c>
      <c r="AT1043" s="203" t="s">
        <v>136</v>
      </c>
      <c r="AU1043" s="203" t="s">
        <v>89</v>
      </c>
      <c r="AY1043" s="19" t="s">
        <v>134</v>
      </c>
      <c r="BE1043" s="204">
        <f>IF(N1043="základní",J1043,0)</f>
        <v>0</v>
      </c>
      <c r="BF1043" s="204">
        <f>IF(N1043="snížená",J1043,0)</f>
        <v>0</v>
      </c>
      <c r="BG1043" s="204">
        <f>IF(N1043="zákl. přenesená",J1043,0)</f>
        <v>0</v>
      </c>
      <c r="BH1043" s="204">
        <f>IF(N1043="sníž. přenesená",J1043,0)</f>
        <v>0</v>
      </c>
      <c r="BI1043" s="204">
        <f>IF(N1043="nulová",J1043,0)</f>
        <v>0</v>
      </c>
      <c r="BJ1043" s="19" t="s">
        <v>23</v>
      </c>
      <c r="BK1043" s="204">
        <f>ROUND(I1043*H1043,2)</f>
        <v>0</v>
      </c>
      <c r="BL1043" s="19" t="s">
        <v>244</v>
      </c>
      <c r="BM1043" s="203" t="s">
        <v>776</v>
      </c>
    </row>
    <row r="1044" spans="1:65" s="2" customFormat="1" ht="19.5" x14ac:dyDescent="0.2">
      <c r="A1044" s="37"/>
      <c r="B1044" s="38"/>
      <c r="C1044" s="39"/>
      <c r="D1044" s="205" t="s">
        <v>143</v>
      </c>
      <c r="E1044" s="39"/>
      <c r="F1044" s="206" t="s">
        <v>777</v>
      </c>
      <c r="G1044" s="39"/>
      <c r="H1044" s="39"/>
      <c r="I1044" s="110"/>
      <c r="J1044" s="39"/>
      <c r="K1044" s="39"/>
      <c r="L1044" s="42"/>
      <c r="M1044" s="207"/>
      <c r="N1044" s="208"/>
      <c r="O1044" s="67"/>
      <c r="P1044" s="67"/>
      <c r="Q1044" s="67"/>
      <c r="R1044" s="67"/>
      <c r="S1044" s="67"/>
      <c r="T1044" s="68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T1044" s="19" t="s">
        <v>143</v>
      </c>
      <c r="AU1044" s="19" t="s">
        <v>89</v>
      </c>
    </row>
    <row r="1045" spans="1:65" s="2" customFormat="1" ht="16.5" customHeight="1" x14ac:dyDescent="0.2">
      <c r="A1045" s="37"/>
      <c r="B1045" s="38"/>
      <c r="C1045" s="192" t="s">
        <v>778</v>
      </c>
      <c r="D1045" s="192" t="s">
        <v>136</v>
      </c>
      <c r="E1045" s="193" t="s">
        <v>779</v>
      </c>
      <c r="F1045" s="194" t="s">
        <v>780</v>
      </c>
      <c r="G1045" s="195" t="s">
        <v>387</v>
      </c>
      <c r="H1045" s="196">
        <v>20.032</v>
      </c>
      <c r="I1045" s="197"/>
      <c r="J1045" s="198">
        <f>ROUND(I1045*H1045,2)</f>
        <v>0</v>
      </c>
      <c r="K1045" s="194" t="s">
        <v>140</v>
      </c>
      <c r="L1045" s="42"/>
      <c r="M1045" s="199" t="s">
        <v>34</v>
      </c>
      <c r="N1045" s="200" t="s">
        <v>51</v>
      </c>
      <c r="O1045" s="67"/>
      <c r="P1045" s="201">
        <f>O1045*H1045</f>
        <v>0</v>
      </c>
      <c r="Q1045" s="201">
        <v>0</v>
      </c>
      <c r="R1045" s="201">
        <f>Q1045*H1045</f>
        <v>0</v>
      </c>
      <c r="S1045" s="201">
        <v>0</v>
      </c>
      <c r="T1045" s="202">
        <f>S1045*H1045</f>
        <v>0</v>
      </c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R1045" s="203" t="s">
        <v>244</v>
      </c>
      <c r="AT1045" s="203" t="s">
        <v>136</v>
      </c>
      <c r="AU1045" s="203" t="s">
        <v>89</v>
      </c>
      <c r="AY1045" s="19" t="s">
        <v>134</v>
      </c>
      <c r="BE1045" s="204">
        <f>IF(N1045="základní",J1045,0)</f>
        <v>0</v>
      </c>
      <c r="BF1045" s="204">
        <f>IF(N1045="snížená",J1045,0)</f>
        <v>0</v>
      </c>
      <c r="BG1045" s="204">
        <f>IF(N1045="zákl. přenesená",J1045,0)</f>
        <v>0</v>
      </c>
      <c r="BH1045" s="204">
        <f>IF(N1045="sníž. přenesená",J1045,0)</f>
        <v>0</v>
      </c>
      <c r="BI1045" s="204">
        <f>IF(N1045="nulová",J1045,0)</f>
        <v>0</v>
      </c>
      <c r="BJ1045" s="19" t="s">
        <v>23</v>
      </c>
      <c r="BK1045" s="204">
        <f>ROUND(I1045*H1045,2)</f>
        <v>0</v>
      </c>
      <c r="BL1045" s="19" t="s">
        <v>244</v>
      </c>
      <c r="BM1045" s="203" t="s">
        <v>781</v>
      </c>
    </row>
    <row r="1046" spans="1:65" s="2" customFormat="1" ht="19.5" x14ac:dyDescent="0.2">
      <c r="A1046" s="37"/>
      <c r="B1046" s="38"/>
      <c r="C1046" s="39"/>
      <c r="D1046" s="205" t="s">
        <v>143</v>
      </c>
      <c r="E1046" s="39"/>
      <c r="F1046" s="206" t="s">
        <v>782</v>
      </c>
      <c r="G1046" s="39"/>
      <c r="H1046" s="39"/>
      <c r="I1046" s="110"/>
      <c r="J1046" s="39"/>
      <c r="K1046" s="39"/>
      <c r="L1046" s="42"/>
      <c r="M1046" s="207"/>
      <c r="N1046" s="208"/>
      <c r="O1046" s="67"/>
      <c r="P1046" s="67"/>
      <c r="Q1046" s="67"/>
      <c r="R1046" s="67"/>
      <c r="S1046" s="67"/>
      <c r="T1046" s="68"/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T1046" s="19" t="s">
        <v>143</v>
      </c>
      <c r="AU1046" s="19" t="s">
        <v>89</v>
      </c>
    </row>
    <row r="1047" spans="1:65" s="12" customFormat="1" ht="22.9" customHeight="1" x14ac:dyDescent="0.2">
      <c r="B1047" s="176"/>
      <c r="C1047" s="177"/>
      <c r="D1047" s="178" t="s">
        <v>79</v>
      </c>
      <c r="E1047" s="190" t="s">
        <v>783</v>
      </c>
      <c r="F1047" s="190" t="s">
        <v>784</v>
      </c>
      <c r="G1047" s="177"/>
      <c r="H1047" s="177"/>
      <c r="I1047" s="180"/>
      <c r="J1047" s="191">
        <f>BK1047</f>
        <v>0</v>
      </c>
      <c r="K1047" s="177"/>
      <c r="L1047" s="182"/>
      <c r="M1047" s="183"/>
      <c r="N1047" s="184"/>
      <c r="O1047" s="184"/>
      <c r="P1047" s="185">
        <f>SUM(P1048:P1075)</f>
        <v>0</v>
      </c>
      <c r="Q1047" s="184"/>
      <c r="R1047" s="185">
        <f>SUM(R1048:R1075)</f>
        <v>9.4373184999999999</v>
      </c>
      <c r="S1047" s="184"/>
      <c r="T1047" s="186">
        <f>SUM(T1048:T1075)</f>
        <v>3.2911715599999996</v>
      </c>
      <c r="AR1047" s="187" t="s">
        <v>89</v>
      </c>
      <c r="AT1047" s="188" t="s">
        <v>79</v>
      </c>
      <c r="AU1047" s="188" t="s">
        <v>23</v>
      </c>
      <c r="AY1047" s="187" t="s">
        <v>134</v>
      </c>
      <c r="BK1047" s="189">
        <f>SUM(BK1048:BK1075)</f>
        <v>0</v>
      </c>
    </row>
    <row r="1048" spans="1:65" s="2" customFormat="1" ht="16.5" customHeight="1" x14ac:dyDescent="0.2">
      <c r="A1048" s="37"/>
      <c r="B1048" s="38"/>
      <c r="C1048" s="192" t="s">
        <v>785</v>
      </c>
      <c r="D1048" s="192" t="s">
        <v>136</v>
      </c>
      <c r="E1048" s="193" t="s">
        <v>786</v>
      </c>
      <c r="F1048" s="194" t="s">
        <v>787</v>
      </c>
      <c r="G1048" s="195" t="s">
        <v>157</v>
      </c>
      <c r="H1048" s="196">
        <v>136.22999999999999</v>
      </c>
      <c r="I1048" s="197"/>
      <c r="J1048" s="198">
        <f>ROUND(I1048*H1048,2)</f>
        <v>0</v>
      </c>
      <c r="K1048" s="194" t="s">
        <v>158</v>
      </c>
      <c r="L1048" s="42"/>
      <c r="M1048" s="199" t="s">
        <v>34</v>
      </c>
      <c r="N1048" s="200" t="s">
        <v>51</v>
      </c>
      <c r="O1048" s="67"/>
      <c r="P1048" s="201">
        <f>O1048*H1048</f>
        <v>0</v>
      </c>
      <c r="Q1048" s="201">
        <v>3.397E-2</v>
      </c>
      <c r="R1048" s="201">
        <f>Q1048*H1048</f>
        <v>4.6277330999999995</v>
      </c>
      <c r="S1048" s="201">
        <v>0</v>
      </c>
      <c r="T1048" s="202">
        <f>S1048*H1048</f>
        <v>0</v>
      </c>
      <c r="U1048" s="37"/>
      <c r="V1048" s="37"/>
      <c r="W1048" s="37"/>
      <c r="X1048" s="37"/>
      <c r="Y1048" s="37"/>
      <c r="Z1048" s="37"/>
      <c r="AA1048" s="37"/>
      <c r="AB1048" s="37"/>
      <c r="AC1048" s="37"/>
      <c r="AD1048" s="37"/>
      <c r="AE1048" s="37"/>
      <c r="AR1048" s="203" t="s">
        <v>244</v>
      </c>
      <c r="AT1048" s="203" t="s">
        <v>136</v>
      </c>
      <c r="AU1048" s="203" t="s">
        <v>89</v>
      </c>
      <c r="AY1048" s="19" t="s">
        <v>134</v>
      </c>
      <c r="BE1048" s="204">
        <f>IF(N1048="základní",J1048,0)</f>
        <v>0</v>
      </c>
      <c r="BF1048" s="204">
        <f>IF(N1048="snížená",J1048,0)</f>
        <v>0</v>
      </c>
      <c r="BG1048" s="204">
        <f>IF(N1048="zákl. přenesená",J1048,0)</f>
        <v>0</v>
      </c>
      <c r="BH1048" s="204">
        <f>IF(N1048="sníž. přenesená",J1048,0)</f>
        <v>0</v>
      </c>
      <c r="BI1048" s="204">
        <f>IF(N1048="nulová",J1048,0)</f>
        <v>0</v>
      </c>
      <c r="BJ1048" s="19" t="s">
        <v>23</v>
      </c>
      <c r="BK1048" s="204">
        <f>ROUND(I1048*H1048,2)</f>
        <v>0</v>
      </c>
      <c r="BL1048" s="19" t="s">
        <v>244</v>
      </c>
      <c r="BM1048" s="203" t="s">
        <v>788</v>
      </c>
    </row>
    <row r="1049" spans="1:65" s="2" customFormat="1" ht="19.5" x14ac:dyDescent="0.2">
      <c r="A1049" s="37"/>
      <c r="B1049" s="38"/>
      <c r="C1049" s="39"/>
      <c r="D1049" s="205" t="s">
        <v>143</v>
      </c>
      <c r="E1049" s="39"/>
      <c r="F1049" s="206" t="s">
        <v>789</v>
      </c>
      <c r="G1049" s="39"/>
      <c r="H1049" s="39"/>
      <c r="I1049" s="110"/>
      <c r="J1049" s="39"/>
      <c r="K1049" s="39"/>
      <c r="L1049" s="42"/>
      <c r="M1049" s="207"/>
      <c r="N1049" s="208"/>
      <c r="O1049" s="67"/>
      <c r="P1049" s="67"/>
      <c r="Q1049" s="67"/>
      <c r="R1049" s="67"/>
      <c r="S1049" s="67"/>
      <c r="T1049" s="68"/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T1049" s="19" t="s">
        <v>143</v>
      </c>
      <c r="AU1049" s="19" t="s">
        <v>89</v>
      </c>
    </row>
    <row r="1050" spans="1:65" s="13" customFormat="1" ht="11.25" x14ac:dyDescent="0.2">
      <c r="B1050" s="209"/>
      <c r="C1050" s="210"/>
      <c r="D1050" s="205" t="s">
        <v>145</v>
      </c>
      <c r="E1050" s="211" t="s">
        <v>34</v>
      </c>
      <c r="F1050" s="212" t="s">
        <v>790</v>
      </c>
      <c r="G1050" s="210"/>
      <c r="H1050" s="211" t="s">
        <v>34</v>
      </c>
      <c r="I1050" s="213"/>
      <c r="J1050" s="210"/>
      <c r="K1050" s="210"/>
      <c r="L1050" s="214"/>
      <c r="M1050" s="215"/>
      <c r="N1050" s="216"/>
      <c r="O1050" s="216"/>
      <c r="P1050" s="216"/>
      <c r="Q1050" s="216"/>
      <c r="R1050" s="216"/>
      <c r="S1050" s="216"/>
      <c r="T1050" s="217"/>
      <c r="AT1050" s="218" t="s">
        <v>145</v>
      </c>
      <c r="AU1050" s="218" t="s">
        <v>89</v>
      </c>
      <c r="AV1050" s="13" t="s">
        <v>23</v>
      </c>
      <c r="AW1050" s="13" t="s">
        <v>41</v>
      </c>
      <c r="AX1050" s="13" t="s">
        <v>80</v>
      </c>
      <c r="AY1050" s="218" t="s">
        <v>134</v>
      </c>
    </row>
    <row r="1051" spans="1:65" s="13" customFormat="1" ht="11.25" x14ac:dyDescent="0.2">
      <c r="B1051" s="209"/>
      <c r="C1051" s="210"/>
      <c r="D1051" s="205" t="s">
        <v>145</v>
      </c>
      <c r="E1051" s="211" t="s">
        <v>34</v>
      </c>
      <c r="F1051" s="212" t="s">
        <v>259</v>
      </c>
      <c r="G1051" s="210"/>
      <c r="H1051" s="211" t="s">
        <v>34</v>
      </c>
      <c r="I1051" s="213"/>
      <c r="J1051" s="210"/>
      <c r="K1051" s="210"/>
      <c r="L1051" s="214"/>
      <c r="M1051" s="215"/>
      <c r="N1051" s="216"/>
      <c r="O1051" s="216"/>
      <c r="P1051" s="216"/>
      <c r="Q1051" s="216"/>
      <c r="R1051" s="216"/>
      <c r="S1051" s="216"/>
      <c r="T1051" s="217"/>
      <c r="AT1051" s="218" t="s">
        <v>145</v>
      </c>
      <c r="AU1051" s="218" t="s">
        <v>89</v>
      </c>
      <c r="AV1051" s="13" t="s">
        <v>23</v>
      </c>
      <c r="AW1051" s="13" t="s">
        <v>41</v>
      </c>
      <c r="AX1051" s="13" t="s">
        <v>80</v>
      </c>
      <c r="AY1051" s="218" t="s">
        <v>134</v>
      </c>
    </row>
    <row r="1052" spans="1:65" s="14" customFormat="1" ht="11.25" x14ac:dyDescent="0.2">
      <c r="B1052" s="219"/>
      <c r="C1052" s="220"/>
      <c r="D1052" s="205" t="s">
        <v>145</v>
      </c>
      <c r="E1052" s="221" t="s">
        <v>34</v>
      </c>
      <c r="F1052" s="222" t="s">
        <v>791</v>
      </c>
      <c r="G1052" s="220"/>
      <c r="H1052" s="223">
        <v>136.22999999999999</v>
      </c>
      <c r="I1052" s="224"/>
      <c r="J1052" s="220"/>
      <c r="K1052" s="220"/>
      <c r="L1052" s="225"/>
      <c r="M1052" s="226"/>
      <c r="N1052" s="227"/>
      <c r="O1052" s="227"/>
      <c r="P1052" s="227"/>
      <c r="Q1052" s="227"/>
      <c r="R1052" s="227"/>
      <c r="S1052" s="227"/>
      <c r="T1052" s="228"/>
      <c r="AT1052" s="229" t="s">
        <v>145</v>
      </c>
      <c r="AU1052" s="229" t="s">
        <v>89</v>
      </c>
      <c r="AV1052" s="14" t="s">
        <v>89</v>
      </c>
      <c r="AW1052" s="14" t="s">
        <v>41</v>
      </c>
      <c r="AX1052" s="14" t="s">
        <v>80</v>
      </c>
      <c r="AY1052" s="229" t="s">
        <v>134</v>
      </c>
    </row>
    <row r="1053" spans="1:65" s="15" customFormat="1" ht="11.25" x14ac:dyDescent="0.2">
      <c r="B1053" s="230"/>
      <c r="C1053" s="231"/>
      <c r="D1053" s="205" t="s">
        <v>145</v>
      </c>
      <c r="E1053" s="232" t="s">
        <v>34</v>
      </c>
      <c r="F1053" s="233" t="s">
        <v>149</v>
      </c>
      <c r="G1053" s="231"/>
      <c r="H1053" s="234">
        <v>136.22999999999999</v>
      </c>
      <c r="I1053" s="235"/>
      <c r="J1053" s="231"/>
      <c r="K1053" s="231"/>
      <c r="L1053" s="236"/>
      <c r="M1053" s="237"/>
      <c r="N1053" s="238"/>
      <c r="O1053" s="238"/>
      <c r="P1053" s="238"/>
      <c r="Q1053" s="238"/>
      <c r="R1053" s="238"/>
      <c r="S1053" s="238"/>
      <c r="T1053" s="239"/>
      <c r="AT1053" s="240" t="s">
        <v>145</v>
      </c>
      <c r="AU1053" s="240" t="s">
        <v>89</v>
      </c>
      <c r="AV1053" s="15" t="s">
        <v>141</v>
      </c>
      <c r="AW1053" s="15" t="s">
        <v>41</v>
      </c>
      <c r="AX1053" s="15" t="s">
        <v>23</v>
      </c>
      <c r="AY1053" s="240" t="s">
        <v>134</v>
      </c>
    </row>
    <row r="1054" spans="1:65" s="2" customFormat="1" ht="16.5" customHeight="1" x14ac:dyDescent="0.2">
      <c r="A1054" s="37"/>
      <c r="B1054" s="38"/>
      <c r="C1054" s="192" t="s">
        <v>792</v>
      </c>
      <c r="D1054" s="192" t="s">
        <v>136</v>
      </c>
      <c r="E1054" s="193" t="s">
        <v>793</v>
      </c>
      <c r="F1054" s="194" t="s">
        <v>794</v>
      </c>
      <c r="G1054" s="195" t="s">
        <v>157</v>
      </c>
      <c r="H1054" s="196">
        <v>191.23599999999999</v>
      </c>
      <c r="I1054" s="197"/>
      <c r="J1054" s="198">
        <f>ROUND(I1054*H1054,2)</f>
        <v>0</v>
      </c>
      <c r="K1054" s="194" t="s">
        <v>158</v>
      </c>
      <c r="L1054" s="42"/>
      <c r="M1054" s="199" t="s">
        <v>34</v>
      </c>
      <c r="N1054" s="200" t="s">
        <v>51</v>
      </c>
      <c r="O1054" s="67"/>
      <c r="P1054" s="201">
        <f>O1054*H1054</f>
        <v>0</v>
      </c>
      <c r="Q1054" s="201">
        <v>2.5149999999999999E-2</v>
      </c>
      <c r="R1054" s="201">
        <f>Q1054*H1054</f>
        <v>4.8095853999999996</v>
      </c>
      <c r="S1054" s="201">
        <v>0</v>
      </c>
      <c r="T1054" s="202">
        <f>S1054*H1054</f>
        <v>0</v>
      </c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R1054" s="203" t="s">
        <v>244</v>
      </c>
      <c r="AT1054" s="203" t="s">
        <v>136</v>
      </c>
      <c r="AU1054" s="203" t="s">
        <v>89</v>
      </c>
      <c r="AY1054" s="19" t="s">
        <v>134</v>
      </c>
      <c r="BE1054" s="204">
        <f>IF(N1054="základní",J1054,0)</f>
        <v>0</v>
      </c>
      <c r="BF1054" s="204">
        <f>IF(N1054="snížená",J1054,0)</f>
        <v>0</v>
      </c>
      <c r="BG1054" s="204">
        <f>IF(N1054="zákl. přenesená",J1054,0)</f>
        <v>0</v>
      </c>
      <c r="BH1054" s="204">
        <f>IF(N1054="sníž. přenesená",J1054,0)</f>
        <v>0</v>
      </c>
      <c r="BI1054" s="204">
        <f>IF(N1054="nulová",J1054,0)</f>
        <v>0</v>
      </c>
      <c r="BJ1054" s="19" t="s">
        <v>23</v>
      </c>
      <c r="BK1054" s="204">
        <f>ROUND(I1054*H1054,2)</f>
        <v>0</v>
      </c>
      <c r="BL1054" s="19" t="s">
        <v>244</v>
      </c>
      <c r="BM1054" s="203" t="s">
        <v>795</v>
      </c>
    </row>
    <row r="1055" spans="1:65" s="2" customFormat="1" ht="19.5" x14ac:dyDescent="0.2">
      <c r="A1055" s="37"/>
      <c r="B1055" s="38"/>
      <c r="C1055" s="39"/>
      <c r="D1055" s="205" t="s">
        <v>143</v>
      </c>
      <c r="E1055" s="39"/>
      <c r="F1055" s="206" t="s">
        <v>796</v>
      </c>
      <c r="G1055" s="39"/>
      <c r="H1055" s="39"/>
      <c r="I1055" s="110"/>
      <c r="J1055" s="39"/>
      <c r="K1055" s="39"/>
      <c r="L1055" s="42"/>
      <c r="M1055" s="207"/>
      <c r="N1055" s="208"/>
      <c r="O1055" s="67"/>
      <c r="P1055" s="67"/>
      <c r="Q1055" s="67"/>
      <c r="R1055" s="67"/>
      <c r="S1055" s="67"/>
      <c r="T1055" s="68"/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T1055" s="19" t="s">
        <v>143</v>
      </c>
      <c r="AU1055" s="19" t="s">
        <v>89</v>
      </c>
    </row>
    <row r="1056" spans="1:65" s="13" customFormat="1" ht="11.25" x14ac:dyDescent="0.2">
      <c r="B1056" s="209"/>
      <c r="C1056" s="210"/>
      <c r="D1056" s="205" t="s">
        <v>145</v>
      </c>
      <c r="E1056" s="211" t="s">
        <v>34</v>
      </c>
      <c r="F1056" s="212" t="s">
        <v>797</v>
      </c>
      <c r="G1056" s="210"/>
      <c r="H1056" s="211" t="s">
        <v>34</v>
      </c>
      <c r="I1056" s="213"/>
      <c r="J1056" s="210"/>
      <c r="K1056" s="210"/>
      <c r="L1056" s="214"/>
      <c r="M1056" s="215"/>
      <c r="N1056" s="216"/>
      <c r="O1056" s="216"/>
      <c r="P1056" s="216"/>
      <c r="Q1056" s="216"/>
      <c r="R1056" s="216"/>
      <c r="S1056" s="216"/>
      <c r="T1056" s="217"/>
      <c r="AT1056" s="218" t="s">
        <v>145</v>
      </c>
      <c r="AU1056" s="218" t="s">
        <v>89</v>
      </c>
      <c r="AV1056" s="13" t="s">
        <v>23</v>
      </c>
      <c r="AW1056" s="13" t="s">
        <v>41</v>
      </c>
      <c r="AX1056" s="13" t="s">
        <v>80</v>
      </c>
      <c r="AY1056" s="218" t="s">
        <v>134</v>
      </c>
    </row>
    <row r="1057" spans="1:65" s="13" customFormat="1" ht="11.25" x14ac:dyDescent="0.2">
      <c r="B1057" s="209"/>
      <c r="C1057" s="210"/>
      <c r="D1057" s="205" t="s">
        <v>145</v>
      </c>
      <c r="E1057" s="211" t="s">
        <v>34</v>
      </c>
      <c r="F1057" s="212" t="s">
        <v>259</v>
      </c>
      <c r="G1057" s="210"/>
      <c r="H1057" s="211" t="s">
        <v>34</v>
      </c>
      <c r="I1057" s="213"/>
      <c r="J1057" s="210"/>
      <c r="K1057" s="210"/>
      <c r="L1057" s="214"/>
      <c r="M1057" s="215"/>
      <c r="N1057" s="216"/>
      <c r="O1057" s="216"/>
      <c r="P1057" s="216"/>
      <c r="Q1057" s="216"/>
      <c r="R1057" s="216"/>
      <c r="S1057" s="216"/>
      <c r="T1057" s="217"/>
      <c r="AT1057" s="218" t="s">
        <v>145</v>
      </c>
      <c r="AU1057" s="218" t="s">
        <v>89</v>
      </c>
      <c r="AV1057" s="13" t="s">
        <v>23</v>
      </c>
      <c r="AW1057" s="13" t="s">
        <v>41</v>
      </c>
      <c r="AX1057" s="13" t="s">
        <v>80</v>
      </c>
      <c r="AY1057" s="218" t="s">
        <v>134</v>
      </c>
    </row>
    <row r="1058" spans="1:65" s="13" customFormat="1" ht="11.25" x14ac:dyDescent="0.2">
      <c r="B1058" s="209"/>
      <c r="C1058" s="210"/>
      <c r="D1058" s="205" t="s">
        <v>145</v>
      </c>
      <c r="E1058" s="211" t="s">
        <v>34</v>
      </c>
      <c r="F1058" s="212" t="s">
        <v>260</v>
      </c>
      <c r="G1058" s="210"/>
      <c r="H1058" s="211" t="s">
        <v>34</v>
      </c>
      <c r="I1058" s="213"/>
      <c r="J1058" s="210"/>
      <c r="K1058" s="210"/>
      <c r="L1058" s="214"/>
      <c r="M1058" s="215"/>
      <c r="N1058" s="216"/>
      <c r="O1058" s="216"/>
      <c r="P1058" s="216"/>
      <c r="Q1058" s="216"/>
      <c r="R1058" s="216"/>
      <c r="S1058" s="216"/>
      <c r="T1058" s="217"/>
      <c r="AT1058" s="218" t="s">
        <v>145</v>
      </c>
      <c r="AU1058" s="218" t="s">
        <v>89</v>
      </c>
      <c r="AV1058" s="13" t="s">
        <v>23</v>
      </c>
      <c r="AW1058" s="13" t="s">
        <v>41</v>
      </c>
      <c r="AX1058" s="13" t="s">
        <v>80</v>
      </c>
      <c r="AY1058" s="218" t="s">
        <v>134</v>
      </c>
    </row>
    <row r="1059" spans="1:65" s="14" customFormat="1" ht="11.25" x14ac:dyDescent="0.2">
      <c r="B1059" s="219"/>
      <c r="C1059" s="220"/>
      <c r="D1059" s="205" t="s">
        <v>145</v>
      </c>
      <c r="E1059" s="221" t="s">
        <v>34</v>
      </c>
      <c r="F1059" s="222" t="s">
        <v>323</v>
      </c>
      <c r="G1059" s="220"/>
      <c r="H1059" s="223">
        <v>50.619</v>
      </c>
      <c r="I1059" s="224"/>
      <c r="J1059" s="220"/>
      <c r="K1059" s="220"/>
      <c r="L1059" s="225"/>
      <c r="M1059" s="226"/>
      <c r="N1059" s="227"/>
      <c r="O1059" s="227"/>
      <c r="P1059" s="227"/>
      <c r="Q1059" s="227"/>
      <c r="R1059" s="227"/>
      <c r="S1059" s="227"/>
      <c r="T1059" s="228"/>
      <c r="AT1059" s="229" t="s">
        <v>145</v>
      </c>
      <c r="AU1059" s="229" t="s">
        <v>89</v>
      </c>
      <c r="AV1059" s="14" t="s">
        <v>89</v>
      </c>
      <c r="AW1059" s="14" t="s">
        <v>41</v>
      </c>
      <c r="AX1059" s="14" t="s">
        <v>80</v>
      </c>
      <c r="AY1059" s="229" t="s">
        <v>134</v>
      </c>
    </row>
    <row r="1060" spans="1:65" s="14" customFormat="1" ht="11.25" x14ac:dyDescent="0.2">
      <c r="B1060" s="219"/>
      <c r="C1060" s="220"/>
      <c r="D1060" s="205" t="s">
        <v>145</v>
      </c>
      <c r="E1060" s="221" t="s">
        <v>34</v>
      </c>
      <c r="F1060" s="222" t="s">
        <v>324</v>
      </c>
      <c r="G1060" s="220"/>
      <c r="H1060" s="223">
        <v>140.61699999999999</v>
      </c>
      <c r="I1060" s="224"/>
      <c r="J1060" s="220"/>
      <c r="K1060" s="220"/>
      <c r="L1060" s="225"/>
      <c r="M1060" s="226"/>
      <c r="N1060" s="227"/>
      <c r="O1060" s="227"/>
      <c r="P1060" s="227"/>
      <c r="Q1060" s="227"/>
      <c r="R1060" s="227"/>
      <c r="S1060" s="227"/>
      <c r="T1060" s="228"/>
      <c r="AT1060" s="229" t="s">
        <v>145</v>
      </c>
      <c r="AU1060" s="229" t="s">
        <v>89</v>
      </c>
      <c r="AV1060" s="14" t="s">
        <v>89</v>
      </c>
      <c r="AW1060" s="14" t="s">
        <v>41</v>
      </c>
      <c r="AX1060" s="14" t="s">
        <v>80</v>
      </c>
      <c r="AY1060" s="229" t="s">
        <v>134</v>
      </c>
    </row>
    <row r="1061" spans="1:65" s="15" customFormat="1" ht="11.25" x14ac:dyDescent="0.2">
      <c r="B1061" s="230"/>
      <c r="C1061" s="231"/>
      <c r="D1061" s="205" t="s">
        <v>145</v>
      </c>
      <c r="E1061" s="232" t="s">
        <v>34</v>
      </c>
      <c r="F1061" s="233" t="s">
        <v>149</v>
      </c>
      <c r="G1061" s="231"/>
      <c r="H1061" s="234">
        <v>191.23599999999999</v>
      </c>
      <c r="I1061" s="235"/>
      <c r="J1061" s="231"/>
      <c r="K1061" s="231"/>
      <c r="L1061" s="236"/>
      <c r="M1061" s="237"/>
      <c r="N1061" s="238"/>
      <c r="O1061" s="238"/>
      <c r="P1061" s="238"/>
      <c r="Q1061" s="238"/>
      <c r="R1061" s="238"/>
      <c r="S1061" s="238"/>
      <c r="T1061" s="239"/>
      <c r="AT1061" s="240" t="s">
        <v>145</v>
      </c>
      <c r="AU1061" s="240" t="s">
        <v>89</v>
      </c>
      <c r="AV1061" s="15" t="s">
        <v>141</v>
      </c>
      <c r="AW1061" s="15" t="s">
        <v>41</v>
      </c>
      <c r="AX1061" s="15" t="s">
        <v>23</v>
      </c>
      <c r="AY1061" s="240" t="s">
        <v>134</v>
      </c>
    </row>
    <row r="1062" spans="1:65" s="2" customFormat="1" ht="16.5" customHeight="1" x14ac:dyDescent="0.2">
      <c r="A1062" s="37"/>
      <c r="B1062" s="38"/>
      <c r="C1062" s="192" t="s">
        <v>798</v>
      </c>
      <c r="D1062" s="192" t="s">
        <v>136</v>
      </c>
      <c r="E1062" s="193" t="s">
        <v>799</v>
      </c>
      <c r="F1062" s="194" t="s">
        <v>800</v>
      </c>
      <c r="G1062" s="195" t="s">
        <v>157</v>
      </c>
      <c r="H1062" s="196">
        <v>191.23599999999999</v>
      </c>
      <c r="I1062" s="197"/>
      <c r="J1062" s="198">
        <f>ROUND(I1062*H1062,2)</f>
        <v>0</v>
      </c>
      <c r="K1062" s="194" t="s">
        <v>158</v>
      </c>
      <c r="L1062" s="42"/>
      <c r="M1062" s="199" t="s">
        <v>34</v>
      </c>
      <c r="N1062" s="200" t="s">
        <v>51</v>
      </c>
      <c r="O1062" s="67"/>
      <c r="P1062" s="201">
        <f>O1062*H1062</f>
        <v>0</v>
      </c>
      <c r="Q1062" s="201">
        <v>0</v>
      </c>
      <c r="R1062" s="201">
        <f>Q1062*H1062</f>
        <v>0</v>
      </c>
      <c r="S1062" s="201">
        <v>1.721E-2</v>
      </c>
      <c r="T1062" s="202">
        <f>S1062*H1062</f>
        <v>3.2911715599999996</v>
      </c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R1062" s="203" t="s">
        <v>244</v>
      </c>
      <c r="AT1062" s="203" t="s">
        <v>136</v>
      </c>
      <c r="AU1062" s="203" t="s">
        <v>89</v>
      </c>
      <c r="AY1062" s="19" t="s">
        <v>134</v>
      </c>
      <c r="BE1062" s="204">
        <f>IF(N1062="základní",J1062,0)</f>
        <v>0</v>
      </c>
      <c r="BF1062" s="204">
        <f>IF(N1062="snížená",J1062,0)</f>
        <v>0</v>
      </c>
      <c r="BG1062" s="204">
        <f>IF(N1062="zákl. přenesená",J1062,0)</f>
        <v>0</v>
      </c>
      <c r="BH1062" s="204">
        <f>IF(N1062="sníž. přenesená",J1062,0)</f>
        <v>0</v>
      </c>
      <c r="BI1062" s="204">
        <f>IF(N1062="nulová",J1062,0)</f>
        <v>0</v>
      </c>
      <c r="BJ1062" s="19" t="s">
        <v>23</v>
      </c>
      <c r="BK1062" s="204">
        <f>ROUND(I1062*H1062,2)</f>
        <v>0</v>
      </c>
      <c r="BL1062" s="19" t="s">
        <v>244</v>
      </c>
      <c r="BM1062" s="203" t="s">
        <v>801</v>
      </c>
    </row>
    <row r="1063" spans="1:65" s="2" customFormat="1" ht="19.5" x14ac:dyDescent="0.2">
      <c r="A1063" s="37"/>
      <c r="B1063" s="38"/>
      <c r="C1063" s="39"/>
      <c r="D1063" s="205" t="s">
        <v>143</v>
      </c>
      <c r="E1063" s="39"/>
      <c r="F1063" s="206" t="s">
        <v>802</v>
      </c>
      <c r="G1063" s="39"/>
      <c r="H1063" s="39"/>
      <c r="I1063" s="110"/>
      <c r="J1063" s="39"/>
      <c r="K1063" s="39"/>
      <c r="L1063" s="42"/>
      <c r="M1063" s="207"/>
      <c r="N1063" s="208"/>
      <c r="O1063" s="67"/>
      <c r="P1063" s="67"/>
      <c r="Q1063" s="67"/>
      <c r="R1063" s="67"/>
      <c r="S1063" s="67"/>
      <c r="T1063" s="68"/>
      <c r="U1063" s="37"/>
      <c r="V1063" s="37"/>
      <c r="W1063" s="37"/>
      <c r="X1063" s="37"/>
      <c r="Y1063" s="37"/>
      <c r="Z1063" s="37"/>
      <c r="AA1063" s="37"/>
      <c r="AB1063" s="37"/>
      <c r="AC1063" s="37"/>
      <c r="AD1063" s="37"/>
      <c r="AE1063" s="37"/>
      <c r="AT1063" s="19" t="s">
        <v>143</v>
      </c>
      <c r="AU1063" s="19" t="s">
        <v>89</v>
      </c>
    </row>
    <row r="1064" spans="1:65" s="13" customFormat="1" ht="11.25" x14ac:dyDescent="0.2">
      <c r="B1064" s="209"/>
      <c r="C1064" s="210"/>
      <c r="D1064" s="205" t="s">
        <v>145</v>
      </c>
      <c r="E1064" s="211" t="s">
        <v>34</v>
      </c>
      <c r="F1064" s="212" t="s">
        <v>797</v>
      </c>
      <c r="G1064" s="210"/>
      <c r="H1064" s="211" t="s">
        <v>34</v>
      </c>
      <c r="I1064" s="213"/>
      <c r="J1064" s="210"/>
      <c r="K1064" s="210"/>
      <c r="L1064" s="214"/>
      <c r="M1064" s="215"/>
      <c r="N1064" s="216"/>
      <c r="O1064" s="216"/>
      <c r="P1064" s="216"/>
      <c r="Q1064" s="216"/>
      <c r="R1064" s="216"/>
      <c r="S1064" s="216"/>
      <c r="T1064" s="217"/>
      <c r="AT1064" s="218" t="s">
        <v>145</v>
      </c>
      <c r="AU1064" s="218" t="s">
        <v>89</v>
      </c>
      <c r="AV1064" s="13" t="s">
        <v>23</v>
      </c>
      <c r="AW1064" s="13" t="s">
        <v>41</v>
      </c>
      <c r="AX1064" s="13" t="s">
        <v>80</v>
      </c>
      <c r="AY1064" s="218" t="s">
        <v>134</v>
      </c>
    </row>
    <row r="1065" spans="1:65" s="13" customFormat="1" ht="11.25" x14ac:dyDescent="0.2">
      <c r="B1065" s="209"/>
      <c r="C1065" s="210"/>
      <c r="D1065" s="205" t="s">
        <v>145</v>
      </c>
      <c r="E1065" s="211" t="s">
        <v>34</v>
      </c>
      <c r="F1065" s="212" t="s">
        <v>259</v>
      </c>
      <c r="G1065" s="210"/>
      <c r="H1065" s="211" t="s">
        <v>34</v>
      </c>
      <c r="I1065" s="213"/>
      <c r="J1065" s="210"/>
      <c r="K1065" s="210"/>
      <c r="L1065" s="214"/>
      <c r="M1065" s="215"/>
      <c r="N1065" s="216"/>
      <c r="O1065" s="216"/>
      <c r="P1065" s="216"/>
      <c r="Q1065" s="216"/>
      <c r="R1065" s="216"/>
      <c r="S1065" s="216"/>
      <c r="T1065" s="217"/>
      <c r="AT1065" s="218" t="s">
        <v>145</v>
      </c>
      <c r="AU1065" s="218" t="s">
        <v>89</v>
      </c>
      <c r="AV1065" s="13" t="s">
        <v>23</v>
      </c>
      <c r="AW1065" s="13" t="s">
        <v>41</v>
      </c>
      <c r="AX1065" s="13" t="s">
        <v>80</v>
      </c>
      <c r="AY1065" s="218" t="s">
        <v>134</v>
      </c>
    </row>
    <row r="1066" spans="1:65" s="13" customFormat="1" ht="11.25" x14ac:dyDescent="0.2">
      <c r="B1066" s="209"/>
      <c r="C1066" s="210"/>
      <c r="D1066" s="205" t="s">
        <v>145</v>
      </c>
      <c r="E1066" s="211" t="s">
        <v>34</v>
      </c>
      <c r="F1066" s="212" t="s">
        <v>260</v>
      </c>
      <c r="G1066" s="210"/>
      <c r="H1066" s="211" t="s">
        <v>34</v>
      </c>
      <c r="I1066" s="213"/>
      <c r="J1066" s="210"/>
      <c r="K1066" s="210"/>
      <c r="L1066" s="214"/>
      <c r="M1066" s="215"/>
      <c r="N1066" s="216"/>
      <c r="O1066" s="216"/>
      <c r="P1066" s="216"/>
      <c r="Q1066" s="216"/>
      <c r="R1066" s="216"/>
      <c r="S1066" s="216"/>
      <c r="T1066" s="217"/>
      <c r="AT1066" s="218" t="s">
        <v>145</v>
      </c>
      <c r="AU1066" s="218" t="s">
        <v>89</v>
      </c>
      <c r="AV1066" s="13" t="s">
        <v>23</v>
      </c>
      <c r="AW1066" s="13" t="s">
        <v>41</v>
      </c>
      <c r="AX1066" s="13" t="s">
        <v>80</v>
      </c>
      <c r="AY1066" s="218" t="s">
        <v>134</v>
      </c>
    </row>
    <row r="1067" spans="1:65" s="14" customFormat="1" ht="11.25" x14ac:dyDescent="0.2">
      <c r="B1067" s="219"/>
      <c r="C1067" s="220"/>
      <c r="D1067" s="205" t="s">
        <v>145</v>
      </c>
      <c r="E1067" s="221" t="s">
        <v>34</v>
      </c>
      <c r="F1067" s="222" t="s">
        <v>323</v>
      </c>
      <c r="G1067" s="220"/>
      <c r="H1067" s="223">
        <v>50.619</v>
      </c>
      <c r="I1067" s="224"/>
      <c r="J1067" s="220"/>
      <c r="K1067" s="220"/>
      <c r="L1067" s="225"/>
      <c r="M1067" s="226"/>
      <c r="N1067" s="227"/>
      <c r="O1067" s="227"/>
      <c r="P1067" s="227"/>
      <c r="Q1067" s="227"/>
      <c r="R1067" s="227"/>
      <c r="S1067" s="227"/>
      <c r="T1067" s="228"/>
      <c r="AT1067" s="229" t="s">
        <v>145</v>
      </c>
      <c r="AU1067" s="229" t="s">
        <v>89</v>
      </c>
      <c r="AV1067" s="14" t="s">
        <v>89</v>
      </c>
      <c r="AW1067" s="14" t="s">
        <v>41</v>
      </c>
      <c r="AX1067" s="14" t="s">
        <v>80</v>
      </c>
      <c r="AY1067" s="229" t="s">
        <v>134</v>
      </c>
    </row>
    <row r="1068" spans="1:65" s="14" customFormat="1" ht="11.25" x14ac:dyDescent="0.2">
      <c r="B1068" s="219"/>
      <c r="C1068" s="220"/>
      <c r="D1068" s="205" t="s">
        <v>145</v>
      </c>
      <c r="E1068" s="221" t="s">
        <v>34</v>
      </c>
      <c r="F1068" s="222" t="s">
        <v>324</v>
      </c>
      <c r="G1068" s="220"/>
      <c r="H1068" s="223">
        <v>140.61699999999999</v>
      </c>
      <c r="I1068" s="224"/>
      <c r="J1068" s="220"/>
      <c r="K1068" s="220"/>
      <c r="L1068" s="225"/>
      <c r="M1068" s="226"/>
      <c r="N1068" s="227"/>
      <c r="O1068" s="227"/>
      <c r="P1068" s="227"/>
      <c r="Q1068" s="227"/>
      <c r="R1068" s="227"/>
      <c r="S1068" s="227"/>
      <c r="T1068" s="228"/>
      <c r="AT1068" s="229" t="s">
        <v>145</v>
      </c>
      <c r="AU1068" s="229" t="s">
        <v>89</v>
      </c>
      <c r="AV1068" s="14" t="s">
        <v>89</v>
      </c>
      <c r="AW1068" s="14" t="s">
        <v>41</v>
      </c>
      <c r="AX1068" s="14" t="s">
        <v>80</v>
      </c>
      <c r="AY1068" s="229" t="s">
        <v>134</v>
      </c>
    </row>
    <row r="1069" spans="1:65" s="15" customFormat="1" ht="11.25" x14ac:dyDescent="0.2">
      <c r="B1069" s="230"/>
      <c r="C1069" s="231"/>
      <c r="D1069" s="205" t="s">
        <v>145</v>
      </c>
      <c r="E1069" s="232" t="s">
        <v>34</v>
      </c>
      <c r="F1069" s="233" t="s">
        <v>149</v>
      </c>
      <c r="G1069" s="231"/>
      <c r="H1069" s="234">
        <v>191.23599999999999</v>
      </c>
      <c r="I1069" s="235"/>
      <c r="J1069" s="231"/>
      <c r="K1069" s="231"/>
      <c r="L1069" s="236"/>
      <c r="M1069" s="237"/>
      <c r="N1069" s="238"/>
      <c r="O1069" s="238"/>
      <c r="P1069" s="238"/>
      <c r="Q1069" s="238"/>
      <c r="R1069" s="238"/>
      <c r="S1069" s="238"/>
      <c r="T1069" s="239"/>
      <c r="AT1069" s="240" t="s">
        <v>145</v>
      </c>
      <c r="AU1069" s="240" t="s">
        <v>89</v>
      </c>
      <c r="AV1069" s="15" t="s">
        <v>141</v>
      </c>
      <c r="AW1069" s="15" t="s">
        <v>41</v>
      </c>
      <c r="AX1069" s="15" t="s">
        <v>23</v>
      </c>
      <c r="AY1069" s="240" t="s">
        <v>134</v>
      </c>
    </row>
    <row r="1070" spans="1:65" s="2" customFormat="1" ht="16.5" customHeight="1" x14ac:dyDescent="0.2">
      <c r="A1070" s="37"/>
      <c r="B1070" s="38"/>
      <c r="C1070" s="192" t="s">
        <v>803</v>
      </c>
      <c r="D1070" s="192" t="s">
        <v>136</v>
      </c>
      <c r="E1070" s="193" t="s">
        <v>804</v>
      </c>
      <c r="F1070" s="194" t="s">
        <v>805</v>
      </c>
      <c r="G1070" s="195" t="s">
        <v>387</v>
      </c>
      <c r="H1070" s="196">
        <v>9.4369999999999994</v>
      </c>
      <c r="I1070" s="197"/>
      <c r="J1070" s="198">
        <f>ROUND(I1070*H1070,2)</f>
        <v>0</v>
      </c>
      <c r="K1070" s="194" t="s">
        <v>140</v>
      </c>
      <c r="L1070" s="42"/>
      <c r="M1070" s="199" t="s">
        <v>34</v>
      </c>
      <c r="N1070" s="200" t="s">
        <v>51</v>
      </c>
      <c r="O1070" s="67"/>
      <c r="P1070" s="201">
        <f>O1070*H1070</f>
        <v>0</v>
      </c>
      <c r="Q1070" s="201">
        <v>0</v>
      </c>
      <c r="R1070" s="201">
        <f>Q1070*H1070</f>
        <v>0</v>
      </c>
      <c r="S1070" s="201">
        <v>0</v>
      </c>
      <c r="T1070" s="202">
        <f>S1070*H1070</f>
        <v>0</v>
      </c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R1070" s="203" t="s">
        <v>244</v>
      </c>
      <c r="AT1070" s="203" t="s">
        <v>136</v>
      </c>
      <c r="AU1070" s="203" t="s">
        <v>89</v>
      </c>
      <c r="AY1070" s="19" t="s">
        <v>134</v>
      </c>
      <c r="BE1070" s="204">
        <f>IF(N1070="základní",J1070,0)</f>
        <v>0</v>
      </c>
      <c r="BF1070" s="204">
        <f>IF(N1070="snížená",J1070,0)</f>
        <v>0</v>
      </c>
      <c r="BG1070" s="204">
        <f>IF(N1070="zákl. přenesená",J1070,0)</f>
        <v>0</v>
      </c>
      <c r="BH1070" s="204">
        <f>IF(N1070="sníž. přenesená",J1070,0)</f>
        <v>0</v>
      </c>
      <c r="BI1070" s="204">
        <f>IF(N1070="nulová",J1070,0)</f>
        <v>0</v>
      </c>
      <c r="BJ1070" s="19" t="s">
        <v>23</v>
      </c>
      <c r="BK1070" s="204">
        <f>ROUND(I1070*H1070,2)</f>
        <v>0</v>
      </c>
      <c r="BL1070" s="19" t="s">
        <v>244</v>
      </c>
      <c r="BM1070" s="203" t="s">
        <v>806</v>
      </c>
    </row>
    <row r="1071" spans="1:65" s="2" customFormat="1" ht="19.5" x14ac:dyDescent="0.2">
      <c r="A1071" s="37"/>
      <c r="B1071" s="38"/>
      <c r="C1071" s="39"/>
      <c r="D1071" s="205" t="s">
        <v>143</v>
      </c>
      <c r="E1071" s="39"/>
      <c r="F1071" s="206" t="s">
        <v>807</v>
      </c>
      <c r="G1071" s="39"/>
      <c r="H1071" s="39"/>
      <c r="I1071" s="110"/>
      <c r="J1071" s="39"/>
      <c r="K1071" s="39"/>
      <c r="L1071" s="42"/>
      <c r="M1071" s="207"/>
      <c r="N1071" s="208"/>
      <c r="O1071" s="67"/>
      <c r="P1071" s="67"/>
      <c r="Q1071" s="67"/>
      <c r="R1071" s="67"/>
      <c r="S1071" s="67"/>
      <c r="T1071" s="68"/>
      <c r="U1071" s="37"/>
      <c r="V1071" s="37"/>
      <c r="W1071" s="37"/>
      <c r="X1071" s="37"/>
      <c r="Y1071" s="37"/>
      <c r="Z1071" s="37"/>
      <c r="AA1071" s="37"/>
      <c r="AB1071" s="37"/>
      <c r="AC1071" s="37"/>
      <c r="AD1071" s="37"/>
      <c r="AE1071" s="37"/>
      <c r="AT1071" s="19" t="s">
        <v>143</v>
      </c>
      <c r="AU1071" s="19" t="s">
        <v>89</v>
      </c>
    </row>
    <row r="1072" spans="1:65" s="2" customFormat="1" ht="16.5" customHeight="1" x14ac:dyDescent="0.2">
      <c r="A1072" s="37"/>
      <c r="B1072" s="38"/>
      <c r="C1072" s="192" t="s">
        <v>808</v>
      </c>
      <c r="D1072" s="192" t="s">
        <v>136</v>
      </c>
      <c r="E1072" s="193" t="s">
        <v>809</v>
      </c>
      <c r="F1072" s="194" t="s">
        <v>810</v>
      </c>
      <c r="G1072" s="195" t="s">
        <v>387</v>
      </c>
      <c r="H1072" s="196">
        <v>9.4369999999999994</v>
      </c>
      <c r="I1072" s="197"/>
      <c r="J1072" s="198">
        <f>ROUND(I1072*H1072,2)</f>
        <v>0</v>
      </c>
      <c r="K1072" s="194" t="s">
        <v>140</v>
      </c>
      <c r="L1072" s="42"/>
      <c r="M1072" s="199" t="s">
        <v>34</v>
      </c>
      <c r="N1072" s="200" t="s">
        <v>51</v>
      </c>
      <c r="O1072" s="67"/>
      <c r="P1072" s="201">
        <f>O1072*H1072</f>
        <v>0</v>
      </c>
      <c r="Q1072" s="201">
        <v>0</v>
      </c>
      <c r="R1072" s="201">
        <f>Q1072*H1072</f>
        <v>0</v>
      </c>
      <c r="S1072" s="201">
        <v>0</v>
      </c>
      <c r="T1072" s="202">
        <f>S1072*H1072</f>
        <v>0</v>
      </c>
      <c r="U1072" s="37"/>
      <c r="V1072" s="37"/>
      <c r="W1072" s="37"/>
      <c r="X1072" s="37"/>
      <c r="Y1072" s="37"/>
      <c r="Z1072" s="37"/>
      <c r="AA1072" s="37"/>
      <c r="AB1072" s="37"/>
      <c r="AC1072" s="37"/>
      <c r="AD1072" s="37"/>
      <c r="AE1072" s="37"/>
      <c r="AR1072" s="203" t="s">
        <v>244</v>
      </c>
      <c r="AT1072" s="203" t="s">
        <v>136</v>
      </c>
      <c r="AU1072" s="203" t="s">
        <v>89</v>
      </c>
      <c r="AY1072" s="19" t="s">
        <v>134</v>
      </c>
      <c r="BE1072" s="204">
        <f>IF(N1072="základní",J1072,0)</f>
        <v>0</v>
      </c>
      <c r="BF1072" s="204">
        <f>IF(N1072="snížená",J1072,0)</f>
        <v>0</v>
      </c>
      <c r="BG1072" s="204">
        <f>IF(N1072="zákl. přenesená",J1072,0)</f>
        <v>0</v>
      </c>
      <c r="BH1072" s="204">
        <f>IF(N1072="sníž. přenesená",J1072,0)</f>
        <v>0</v>
      </c>
      <c r="BI1072" s="204">
        <f>IF(N1072="nulová",J1072,0)</f>
        <v>0</v>
      </c>
      <c r="BJ1072" s="19" t="s">
        <v>23</v>
      </c>
      <c r="BK1072" s="204">
        <f>ROUND(I1072*H1072,2)</f>
        <v>0</v>
      </c>
      <c r="BL1072" s="19" t="s">
        <v>244</v>
      </c>
      <c r="BM1072" s="203" t="s">
        <v>811</v>
      </c>
    </row>
    <row r="1073" spans="1:65" s="2" customFormat="1" ht="19.5" x14ac:dyDescent="0.2">
      <c r="A1073" s="37"/>
      <c r="B1073" s="38"/>
      <c r="C1073" s="39"/>
      <c r="D1073" s="205" t="s">
        <v>143</v>
      </c>
      <c r="E1073" s="39"/>
      <c r="F1073" s="206" t="s">
        <v>812</v>
      </c>
      <c r="G1073" s="39"/>
      <c r="H1073" s="39"/>
      <c r="I1073" s="110"/>
      <c r="J1073" s="39"/>
      <c r="K1073" s="39"/>
      <c r="L1073" s="42"/>
      <c r="M1073" s="207"/>
      <c r="N1073" s="208"/>
      <c r="O1073" s="67"/>
      <c r="P1073" s="67"/>
      <c r="Q1073" s="67"/>
      <c r="R1073" s="67"/>
      <c r="S1073" s="67"/>
      <c r="T1073" s="68"/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  <c r="AT1073" s="19" t="s">
        <v>143</v>
      </c>
      <c r="AU1073" s="19" t="s">
        <v>89</v>
      </c>
    </row>
    <row r="1074" spans="1:65" s="2" customFormat="1" ht="16.5" customHeight="1" x14ac:dyDescent="0.2">
      <c r="A1074" s="37"/>
      <c r="B1074" s="38"/>
      <c r="C1074" s="192" t="s">
        <v>813</v>
      </c>
      <c r="D1074" s="192" t="s">
        <v>136</v>
      </c>
      <c r="E1074" s="193" t="s">
        <v>814</v>
      </c>
      <c r="F1074" s="194" t="s">
        <v>815</v>
      </c>
      <c r="G1074" s="195" t="s">
        <v>387</v>
      </c>
      <c r="H1074" s="196">
        <v>9.4369999999999994</v>
      </c>
      <c r="I1074" s="197"/>
      <c r="J1074" s="198">
        <f>ROUND(I1074*H1074,2)</f>
        <v>0</v>
      </c>
      <c r="K1074" s="194" t="s">
        <v>140</v>
      </c>
      <c r="L1074" s="42"/>
      <c r="M1074" s="199" t="s">
        <v>34</v>
      </c>
      <c r="N1074" s="200" t="s">
        <v>51</v>
      </c>
      <c r="O1074" s="67"/>
      <c r="P1074" s="201">
        <f>O1074*H1074</f>
        <v>0</v>
      </c>
      <c r="Q1074" s="201">
        <v>0</v>
      </c>
      <c r="R1074" s="201">
        <f>Q1074*H1074</f>
        <v>0</v>
      </c>
      <c r="S1074" s="201">
        <v>0</v>
      </c>
      <c r="T1074" s="202">
        <f>S1074*H1074</f>
        <v>0</v>
      </c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R1074" s="203" t="s">
        <v>244</v>
      </c>
      <c r="AT1074" s="203" t="s">
        <v>136</v>
      </c>
      <c r="AU1074" s="203" t="s">
        <v>89</v>
      </c>
      <c r="AY1074" s="19" t="s">
        <v>134</v>
      </c>
      <c r="BE1074" s="204">
        <f>IF(N1074="základní",J1074,0)</f>
        <v>0</v>
      </c>
      <c r="BF1074" s="204">
        <f>IF(N1074="snížená",J1074,0)</f>
        <v>0</v>
      </c>
      <c r="BG1074" s="204">
        <f>IF(N1074="zákl. přenesená",J1074,0)</f>
        <v>0</v>
      </c>
      <c r="BH1074" s="204">
        <f>IF(N1074="sníž. přenesená",J1074,0)</f>
        <v>0</v>
      </c>
      <c r="BI1074" s="204">
        <f>IF(N1074="nulová",J1074,0)</f>
        <v>0</v>
      </c>
      <c r="BJ1074" s="19" t="s">
        <v>23</v>
      </c>
      <c r="BK1074" s="204">
        <f>ROUND(I1074*H1074,2)</f>
        <v>0</v>
      </c>
      <c r="BL1074" s="19" t="s">
        <v>244</v>
      </c>
      <c r="BM1074" s="203" t="s">
        <v>816</v>
      </c>
    </row>
    <row r="1075" spans="1:65" s="2" customFormat="1" ht="19.5" x14ac:dyDescent="0.2">
      <c r="A1075" s="37"/>
      <c r="B1075" s="38"/>
      <c r="C1075" s="39"/>
      <c r="D1075" s="205" t="s">
        <v>143</v>
      </c>
      <c r="E1075" s="39"/>
      <c r="F1075" s="206" t="s">
        <v>817</v>
      </c>
      <c r="G1075" s="39"/>
      <c r="H1075" s="39"/>
      <c r="I1075" s="110"/>
      <c r="J1075" s="39"/>
      <c r="K1075" s="39"/>
      <c r="L1075" s="42"/>
      <c r="M1075" s="207"/>
      <c r="N1075" s="208"/>
      <c r="O1075" s="67"/>
      <c r="P1075" s="67"/>
      <c r="Q1075" s="67"/>
      <c r="R1075" s="67"/>
      <c r="S1075" s="67"/>
      <c r="T1075" s="68"/>
      <c r="U1075" s="37"/>
      <c r="V1075" s="37"/>
      <c r="W1075" s="37"/>
      <c r="X1075" s="37"/>
      <c r="Y1075" s="37"/>
      <c r="Z1075" s="37"/>
      <c r="AA1075" s="37"/>
      <c r="AB1075" s="37"/>
      <c r="AC1075" s="37"/>
      <c r="AD1075" s="37"/>
      <c r="AE1075" s="37"/>
      <c r="AT1075" s="19" t="s">
        <v>143</v>
      </c>
      <c r="AU1075" s="19" t="s">
        <v>89</v>
      </c>
    </row>
    <row r="1076" spans="1:65" s="12" customFormat="1" ht="22.9" customHeight="1" x14ac:dyDescent="0.2">
      <c r="B1076" s="176"/>
      <c r="C1076" s="177"/>
      <c r="D1076" s="178" t="s">
        <v>79</v>
      </c>
      <c r="E1076" s="190" t="s">
        <v>818</v>
      </c>
      <c r="F1076" s="190" t="s">
        <v>819</v>
      </c>
      <c r="G1076" s="177"/>
      <c r="H1076" s="177"/>
      <c r="I1076" s="180"/>
      <c r="J1076" s="191">
        <f>BK1076</f>
        <v>0</v>
      </c>
      <c r="K1076" s="177"/>
      <c r="L1076" s="182"/>
      <c r="M1076" s="183"/>
      <c r="N1076" s="184"/>
      <c r="O1076" s="184"/>
      <c r="P1076" s="185">
        <f>SUM(P1077:P1114)</f>
        <v>0</v>
      </c>
      <c r="Q1076" s="184"/>
      <c r="R1076" s="185">
        <f>SUM(R1077:R1114)</f>
        <v>0.95628019999999991</v>
      </c>
      <c r="S1076" s="184"/>
      <c r="T1076" s="186">
        <f>SUM(T1077:T1114)</f>
        <v>2.90508174</v>
      </c>
      <c r="AR1076" s="187" t="s">
        <v>89</v>
      </c>
      <c r="AT1076" s="188" t="s">
        <v>79</v>
      </c>
      <c r="AU1076" s="188" t="s">
        <v>23</v>
      </c>
      <c r="AY1076" s="187" t="s">
        <v>134</v>
      </c>
      <c r="BK1076" s="189">
        <f>SUM(BK1077:BK1114)</f>
        <v>0</v>
      </c>
    </row>
    <row r="1077" spans="1:65" s="2" customFormat="1" ht="16.5" customHeight="1" x14ac:dyDescent="0.2">
      <c r="A1077" s="37"/>
      <c r="B1077" s="38"/>
      <c r="C1077" s="192" t="s">
        <v>820</v>
      </c>
      <c r="D1077" s="192" t="s">
        <v>136</v>
      </c>
      <c r="E1077" s="193" t="s">
        <v>821</v>
      </c>
      <c r="F1077" s="194" t="s">
        <v>822</v>
      </c>
      <c r="G1077" s="195" t="s">
        <v>157</v>
      </c>
      <c r="H1077" s="196">
        <v>489.07100000000003</v>
      </c>
      <c r="I1077" s="197"/>
      <c r="J1077" s="198">
        <f>ROUND(I1077*H1077,2)</f>
        <v>0</v>
      </c>
      <c r="K1077" s="194" t="s">
        <v>158</v>
      </c>
      <c r="L1077" s="42"/>
      <c r="M1077" s="199" t="s">
        <v>34</v>
      </c>
      <c r="N1077" s="200" t="s">
        <v>51</v>
      </c>
      <c r="O1077" s="67"/>
      <c r="P1077" s="201">
        <f>O1077*H1077</f>
        <v>0</v>
      </c>
      <c r="Q1077" s="201">
        <v>0</v>
      </c>
      <c r="R1077" s="201">
        <f>Q1077*H1077</f>
        <v>0</v>
      </c>
      <c r="S1077" s="201">
        <v>5.94E-3</v>
      </c>
      <c r="T1077" s="202">
        <f>S1077*H1077</f>
        <v>2.90508174</v>
      </c>
      <c r="U1077" s="37"/>
      <c r="V1077" s="37"/>
      <c r="W1077" s="37"/>
      <c r="X1077" s="37"/>
      <c r="Y1077" s="37"/>
      <c r="Z1077" s="37"/>
      <c r="AA1077" s="37"/>
      <c r="AB1077" s="37"/>
      <c r="AC1077" s="37"/>
      <c r="AD1077" s="37"/>
      <c r="AE1077" s="37"/>
      <c r="AR1077" s="203" t="s">
        <v>244</v>
      </c>
      <c r="AT1077" s="203" t="s">
        <v>136</v>
      </c>
      <c r="AU1077" s="203" t="s">
        <v>89</v>
      </c>
      <c r="AY1077" s="19" t="s">
        <v>134</v>
      </c>
      <c r="BE1077" s="204">
        <f>IF(N1077="základní",J1077,0)</f>
        <v>0</v>
      </c>
      <c r="BF1077" s="204">
        <f>IF(N1077="snížená",J1077,0)</f>
        <v>0</v>
      </c>
      <c r="BG1077" s="204">
        <f>IF(N1077="zákl. přenesená",J1077,0)</f>
        <v>0</v>
      </c>
      <c r="BH1077" s="204">
        <f>IF(N1077="sníž. přenesená",J1077,0)</f>
        <v>0</v>
      </c>
      <c r="BI1077" s="204">
        <f>IF(N1077="nulová",J1077,0)</f>
        <v>0</v>
      </c>
      <c r="BJ1077" s="19" t="s">
        <v>23</v>
      </c>
      <c r="BK1077" s="204">
        <f>ROUND(I1077*H1077,2)</f>
        <v>0</v>
      </c>
      <c r="BL1077" s="19" t="s">
        <v>244</v>
      </c>
      <c r="BM1077" s="203" t="s">
        <v>823</v>
      </c>
    </row>
    <row r="1078" spans="1:65" s="2" customFormat="1" ht="11.25" x14ac:dyDescent="0.2">
      <c r="A1078" s="37"/>
      <c r="B1078" s="38"/>
      <c r="C1078" s="39"/>
      <c r="D1078" s="205" t="s">
        <v>143</v>
      </c>
      <c r="E1078" s="39"/>
      <c r="F1078" s="206" t="s">
        <v>824</v>
      </c>
      <c r="G1078" s="39"/>
      <c r="H1078" s="39"/>
      <c r="I1078" s="110"/>
      <c r="J1078" s="39"/>
      <c r="K1078" s="39"/>
      <c r="L1078" s="42"/>
      <c r="M1078" s="207"/>
      <c r="N1078" s="208"/>
      <c r="O1078" s="67"/>
      <c r="P1078" s="67"/>
      <c r="Q1078" s="67"/>
      <c r="R1078" s="67"/>
      <c r="S1078" s="67"/>
      <c r="T1078" s="68"/>
      <c r="U1078" s="37"/>
      <c r="V1078" s="37"/>
      <c r="W1078" s="37"/>
      <c r="X1078" s="37"/>
      <c r="Y1078" s="37"/>
      <c r="Z1078" s="37"/>
      <c r="AA1078" s="37"/>
      <c r="AB1078" s="37"/>
      <c r="AC1078" s="37"/>
      <c r="AD1078" s="37"/>
      <c r="AE1078" s="37"/>
      <c r="AT1078" s="19" t="s">
        <v>143</v>
      </c>
      <c r="AU1078" s="19" t="s">
        <v>89</v>
      </c>
    </row>
    <row r="1079" spans="1:65" s="13" customFormat="1" ht="11.25" x14ac:dyDescent="0.2">
      <c r="B1079" s="209"/>
      <c r="C1079" s="210"/>
      <c r="D1079" s="205" t="s">
        <v>145</v>
      </c>
      <c r="E1079" s="211" t="s">
        <v>34</v>
      </c>
      <c r="F1079" s="212" t="s">
        <v>162</v>
      </c>
      <c r="G1079" s="210"/>
      <c r="H1079" s="211" t="s">
        <v>34</v>
      </c>
      <c r="I1079" s="213"/>
      <c r="J1079" s="210"/>
      <c r="K1079" s="210"/>
      <c r="L1079" s="214"/>
      <c r="M1079" s="215"/>
      <c r="N1079" s="216"/>
      <c r="O1079" s="216"/>
      <c r="P1079" s="216"/>
      <c r="Q1079" s="216"/>
      <c r="R1079" s="216"/>
      <c r="S1079" s="216"/>
      <c r="T1079" s="217"/>
      <c r="AT1079" s="218" t="s">
        <v>145</v>
      </c>
      <c r="AU1079" s="218" t="s">
        <v>89</v>
      </c>
      <c r="AV1079" s="13" t="s">
        <v>23</v>
      </c>
      <c r="AW1079" s="13" t="s">
        <v>41</v>
      </c>
      <c r="AX1079" s="13" t="s">
        <v>80</v>
      </c>
      <c r="AY1079" s="218" t="s">
        <v>134</v>
      </c>
    </row>
    <row r="1080" spans="1:65" s="13" customFormat="1" ht="11.25" x14ac:dyDescent="0.2">
      <c r="B1080" s="209"/>
      <c r="C1080" s="210"/>
      <c r="D1080" s="205" t="s">
        <v>145</v>
      </c>
      <c r="E1080" s="211" t="s">
        <v>34</v>
      </c>
      <c r="F1080" s="212" t="s">
        <v>415</v>
      </c>
      <c r="G1080" s="210"/>
      <c r="H1080" s="211" t="s">
        <v>34</v>
      </c>
      <c r="I1080" s="213"/>
      <c r="J1080" s="210"/>
      <c r="K1080" s="210"/>
      <c r="L1080" s="214"/>
      <c r="M1080" s="215"/>
      <c r="N1080" s="216"/>
      <c r="O1080" s="216"/>
      <c r="P1080" s="216"/>
      <c r="Q1080" s="216"/>
      <c r="R1080" s="216"/>
      <c r="S1080" s="216"/>
      <c r="T1080" s="217"/>
      <c r="AT1080" s="218" t="s">
        <v>145</v>
      </c>
      <c r="AU1080" s="218" t="s">
        <v>89</v>
      </c>
      <c r="AV1080" s="13" t="s">
        <v>23</v>
      </c>
      <c r="AW1080" s="13" t="s">
        <v>41</v>
      </c>
      <c r="AX1080" s="13" t="s">
        <v>80</v>
      </c>
      <c r="AY1080" s="218" t="s">
        <v>134</v>
      </c>
    </row>
    <row r="1081" spans="1:65" s="14" customFormat="1" ht="11.25" x14ac:dyDescent="0.2">
      <c r="B1081" s="219"/>
      <c r="C1081" s="220"/>
      <c r="D1081" s="205" t="s">
        <v>145</v>
      </c>
      <c r="E1081" s="221" t="s">
        <v>34</v>
      </c>
      <c r="F1081" s="222" t="s">
        <v>716</v>
      </c>
      <c r="G1081" s="220"/>
      <c r="H1081" s="223">
        <v>489.07100000000003</v>
      </c>
      <c r="I1081" s="224"/>
      <c r="J1081" s="220"/>
      <c r="K1081" s="220"/>
      <c r="L1081" s="225"/>
      <c r="M1081" s="226"/>
      <c r="N1081" s="227"/>
      <c r="O1081" s="227"/>
      <c r="P1081" s="227"/>
      <c r="Q1081" s="227"/>
      <c r="R1081" s="227"/>
      <c r="S1081" s="227"/>
      <c r="T1081" s="228"/>
      <c r="AT1081" s="229" t="s">
        <v>145</v>
      </c>
      <c r="AU1081" s="229" t="s">
        <v>89</v>
      </c>
      <c r="AV1081" s="14" t="s">
        <v>89</v>
      </c>
      <c r="AW1081" s="14" t="s">
        <v>41</v>
      </c>
      <c r="AX1081" s="14" t="s">
        <v>80</v>
      </c>
      <c r="AY1081" s="229" t="s">
        <v>134</v>
      </c>
    </row>
    <row r="1082" spans="1:65" s="15" customFormat="1" ht="11.25" x14ac:dyDescent="0.2">
      <c r="B1082" s="230"/>
      <c r="C1082" s="231"/>
      <c r="D1082" s="205" t="s">
        <v>145</v>
      </c>
      <c r="E1082" s="232" t="s">
        <v>34</v>
      </c>
      <c r="F1082" s="233" t="s">
        <v>149</v>
      </c>
      <c r="G1082" s="231"/>
      <c r="H1082" s="234">
        <v>489.07100000000003</v>
      </c>
      <c r="I1082" s="235"/>
      <c r="J1082" s="231"/>
      <c r="K1082" s="231"/>
      <c r="L1082" s="236"/>
      <c r="M1082" s="237"/>
      <c r="N1082" s="238"/>
      <c r="O1082" s="238"/>
      <c r="P1082" s="238"/>
      <c r="Q1082" s="238"/>
      <c r="R1082" s="238"/>
      <c r="S1082" s="238"/>
      <c r="T1082" s="239"/>
      <c r="AT1082" s="240" t="s">
        <v>145</v>
      </c>
      <c r="AU1082" s="240" t="s">
        <v>89</v>
      </c>
      <c r="AV1082" s="15" t="s">
        <v>141</v>
      </c>
      <c r="AW1082" s="15" t="s">
        <v>41</v>
      </c>
      <c r="AX1082" s="15" t="s">
        <v>23</v>
      </c>
      <c r="AY1082" s="240" t="s">
        <v>134</v>
      </c>
    </row>
    <row r="1083" spans="1:65" s="2" customFormat="1" ht="16.5" customHeight="1" x14ac:dyDescent="0.2">
      <c r="A1083" s="37"/>
      <c r="B1083" s="38"/>
      <c r="C1083" s="192" t="s">
        <v>825</v>
      </c>
      <c r="D1083" s="192" t="s">
        <v>136</v>
      </c>
      <c r="E1083" s="193" t="s">
        <v>826</v>
      </c>
      <c r="F1083" s="194" t="s">
        <v>827</v>
      </c>
      <c r="G1083" s="195" t="s">
        <v>157</v>
      </c>
      <c r="H1083" s="196">
        <v>129.20599999999999</v>
      </c>
      <c r="I1083" s="197"/>
      <c r="J1083" s="198">
        <f>ROUND(I1083*H1083,2)</f>
        <v>0</v>
      </c>
      <c r="K1083" s="194" t="s">
        <v>34</v>
      </c>
      <c r="L1083" s="42"/>
      <c r="M1083" s="199" t="s">
        <v>34</v>
      </c>
      <c r="N1083" s="200" t="s">
        <v>51</v>
      </c>
      <c r="O1083" s="67"/>
      <c r="P1083" s="201">
        <f>O1083*H1083</f>
        <v>0</v>
      </c>
      <c r="Q1083" s="201">
        <v>6.7000000000000002E-3</v>
      </c>
      <c r="R1083" s="201">
        <f>Q1083*H1083</f>
        <v>0.8656801999999999</v>
      </c>
      <c r="S1083" s="201">
        <v>0</v>
      </c>
      <c r="T1083" s="202">
        <f>S1083*H1083</f>
        <v>0</v>
      </c>
      <c r="U1083" s="37"/>
      <c r="V1083" s="37"/>
      <c r="W1083" s="37"/>
      <c r="X1083" s="37"/>
      <c r="Y1083" s="37"/>
      <c r="Z1083" s="37"/>
      <c r="AA1083" s="37"/>
      <c r="AB1083" s="37"/>
      <c r="AC1083" s="37"/>
      <c r="AD1083" s="37"/>
      <c r="AE1083" s="37"/>
      <c r="AR1083" s="203" t="s">
        <v>244</v>
      </c>
      <c r="AT1083" s="203" t="s">
        <v>136</v>
      </c>
      <c r="AU1083" s="203" t="s">
        <v>89</v>
      </c>
      <c r="AY1083" s="19" t="s">
        <v>134</v>
      </c>
      <c r="BE1083" s="204">
        <f>IF(N1083="základní",J1083,0)</f>
        <v>0</v>
      </c>
      <c r="BF1083" s="204">
        <f>IF(N1083="snížená",J1083,0)</f>
        <v>0</v>
      </c>
      <c r="BG1083" s="204">
        <f>IF(N1083="zákl. přenesená",J1083,0)</f>
        <v>0</v>
      </c>
      <c r="BH1083" s="204">
        <f>IF(N1083="sníž. přenesená",J1083,0)</f>
        <v>0</v>
      </c>
      <c r="BI1083" s="204">
        <f>IF(N1083="nulová",J1083,0)</f>
        <v>0</v>
      </c>
      <c r="BJ1083" s="19" t="s">
        <v>23</v>
      </c>
      <c r="BK1083" s="204">
        <f>ROUND(I1083*H1083,2)</f>
        <v>0</v>
      </c>
      <c r="BL1083" s="19" t="s">
        <v>244</v>
      </c>
      <c r="BM1083" s="203" t="s">
        <v>828</v>
      </c>
    </row>
    <row r="1084" spans="1:65" s="2" customFormat="1" ht="11.25" x14ac:dyDescent="0.2">
      <c r="A1084" s="37"/>
      <c r="B1084" s="38"/>
      <c r="C1084" s="39"/>
      <c r="D1084" s="205" t="s">
        <v>143</v>
      </c>
      <c r="E1084" s="39"/>
      <c r="F1084" s="206" t="s">
        <v>827</v>
      </c>
      <c r="G1084" s="39"/>
      <c r="H1084" s="39"/>
      <c r="I1084" s="110"/>
      <c r="J1084" s="39"/>
      <c r="K1084" s="39"/>
      <c r="L1084" s="42"/>
      <c r="M1084" s="207"/>
      <c r="N1084" s="208"/>
      <c r="O1084" s="67"/>
      <c r="P1084" s="67"/>
      <c r="Q1084" s="67"/>
      <c r="R1084" s="67"/>
      <c r="S1084" s="67"/>
      <c r="T1084" s="68"/>
      <c r="U1084" s="37"/>
      <c r="V1084" s="37"/>
      <c r="W1084" s="37"/>
      <c r="X1084" s="37"/>
      <c r="Y1084" s="37"/>
      <c r="Z1084" s="37"/>
      <c r="AA1084" s="37"/>
      <c r="AB1084" s="37"/>
      <c r="AC1084" s="37"/>
      <c r="AD1084" s="37"/>
      <c r="AE1084" s="37"/>
      <c r="AT1084" s="19" t="s">
        <v>143</v>
      </c>
      <c r="AU1084" s="19" t="s">
        <v>89</v>
      </c>
    </row>
    <row r="1085" spans="1:65" s="13" customFormat="1" ht="11.25" x14ac:dyDescent="0.2">
      <c r="B1085" s="209"/>
      <c r="C1085" s="210"/>
      <c r="D1085" s="205" t="s">
        <v>145</v>
      </c>
      <c r="E1085" s="211" t="s">
        <v>34</v>
      </c>
      <c r="F1085" s="212" t="s">
        <v>829</v>
      </c>
      <c r="G1085" s="210"/>
      <c r="H1085" s="211" t="s">
        <v>34</v>
      </c>
      <c r="I1085" s="213"/>
      <c r="J1085" s="210"/>
      <c r="K1085" s="210"/>
      <c r="L1085" s="214"/>
      <c r="M1085" s="215"/>
      <c r="N1085" s="216"/>
      <c r="O1085" s="216"/>
      <c r="P1085" s="216"/>
      <c r="Q1085" s="216"/>
      <c r="R1085" s="216"/>
      <c r="S1085" s="216"/>
      <c r="T1085" s="217"/>
      <c r="AT1085" s="218" t="s">
        <v>145</v>
      </c>
      <c r="AU1085" s="218" t="s">
        <v>89</v>
      </c>
      <c r="AV1085" s="13" t="s">
        <v>23</v>
      </c>
      <c r="AW1085" s="13" t="s">
        <v>41</v>
      </c>
      <c r="AX1085" s="13" t="s">
        <v>80</v>
      </c>
      <c r="AY1085" s="218" t="s">
        <v>134</v>
      </c>
    </row>
    <row r="1086" spans="1:65" s="14" customFormat="1" ht="11.25" x14ac:dyDescent="0.2">
      <c r="B1086" s="219"/>
      <c r="C1086" s="220"/>
      <c r="D1086" s="205" t="s">
        <v>145</v>
      </c>
      <c r="E1086" s="221" t="s">
        <v>34</v>
      </c>
      <c r="F1086" s="222" t="s">
        <v>830</v>
      </c>
      <c r="G1086" s="220"/>
      <c r="H1086" s="223">
        <v>13.532</v>
      </c>
      <c r="I1086" s="224"/>
      <c r="J1086" s="220"/>
      <c r="K1086" s="220"/>
      <c r="L1086" s="225"/>
      <c r="M1086" s="226"/>
      <c r="N1086" s="227"/>
      <c r="O1086" s="227"/>
      <c r="P1086" s="227"/>
      <c r="Q1086" s="227"/>
      <c r="R1086" s="227"/>
      <c r="S1086" s="227"/>
      <c r="T1086" s="228"/>
      <c r="AT1086" s="229" t="s">
        <v>145</v>
      </c>
      <c r="AU1086" s="229" t="s">
        <v>89</v>
      </c>
      <c r="AV1086" s="14" t="s">
        <v>89</v>
      </c>
      <c r="AW1086" s="14" t="s">
        <v>41</v>
      </c>
      <c r="AX1086" s="14" t="s">
        <v>80</v>
      </c>
      <c r="AY1086" s="229" t="s">
        <v>134</v>
      </c>
    </row>
    <row r="1087" spans="1:65" s="13" customFormat="1" ht="11.25" x14ac:dyDescent="0.2">
      <c r="B1087" s="209"/>
      <c r="C1087" s="210"/>
      <c r="D1087" s="205" t="s">
        <v>145</v>
      </c>
      <c r="E1087" s="211" t="s">
        <v>34</v>
      </c>
      <c r="F1087" s="212" t="s">
        <v>831</v>
      </c>
      <c r="G1087" s="210"/>
      <c r="H1087" s="211" t="s">
        <v>34</v>
      </c>
      <c r="I1087" s="213"/>
      <c r="J1087" s="210"/>
      <c r="K1087" s="210"/>
      <c r="L1087" s="214"/>
      <c r="M1087" s="215"/>
      <c r="N1087" s="216"/>
      <c r="O1087" s="216"/>
      <c r="P1087" s="216"/>
      <c r="Q1087" s="216"/>
      <c r="R1087" s="216"/>
      <c r="S1087" s="216"/>
      <c r="T1087" s="217"/>
      <c r="AT1087" s="218" t="s">
        <v>145</v>
      </c>
      <c r="AU1087" s="218" t="s">
        <v>89</v>
      </c>
      <c r="AV1087" s="13" t="s">
        <v>23</v>
      </c>
      <c r="AW1087" s="13" t="s">
        <v>41</v>
      </c>
      <c r="AX1087" s="13" t="s">
        <v>80</v>
      </c>
      <c r="AY1087" s="218" t="s">
        <v>134</v>
      </c>
    </row>
    <row r="1088" spans="1:65" s="14" customFormat="1" ht="11.25" x14ac:dyDescent="0.2">
      <c r="B1088" s="219"/>
      <c r="C1088" s="220"/>
      <c r="D1088" s="205" t="s">
        <v>145</v>
      </c>
      <c r="E1088" s="221" t="s">
        <v>34</v>
      </c>
      <c r="F1088" s="222" t="s">
        <v>832</v>
      </c>
      <c r="G1088" s="220"/>
      <c r="H1088" s="223">
        <v>7.41</v>
      </c>
      <c r="I1088" s="224"/>
      <c r="J1088" s="220"/>
      <c r="K1088" s="220"/>
      <c r="L1088" s="225"/>
      <c r="M1088" s="226"/>
      <c r="N1088" s="227"/>
      <c r="O1088" s="227"/>
      <c r="P1088" s="227"/>
      <c r="Q1088" s="227"/>
      <c r="R1088" s="227"/>
      <c r="S1088" s="227"/>
      <c r="T1088" s="228"/>
      <c r="AT1088" s="229" t="s">
        <v>145</v>
      </c>
      <c r="AU1088" s="229" t="s">
        <v>89</v>
      </c>
      <c r="AV1088" s="14" t="s">
        <v>89</v>
      </c>
      <c r="AW1088" s="14" t="s">
        <v>41</v>
      </c>
      <c r="AX1088" s="14" t="s">
        <v>80</v>
      </c>
      <c r="AY1088" s="229" t="s">
        <v>134</v>
      </c>
    </row>
    <row r="1089" spans="1:65" s="13" customFormat="1" ht="11.25" x14ac:dyDescent="0.2">
      <c r="B1089" s="209"/>
      <c r="C1089" s="210"/>
      <c r="D1089" s="205" t="s">
        <v>145</v>
      </c>
      <c r="E1089" s="211" t="s">
        <v>34</v>
      </c>
      <c r="F1089" s="212" t="s">
        <v>833</v>
      </c>
      <c r="G1089" s="210"/>
      <c r="H1089" s="211" t="s">
        <v>34</v>
      </c>
      <c r="I1089" s="213"/>
      <c r="J1089" s="210"/>
      <c r="K1089" s="210"/>
      <c r="L1089" s="214"/>
      <c r="M1089" s="215"/>
      <c r="N1089" s="216"/>
      <c r="O1089" s="216"/>
      <c r="P1089" s="216"/>
      <c r="Q1089" s="216"/>
      <c r="R1089" s="216"/>
      <c r="S1089" s="216"/>
      <c r="T1089" s="217"/>
      <c r="AT1089" s="218" t="s">
        <v>145</v>
      </c>
      <c r="AU1089" s="218" t="s">
        <v>89</v>
      </c>
      <c r="AV1089" s="13" t="s">
        <v>23</v>
      </c>
      <c r="AW1089" s="13" t="s">
        <v>41</v>
      </c>
      <c r="AX1089" s="13" t="s">
        <v>80</v>
      </c>
      <c r="AY1089" s="218" t="s">
        <v>134</v>
      </c>
    </row>
    <row r="1090" spans="1:65" s="14" customFormat="1" ht="11.25" x14ac:dyDescent="0.2">
      <c r="B1090" s="219"/>
      <c r="C1090" s="220"/>
      <c r="D1090" s="205" t="s">
        <v>145</v>
      </c>
      <c r="E1090" s="221" t="s">
        <v>34</v>
      </c>
      <c r="F1090" s="222" t="s">
        <v>834</v>
      </c>
      <c r="G1090" s="220"/>
      <c r="H1090" s="223">
        <v>29.7</v>
      </c>
      <c r="I1090" s="224"/>
      <c r="J1090" s="220"/>
      <c r="K1090" s="220"/>
      <c r="L1090" s="225"/>
      <c r="M1090" s="226"/>
      <c r="N1090" s="227"/>
      <c r="O1090" s="227"/>
      <c r="P1090" s="227"/>
      <c r="Q1090" s="227"/>
      <c r="R1090" s="227"/>
      <c r="S1090" s="227"/>
      <c r="T1090" s="228"/>
      <c r="AT1090" s="229" t="s">
        <v>145</v>
      </c>
      <c r="AU1090" s="229" t="s">
        <v>89</v>
      </c>
      <c r="AV1090" s="14" t="s">
        <v>89</v>
      </c>
      <c r="AW1090" s="14" t="s">
        <v>41</v>
      </c>
      <c r="AX1090" s="14" t="s">
        <v>80</v>
      </c>
      <c r="AY1090" s="229" t="s">
        <v>134</v>
      </c>
    </row>
    <row r="1091" spans="1:65" s="13" customFormat="1" ht="11.25" x14ac:dyDescent="0.2">
      <c r="B1091" s="209"/>
      <c r="C1091" s="210"/>
      <c r="D1091" s="205" t="s">
        <v>145</v>
      </c>
      <c r="E1091" s="211" t="s">
        <v>34</v>
      </c>
      <c r="F1091" s="212" t="s">
        <v>835</v>
      </c>
      <c r="G1091" s="210"/>
      <c r="H1091" s="211" t="s">
        <v>34</v>
      </c>
      <c r="I1091" s="213"/>
      <c r="J1091" s="210"/>
      <c r="K1091" s="210"/>
      <c r="L1091" s="214"/>
      <c r="M1091" s="215"/>
      <c r="N1091" s="216"/>
      <c r="O1091" s="216"/>
      <c r="P1091" s="216"/>
      <c r="Q1091" s="216"/>
      <c r="R1091" s="216"/>
      <c r="S1091" s="216"/>
      <c r="T1091" s="217"/>
      <c r="AT1091" s="218" t="s">
        <v>145</v>
      </c>
      <c r="AU1091" s="218" t="s">
        <v>89</v>
      </c>
      <c r="AV1091" s="13" t="s">
        <v>23</v>
      </c>
      <c r="AW1091" s="13" t="s">
        <v>41</v>
      </c>
      <c r="AX1091" s="13" t="s">
        <v>80</v>
      </c>
      <c r="AY1091" s="218" t="s">
        <v>134</v>
      </c>
    </row>
    <row r="1092" spans="1:65" s="14" customFormat="1" ht="11.25" x14ac:dyDescent="0.2">
      <c r="B1092" s="219"/>
      <c r="C1092" s="220"/>
      <c r="D1092" s="205" t="s">
        <v>145</v>
      </c>
      <c r="E1092" s="221" t="s">
        <v>34</v>
      </c>
      <c r="F1092" s="222" t="s">
        <v>836</v>
      </c>
      <c r="G1092" s="220"/>
      <c r="H1092" s="223">
        <v>36</v>
      </c>
      <c r="I1092" s="224"/>
      <c r="J1092" s="220"/>
      <c r="K1092" s="220"/>
      <c r="L1092" s="225"/>
      <c r="M1092" s="226"/>
      <c r="N1092" s="227"/>
      <c r="O1092" s="227"/>
      <c r="P1092" s="227"/>
      <c r="Q1092" s="227"/>
      <c r="R1092" s="227"/>
      <c r="S1092" s="227"/>
      <c r="T1092" s="228"/>
      <c r="AT1092" s="229" t="s">
        <v>145</v>
      </c>
      <c r="AU1092" s="229" t="s">
        <v>89</v>
      </c>
      <c r="AV1092" s="14" t="s">
        <v>89</v>
      </c>
      <c r="AW1092" s="14" t="s">
        <v>41</v>
      </c>
      <c r="AX1092" s="14" t="s">
        <v>80</v>
      </c>
      <c r="AY1092" s="229" t="s">
        <v>134</v>
      </c>
    </row>
    <row r="1093" spans="1:65" s="13" customFormat="1" ht="11.25" x14ac:dyDescent="0.2">
      <c r="B1093" s="209"/>
      <c r="C1093" s="210"/>
      <c r="D1093" s="205" t="s">
        <v>145</v>
      </c>
      <c r="E1093" s="211" t="s">
        <v>34</v>
      </c>
      <c r="F1093" s="212" t="s">
        <v>837</v>
      </c>
      <c r="G1093" s="210"/>
      <c r="H1093" s="211" t="s">
        <v>34</v>
      </c>
      <c r="I1093" s="213"/>
      <c r="J1093" s="210"/>
      <c r="K1093" s="210"/>
      <c r="L1093" s="214"/>
      <c r="M1093" s="215"/>
      <c r="N1093" s="216"/>
      <c r="O1093" s="216"/>
      <c r="P1093" s="216"/>
      <c r="Q1093" s="216"/>
      <c r="R1093" s="216"/>
      <c r="S1093" s="216"/>
      <c r="T1093" s="217"/>
      <c r="AT1093" s="218" t="s">
        <v>145</v>
      </c>
      <c r="AU1093" s="218" t="s">
        <v>89</v>
      </c>
      <c r="AV1093" s="13" t="s">
        <v>23</v>
      </c>
      <c r="AW1093" s="13" t="s">
        <v>41</v>
      </c>
      <c r="AX1093" s="13" t="s">
        <v>80</v>
      </c>
      <c r="AY1093" s="218" t="s">
        <v>134</v>
      </c>
    </row>
    <row r="1094" spans="1:65" s="14" customFormat="1" ht="11.25" x14ac:dyDescent="0.2">
      <c r="B1094" s="219"/>
      <c r="C1094" s="220"/>
      <c r="D1094" s="205" t="s">
        <v>145</v>
      </c>
      <c r="E1094" s="221" t="s">
        <v>34</v>
      </c>
      <c r="F1094" s="222" t="s">
        <v>838</v>
      </c>
      <c r="G1094" s="220"/>
      <c r="H1094" s="223">
        <v>3</v>
      </c>
      <c r="I1094" s="224"/>
      <c r="J1094" s="220"/>
      <c r="K1094" s="220"/>
      <c r="L1094" s="225"/>
      <c r="M1094" s="226"/>
      <c r="N1094" s="227"/>
      <c r="O1094" s="227"/>
      <c r="P1094" s="227"/>
      <c r="Q1094" s="227"/>
      <c r="R1094" s="227"/>
      <c r="S1094" s="227"/>
      <c r="T1094" s="228"/>
      <c r="AT1094" s="229" t="s">
        <v>145</v>
      </c>
      <c r="AU1094" s="229" t="s">
        <v>89</v>
      </c>
      <c r="AV1094" s="14" t="s">
        <v>89</v>
      </c>
      <c r="AW1094" s="14" t="s">
        <v>41</v>
      </c>
      <c r="AX1094" s="14" t="s">
        <v>80</v>
      </c>
      <c r="AY1094" s="229" t="s">
        <v>134</v>
      </c>
    </row>
    <row r="1095" spans="1:65" s="13" customFormat="1" ht="11.25" x14ac:dyDescent="0.2">
      <c r="B1095" s="209"/>
      <c r="C1095" s="210"/>
      <c r="D1095" s="205" t="s">
        <v>145</v>
      </c>
      <c r="E1095" s="211" t="s">
        <v>34</v>
      </c>
      <c r="F1095" s="212" t="s">
        <v>839</v>
      </c>
      <c r="G1095" s="210"/>
      <c r="H1095" s="211" t="s">
        <v>34</v>
      </c>
      <c r="I1095" s="213"/>
      <c r="J1095" s="210"/>
      <c r="K1095" s="210"/>
      <c r="L1095" s="214"/>
      <c r="M1095" s="215"/>
      <c r="N1095" s="216"/>
      <c r="O1095" s="216"/>
      <c r="P1095" s="216"/>
      <c r="Q1095" s="216"/>
      <c r="R1095" s="216"/>
      <c r="S1095" s="216"/>
      <c r="T1095" s="217"/>
      <c r="AT1095" s="218" t="s">
        <v>145</v>
      </c>
      <c r="AU1095" s="218" t="s">
        <v>89</v>
      </c>
      <c r="AV1095" s="13" t="s">
        <v>23</v>
      </c>
      <c r="AW1095" s="13" t="s">
        <v>41</v>
      </c>
      <c r="AX1095" s="13" t="s">
        <v>80</v>
      </c>
      <c r="AY1095" s="218" t="s">
        <v>134</v>
      </c>
    </row>
    <row r="1096" spans="1:65" s="14" customFormat="1" ht="11.25" x14ac:dyDescent="0.2">
      <c r="B1096" s="219"/>
      <c r="C1096" s="220"/>
      <c r="D1096" s="205" t="s">
        <v>145</v>
      </c>
      <c r="E1096" s="221" t="s">
        <v>34</v>
      </c>
      <c r="F1096" s="222" t="s">
        <v>840</v>
      </c>
      <c r="G1096" s="220"/>
      <c r="H1096" s="223">
        <v>10.164</v>
      </c>
      <c r="I1096" s="224"/>
      <c r="J1096" s="220"/>
      <c r="K1096" s="220"/>
      <c r="L1096" s="225"/>
      <c r="M1096" s="226"/>
      <c r="N1096" s="227"/>
      <c r="O1096" s="227"/>
      <c r="P1096" s="227"/>
      <c r="Q1096" s="227"/>
      <c r="R1096" s="227"/>
      <c r="S1096" s="227"/>
      <c r="T1096" s="228"/>
      <c r="AT1096" s="229" t="s">
        <v>145</v>
      </c>
      <c r="AU1096" s="229" t="s">
        <v>89</v>
      </c>
      <c r="AV1096" s="14" t="s">
        <v>89</v>
      </c>
      <c r="AW1096" s="14" t="s">
        <v>41</v>
      </c>
      <c r="AX1096" s="14" t="s">
        <v>80</v>
      </c>
      <c r="AY1096" s="229" t="s">
        <v>134</v>
      </c>
    </row>
    <row r="1097" spans="1:65" s="13" customFormat="1" ht="11.25" x14ac:dyDescent="0.2">
      <c r="B1097" s="209"/>
      <c r="C1097" s="210"/>
      <c r="D1097" s="205" t="s">
        <v>145</v>
      </c>
      <c r="E1097" s="211" t="s">
        <v>34</v>
      </c>
      <c r="F1097" s="212" t="s">
        <v>841</v>
      </c>
      <c r="G1097" s="210"/>
      <c r="H1097" s="211" t="s">
        <v>34</v>
      </c>
      <c r="I1097" s="213"/>
      <c r="J1097" s="210"/>
      <c r="K1097" s="210"/>
      <c r="L1097" s="214"/>
      <c r="M1097" s="215"/>
      <c r="N1097" s="216"/>
      <c r="O1097" s="216"/>
      <c r="P1097" s="216"/>
      <c r="Q1097" s="216"/>
      <c r="R1097" s="216"/>
      <c r="S1097" s="216"/>
      <c r="T1097" s="217"/>
      <c r="AT1097" s="218" t="s">
        <v>145</v>
      </c>
      <c r="AU1097" s="218" t="s">
        <v>89</v>
      </c>
      <c r="AV1097" s="13" t="s">
        <v>23</v>
      </c>
      <c r="AW1097" s="13" t="s">
        <v>41</v>
      </c>
      <c r="AX1097" s="13" t="s">
        <v>80</v>
      </c>
      <c r="AY1097" s="218" t="s">
        <v>134</v>
      </c>
    </row>
    <row r="1098" spans="1:65" s="14" customFormat="1" ht="11.25" x14ac:dyDescent="0.2">
      <c r="B1098" s="219"/>
      <c r="C1098" s="220"/>
      <c r="D1098" s="205" t="s">
        <v>145</v>
      </c>
      <c r="E1098" s="221" t="s">
        <v>34</v>
      </c>
      <c r="F1098" s="222" t="s">
        <v>842</v>
      </c>
      <c r="G1098" s="220"/>
      <c r="H1098" s="223">
        <v>10.6</v>
      </c>
      <c r="I1098" s="224"/>
      <c r="J1098" s="220"/>
      <c r="K1098" s="220"/>
      <c r="L1098" s="225"/>
      <c r="M1098" s="226"/>
      <c r="N1098" s="227"/>
      <c r="O1098" s="227"/>
      <c r="P1098" s="227"/>
      <c r="Q1098" s="227"/>
      <c r="R1098" s="227"/>
      <c r="S1098" s="227"/>
      <c r="T1098" s="228"/>
      <c r="AT1098" s="229" t="s">
        <v>145</v>
      </c>
      <c r="AU1098" s="229" t="s">
        <v>89</v>
      </c>
      <c r="AV1098" s="14" t="s">
        <v>89</v>
      </c>
      <c r="AW1098" s="14" t="s">
        <v>41</v>
      </c>
      <c r="AX1098" s="14" t="s">
        <v>80</v>
      </c>
      <c r="AY1098" s="229" t="s">
        <v>134</v>
      </c>
    </row>
    <row r="1099" spans="1:65" s="13" customFormat="1" ht="11.25" x14ac:dyDescent="0.2">
      <c r="B1099" s="209"/>
      <c r="C1099" s="210"/>
      <c r="D1099" s="205" t="s">
        <v>145</v>
      </c>
      <c r="E1099" s="211" t="s">
        <v>34</v>
      </c>
      <c r="F1099" s="212" t="s">
        <v>843</v>
      </c>
      <c r="G1099" s="210"/>
      <c r="H1099" s="211" t="s">
        <v>34</v>
      </c>
      <c r="I1099" s="213"/>
      <c r="J1099" s="210"/>
      <c r="K1099" s="210"/>
      <c r="L1099" s="214"/>
      <c r="M1099" s="215"/>
      <c r="N1099" s="216"/>
      <c r="O1099" s="216"/>
      <c r="P1099" s="216"/>
      <c r="Q1099" s="216"/>
      <c r="R1099" s="216"/>
      <c r="S1099" s="216"/>
      <c r="T1099" s="217"/>
      <c r="AT1099" s="218" t="s">
        <v>145</v>
      </c>
      <c r="AU1099" s="218" t="s">
        <v>89</v>
      </c>
      <c r="AV1099" s="13" t="s">
        <v>23</v>
      </c>
      <c r="AW1099" s="13" t="s">
        <v>41</v>
      </c>
      <c r="AX1099" s="13" t="s">
        <v>80</v>
      </c>
      <c r="AY1099" s="218" t="s">
        <v>134</v>
      </c>
    </row>
    <row r="1100" spans="1:65" s="14" customFormat="1" ht="11.25" x14ac:dyDescent="0.2">
      <c r="B1100" s="219"/>
      <c r="C1100" s="220"/>
      <c r="D1100" s="205" t="s">
        <v>145</v>
      </c>
      <c r="E1100" s="221" t="s">
        <v>34</v>
      </c>
      <c r="F1100" s="222" t="s">
        <v>844</v>
      </c>
      <c r="G1100" s="220"/>
      <c r="H1100" s="223">
        <v>18.8</v>
      </c>
      <c r="I1100" s="224"/>
      <c r="J1100" s="220"/>
      <c r="K1100" s="220"/>
      <c r="L1100" s="225"/>
      <c r="M1100" s="226"/>
      <c r="N1100" s="227"/>
      <c r="O1100" s="227"/>
      <c r="P1100" s="227"/>
      <c r="Q1100" s="227"/>
      <c r="R1100" s="227"/>
      <c r="S1100" s="227"/>
      <c r="T1100" s="228"/>
      <c r="AT1100" s="229" t="s">
        <v>145</v>
      </c>
      <c r="AU1100" s="229" t="s">
        <v>89</v>
      </c>
      <c r="AV1100" s="14" t="s">
        <v>89</v>
      </c>
      <c r="AW1100" s="14" t="s">
        <v>41</v>
      </c>
      <c r="AX1100" s="14" t="s">
        <v>80</v>
      </c>
      <c r="AY1100" s="229" t="s">
        <v>134</v>
      </c>
    </row>
    <row r="1101" spans="1:65" s="15" customFormat="1" ht="11.25" x14ac:dyDescent="0.2">
      <c r="B1101" s="230"/>
      <c r="C1101" s="231"/>
      <c r="D1101" s="205" t="s">
        <v>145</v>
      </c>
      <c r="E1101" s="232" t="s">
        <v>34</v>
      </c>
      <c r="F1101" s="233" t="s">
        <v>149</v>
      </c>
      <c r="G1101" s="231"/>
      <c r="H1101" s="234">
        <v>129.20599999999999</v>
      </c>
      <c r="I1101" s="235"/>
      <c r="J1101" s="231"/>
      <c r="K1101" s="231"/>
      <c r="L1101" s="236"/>
      <c r="M1101" s="237"/>
      <c r="N1101" s="238"/>
      <c r="O1101" s="238"/>
      <c r="P1101" s="238"/>
      <c r="Q1101" s="238"/>
      <c r="R1101" s="238"/>
      <c r="S1101" s="238"/>
      <c r="T1101" s="239"/>
      <c r="AT1101" s="240" t="s">
        <v>145</v>
      </c>
      <c r="AU1101" s="240" t="s">
        <v>89</v>
      </c>
      <c r="AV1101" s="15" t="s">
        <v>141</v>
      </c>
      <c r="AW1101" s="15" t="s">
        <v>41</v>
      </c>
      <c r="AX1101" s="15" t="s">
        <v>23</v>
      </c>
      <c r="AY1101" s="240" t="s">
        <v>134</v>
      </c>
    </row>
    <row r="1102" spans="1:65" s="2" customFormat="1" ht="16.5" customHeight="1" x14ac:dyDescent="0.2">
      <c r="A1102" s="37"/>
      <c r="B1102" s="38"/>
      <c r="C1102" s="192" t="s">
        <v>845</v>
      </c>
      <c r="D1102" s="192" t="s">
        <v>136</v>
      </c>
      <c r="E1102" s="193" t="s">
        <v>846</v>
      </c>
      <c r="F1102" s="194" t="s">
        <v>847</v>
      </c>
      <c r="G1102" s="195" t="s">
        <v>194</v>
      </c>
      <c r="H1102" s="196">
        <v>10</v>
      </c>
      <c r="I1102" s="197"/>
      <c r="J1102" s="198">
        <f>ROUND(I1102*H1102,2)</f>
        <v>0</v>
      </c>
      <c r="K1102" s="194" t="s">
        <v>158</v>
      </c>
      <c r="L1102" s="42"/>
      <c r="M1102" s="199" t="s">
        <v>34</v>
      </c>
      <c r="N1102" s="200" t="s">
        <v>51</v>
      </c>
      <c r="O1102" s="67"/>
      <c r="P1102" s="201">
        <f>O1102*H1102</f>
        <v>0</v>
      </c>
      <c r="Q1102" s="201">
        <v>9.0600000000000003E-3</v>
      </c>
      <c r="R1102" s="201">
        <f>Q1102*H1102</f>
        <v>9.06E-2</v>
      </c>
      <c r="S1102" s="201">
        <v>0</v>
      </c>
      <c r="T1102" s="202">
        <f>S1102*H1102</f>
        <v>0</v>
      </c>
      <c r="U1102" s="37"/>
      <c r="V1102" s="37"/>
      <c r="W1102" s="37"/>
      <c r="X1102" s="37"/>
      <c r="Y1102" s="37"/>
      <c r="Z1102" s="37"/>
      <c r="AA1102" s="37"/>
      <c r="AB1102" s="37"/>
      <c r="AC1102" s="37"/>
      <c r="AD1102" s="37"/>
      <c r="AE1102" s="37"/>
      <c r="AR1102" s="203" t="s">
        <v>244</v>
      </c>
      <c r="AT1102" s="203" t="s">
        <v>136</v>
      </c>
      <c r="AU1102" s="203" t="s">
        <v>89</v>
      </c>
      <c r="AY1102" s="19" t="s">
        <v>134</v>
      </c>
      <c r="BE1102" s="204">
        <f>IF(N1102="základní",J1102,0)</f>
        <v>0</v>
      </c>
      <c r="BF1102" s="204">
        <f>IF(N1102="snížená",J1102,0)</f>
        <v>0</v>
      </c>
      <c r="BG1102" s="204">
        <f>IF(N1102="zákl. přenesená",J1102,0)</f>
        <v>0</v>
      </c>
      <c r="BH1102" s="204">
        <f>IF(N1102="sníž. přenesená",J1102,0)</f>
        <v>0</v>
      </c>
      <c r="BI1102" s="204">
        <f>IF(N1102="nulová",J1102,0)</f>
        <v>0</v>
      </c>
      <c r="BJ1102" s="19" t="s">
        <v>23</v>
      </c>
      <c r="BK1102" s="204">
        <f>ROUND(I1102*H1102,2)</f>
        <v>0</v>
      </c>
      <c r="BL1102" s="19" t="s">
        <v>244</v>
      </c>
      <c r="BM1102" s="203" t="s">
        <v>848</v>
      </c>
    </row>
    <row r="1103" spans="1:65" s="2" customFormat="1" ht="19.5" x14ac:dyDescent="0.2">
      <c r="A1103" s="37"/>
      <c r="B1103" s="38"/>
      <c r="C1103" s="39"/>
      <c r="D1103" s="205" t="s">
        <v>143</v>
      </c>
      <c r="E1103" s="39"/>
      <c r="F1103" s="206" t="s">
        <v>849</v>
      </c>
      <c r="G1103" s="39"/>
      <c r="H1103" s="39"/>
      <c r="I1103" s="110"/>
      <c r="J1103" s="39"/>
      <c r="K1103" s="39"/>
      <c r="L1103" s="42"/>
      <c r="M1103" s="207"/>
      <c r="N1103" s="208"/>
      <c r="O1103" s="67"/>
      <c r="P1103" s="67"/>
      <c r="Q1103" s="67"/>
      <c r="R1103" s="67"/>
      <c r="S1103" s="67"/>
      <c r="T1103" s="68"/>
      <c r="U1103" s="37"/>
      <c r="V1103" s="37"/>
      <c r="W1103" s="37"/>
      <c r="X1103" s="37"/>
      <c r="Y1103" s="37"/>
      <c r="Z1103" s="37"/>
      <c r="AA1103" s="37"/>
      <c r="AB1103" s="37"/>
      <c r="AC1103" s="37"/>
      <c r="AD1103" s="37"/>
      <c r="AE1103" s="37"/>
      <c r="AT1103" s="19" t="s">
        <v>143</v>
      </c>
      <c r="AU1103" s="19" t="s">
        <v>89</v>
      </c>
    </row>
    <row r="1104" spans="1:65" s="14" customFormat="1" ht="11.25" x14ac:dyDescent="0.2">
      <c r="B1104" s="219"/>
      <c r="C1104" s="220"/>
      <c r="D1104" s="205" t="s">
        <v>145</v>
      </c>
      <c r="E1104" s="221" t="s">
        <v>34</v>
      </c>
      <c r="F1104" s="222" t="s">
        <v>202</v>
      </c>
      <c r="G1104" s="220"/>
      <c r="H1104" s="223">
        <v>10</v>
      </c>
      <c r="I1104" s="224"/>
      <c r="J1104" s="220"/>
      <c r="K1104" s="220"/>
      <c r="L1104" s="225"/>
      <c r="M1104" s="226"/>
      <c r="N1104" s="227"/>
      <c r="O1104" s="227"/>
      <c r="P1104" s="227"/>
      <c r="Q1104" s="227"/>
      <c r="R1104" s="227"/>
      <c r="S1104" s="227"/>
      <c r="T1104" s="228"/>
      <c r="AT1104" s="229" t="s">
        <v>145</v>
      </c>
      <c r="AU1104" s="229" t="s">
        <v>89</v>
      </c>
      <c r="AV1104" s="14" t="s">
        <v>89</v>
      </c>
      <c r="AW1104" s="14" t="s">
        <v>41</v>
      </c>
      <c r="AX1104" s="14" t="s">
        <v>80</v>
      </c>
      <c r="AY1104" s="229" t="s">
        <v>134</v>
      </c>
    </row>
    <row r="1105" spans="1:65" s="15" customFormat="1" ht="11.25" x14ac:dyDescent="0.2">
      <c r="B1105" s="230"/>
      <c r="C1105" s="231"/>
      <c r="D1105" s="205" t="s">
        <v>145</v>
      </c>
      <c r="E1105" s="232" t="s">
        <v>34</v>
      </c>
      <c r="F1105" s="233" t="s">
        <v>149</v>
      </c>
      <c r="G1105" s="231"/>
      <c r="H1105" s="234">
        <v>10</v>
      </c>
      <c r="I1105" s="235"/>
      <c r="J1105" s="231"/>
      <c r="K1105" s="231"/>
      <c r="L1105" s="236"/>
      <c r="M1105" s="237"/>
      <c r="N1105" s="238"/>
      <c r="O1105" s="238"/>
      <c r="P1105" s="238"/>
      <c r="Q1105" s="238"/>
      <c r="R1105" s="238"/>
      <c r="S1105" s="238"/>
      <c r="T1105" s="239"/>
      <c r="AT1105" s="240" t="s">
        <v>145</v>
      </c>
      <c r="AU1105" s="240" t="s">
        <v>89</v>
      </c>
      <c r="AV1105" s="15" t="s">
        <v>141</v>
      </c>
      <c r="AW1105" s="15" t="s">
        <v>41</v>
      </c>
      <c r="AX1105" s="15" t="s">
        <v>23</v>
      </c>
      <c r="AY1105" s="240" t="s">
        <v>134</v>
      </c>
    </row>
    <row r="1106" spans="1:65" s="2" customFormat="1" ht="16.5" customHeight="1" x14ac:dyDescent="0.2">
      <c r="A1106" s="37"/>
      <c r="B1106" s="38"/>
      <c r="C1106" s="192" t="s">
        <v>850</v>
      </c>
      <c r="D1106" s="192" t="s">
        <v>136</v>
      </c>
      <c r="E1106" s="193" t="s">
        <v>851</v>
      </c>
      <c r="F1106" s="194" t="s">
        <v>852</v>
      </c>
      <c r="G1106" s="195" t="s">
        <v>853</v>
      </c>
      <c r="H1106" s="196">
        <v>40</v>
      </c>
      <c r="I1106" s="197"/>
      <c r="J1106" s="198">
        <f>ROUND(I1106*H1106,2)</f>
        <v>0</v>
      </c>
      <c r="K1106" s="194" t="s">
        <v>34</v>
      </c>
      <c r="L1106" s="42"/>
      <c r="M1106" s="199" t="s">
        <v>34</v>
      </c>
      <c r="N1106" s="200" t="s">
        <v>51</v>
      </c>
      <c r="O1106" s="67"/>
      <c r="P1106" s="201">
        <f>O1106*H1106</f>
        <v>0</v>
      </c>
      <c r="Q1106" s="201">
        <v>0</v>
      </c>
      <c r="R1106" s="201">
        <f>Q1106*H1106</f>
        <v>0</v>
      </c>
      <c r="S1106" s="201">
        <v>0</v>
      </c>
      <c r="T1106" s="202">
        <f>S1106*H1106</f>
        <v>0</v>
      </c>
      <c r="U1106" s="37"/>
      <c r="V1106" s="37"/>
      <c r="W1106" s="37"/>
      <c r="X1106" s="37"/>
      <c r="Y1106" s="37"/>
      <c r="Z1106" s="37"/>
      <c r="AA1106" s="37"/>
      <c r="AB1106" s="37"/>
      <c r="AC1106" s="37"/>
      <c r="AD1106" s="37"/>
      <c r="AE1106" s="37"/>
      <c r="AR1106" s="203" t="s">
        <v>244</v>
      </c>
      <c r="AT1106" s="203" t="s">
        <v>136</v>
      </c>
      <c r="AU1106" s="203" t="s">
        <v>89</v>
      </c>
      <c r="AY1106" s="19" t="s">
        <v>134</v>
      </c>
      <c r="BE1106" s="204">
        <f>IF(N1106="základní",J1106,0)</f>
        <v>0</v>
      </c>
      <c r="BF1106" s="204">
        <f>IF(N1106="snížená",J1106,0)</f>
        <v>0</v>
      </c>
      <c r="BG1106" s="204">
        <f>IF(N1106="zákl. přenesená",J1106,0)</f>
        <v>0</v>
      </c>
      <c r="BH1106" s="204">
        <f>IF(N1106="sníž. přenesená",J1106,0)</f>
        <v>0</v>
      </c>
      <c r="BI1106" s="204">
        <f>IF(N1106="nulová",J1106,0)</f>
        <v>0</v>
      </c>
      <c r="BJ1106" s="19" t="s">
        <v>23</v>
      </c>
      <c r="BK1106" s="204">
        <f>ROUND(I1106*H1106,2)</f>
        <v>0</v>
      </c>
      <c r="BL1106" s="19" t="s">
        <v>244</v>
      </c>
      <c r="BM1106" s="203" t="s">
        <v>854</v>
      </c>
    </row>
    <row r="1107" spans="1:65" s="2" customFormat="1" ht="11.25" x14ac:dyDescent="0.2">
      <c r="A1107" s="37"/>
      <c r="B1107" s="38"/>
      <c r="C1107" s="39"/>
      <c r="D1107" s="205" t="s">
        <v>143</v>
      </c>
      <c r="E1107" s="39"/>
      <c r="F1107" s="206" t="s">
        <v>852</v>
      </c>
      <c r="G1107" s="39"/>
      <c r="H1107" s="39"/>
      <c r="I1107" s="110"/>
      <c r="J1107" s="39"/>
      <c r="K1107" s="39"/>
      <c r="L1107" s="42"/>
      <c r="M1107" s="207"/>
      <c r="N1107" s="208"/>
      <c r="O1107" s="67"/>
      <c r="P1107" s="67"/>
      <c r="Q1107" s="67"/>
      <c r="R1107" s="67"/>
      <c r="S1107" s="67"/>
      <c r="T1107" s="68"/>
      <c r="U1107" s="37"/>
      <c r="V1107" s="37"/>
      <c r="W1107" s="37"/>
      <c r="X1107" s="37"/>
      <c r="Y1107" s="37"/>
      <c r="Z1107" s="37"/>
      <c r="AA1107" s="37"/>
      <c r="AB1107" s="37"/>
      <c r="AC1107" s="37"/>
      <c r="AD1107" s="37"/>
      <c r="AE1107" s="37"/>
      <c r="AT1107" s="19" t="s">
        <v>143</v>
      </c>
      <c r="AU1107" s="19" t="s">
        <v>89</v>
      </c>
    </row>
    <row r="1108" spans="1:65" s="14" customFormat="1" ht="11.25" x14ac:dyDescent="0.2">
      <c r="B1108" s="219"/>
      <c r="C1108" s="220"/>
      <c r="D1108" s="205" t="s">
        <v>145</v>
      </c>
      <c r="E1108" s="221" t="s">
        <v>34</v>
      </c>
      <c r="F1108" s="222" t="s">
        <v>395</v>
      </c>
      <c r="G1108" s="220"/>
      <c r="H1108" s="223">
        <v>40</v>
      </c>
      <c r="I1108" s="224"/>
      <c r="J1108" s="220"/>
      <c r="K1108" s="220"/>
      <c r="L1108" s="225"/>
      <c r="M1108" s="226"/>
      <c r="N1108" s="227"/>
      <c r="O1108" s="227"/>
      <c r="P1108" s="227"/>
      <c r="Q1108" s="227"/>
      <c r="R1108" s="227"/>
      <c r="S1108" s="227"/>
      <c r="T1108" s="228"/>
      <c r="AT1108" s="229" t="s">
        <v>145</v>
      </c>
      <c r="AU1108" s="229" t="s">
        <v>89</v>
      </c>
      <c r="AV1108" s="14" t="s">
        <v>89</v>
      </c>
      <c r="AW1108" s="14" t="s">
        <v>41</v>
      </c>
      <c r="AX1108" s="14" t="s">
        <v>23</v>
      </c>
      <c r="AY1108" s="229" t="s">
        <v>134</v>
      </c>
    </row>
    <row r="1109" spans="1:65" s="2" customFormat="1" ht="16.5" customHeight="1" x14ac:dyDescent="0.2">
      <c r="A1109" s="37"/>
      <c r="B1109" s="38"/>
      <c r="C1109" s="192" t="s">
        <v>855</v>
      </c>
      <c r="D1109" s="192" t="s">
        <v>136</v>
      </c>
      <c r="E1109" s="193" t="s">
        <v>856</v>
      </c>
      <c r="F1109" s="194" t="s">
        <v>857</v>
      </c>
      <c r="G1109" s="195" t="s">
        <v>387</v>
      </c>
      <c r="H1109" s="196">
        <v>0.90200000000000002</v>
      </c>
      <c r="I1109" s="197"/>
      <c r="J1109" s="198">
        <f>ROUND(I1109*H1109,2)</f>
        <v>0</v>
      </c>
      <c r="K1109" s="194" t="s">
        <v>140</v>
      </c>
      <c r="L1109" s="42"/>
      <c r="M1109" s="199" t="s">
        <v>34</v>
      </c>
      <c r="N1109" s="200" t="s">
        <v>51</v>
      </c>
      <c r="O1109" s="67"/>
      <c r="P1109" s="201">
        <f>O1109*H1109</f>
        <v>0</v>
      </c>
      <c r="Q1109" s="201">
        <v>0</v>
      </c>
      <c r="R1109" s="201">
        <f>Q1109*H1109</f>
        <v>0</v>
      </c>
      <c r="S1109" s="201">
        <v>0</v>
      </c>
      <c r="T1109" s="202">
        <f>S1109*H1109</f>
        <v>0</v>
      </c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37"/>
      <c r="AE1109" s="37"/>
      <c r="AR1109" s="203" t="s">
        <v>244</v>
      </c>
      <c r="AT1109" s="203" t="s">
        <v>136</v>
      </c>
      <c r="AU1109" s="203" t="s">
        <v>89</v>
      </c>
      <c r="AY1109" s="19" t="s">
        <v>134</v>
      </c>
      <c r="BE1109" s="204">
        <f>IF(N1109="základní",J1109,0)</f>
        <v>0</v>
      </c>
      <c r="BF1109" s="204">
        <f>IF(N1109="snížená",J1109,0)</f>
        <v>0</v>
      </c>
      <c r="BG1109" s="204">
        <f>IF(N1109="zákl. přenesená",J1109,0)</f>
        <v>0</v>
      </c>
      <c r="BH1109" s="204">
        <f>IF(N1109="sníž. přenesená",J1109,0)</f>
        <v>0</v>
      </c>
      <c r="BI1109" s="204">
        <f>IF(N1109="nulová",J1109,0)</f>
        <v>0</v>
      </c>
      <c r="BJ1109" s="19" t="s">
        <v>23</v>
      </c>
      <c r="BK1109" s="204">
        <f>ROUND(I1109*H1109,2)</f>
        <v>0</v>
      </c>
      <c r="BL1109" s="19" t="s">
        <v>244</v>
      </c>
      <c r="BM1109" s="203" t="s">
        <v>858</v>
      </c>
    </row>
    <row r="1110" spans="1:65" s="2" customFormat="1" ht="19.5" x14ac:dyDescent="0.2">
      <c r="A1110" s="37"/>
      <c r="B1110" s="38"/>
      <c r="C1110" s="39"/>
      <c r="D1110" s="205" t="s">
        <v>143</v>
      </c>
      <c r="E1110" s="39"/>
      <c r="F1110" s="206" t="s">
        <v>859</v>
      </c>
      <c r="G1110" s="39"/>
      <c r="H1110" s="39"/>
      <c r="I1110" s="110"/>
      <c r="J1110" s="39"/>
      <c r="K1110" s="39"/>
      <c r="L1110" s="42"/>
      <c r="M1110" s="207"/>
      <c r="N1110" s="208"/>
      <c r="O1110" s="67"/>
      <c r="P1110" s="67"/>
      <c r="Q1110" s="67"/>
      <c r="R1110" s="67"/>
      <c r="S1110" s="67"/>
      <c r="T1110" s="68"/>
      <c r="U1110" s="37"/>
      <c r="V1110" s="37"/>
      <c r="W1110" s="37"/>
      <c r="X1110" s="37"/>
      <c r="Y1110" s="37"/>
      <c r="Z1110" s="37"/>
      <c r="AA1110" s="37"/>
      <c r="AB1110" s="37"/>
      <c r="AC1110" s="37"/>
      <c r="AD1110" s="37"/>
      <c r="AE1110" s="37"/>
      <c r="AT1110" s="19" t="s">
        <v>143</v>
      </c>
      <c r="AU1110" s="19" t="s">
        <v>89</v>
      </c>
    </row>
    <row r="1111" spans="1:65" s="2" customFormat="1" ht="16.5" customHeight="1" x14ac:dyDescent="0.2">
      <c r="A1111" s="37"/>
      <c r="B1111" s="38"/>
      <c r="C1111" s="192" t="s">
        <v>860</v>
      </c>
      <c r="D1111" s="192" t="s">
        <v>136</v>
      </c>
      <c r="E1111" s="193" t="s">
        <v>861</v>
      </c>
      <c r="F1111" s="194" t="s">
        <v>862</v>
      </c>
      <c r="G1111" s="195" t="s">
        <v>387</v>
      </c>
      <c r="H1111" s="196">
        <v>0.90200000000000002</v>
      </c>
      <c r="I1111" s="197"/>
      <c r="J1111" s="198">
        <f>ROUND(I1111*H1111,2)</f>
        <v>0</v>
      </c>
      <c r="K1111" s="194" t="s">
        <v>140</v>
      </c>
      <c r="L1111" s="42"/>
      <c r="M1111" s="199" t="s">
        <v>34</v>
      </c>
      <c r="N1111" s="200" t="s">
        <v>51</v>
      </c>
      <c r="O1111" s="67"/>
      <c r="P1111" s="201">
        <f>O1111*H1111</f>
        <v>0</v>
      </c>
      <c r="Q1111" s="201">
        <v>0</v>
      </c>
      <c r="R1111" s="201">
        <f>Q1111*H1111</f>
        <v>0</v>
      </c>
      <c r="S1111" s="201">
        <v>0</v>
      </c>
      <c r="T1111" s="202">
        <f>S1111*H1111</f>
        <v>0</v>
      </c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  <c r="AR1111" s="203" t="s">
        <v>244</v>
      </c>
      <c r="AT1111" s="203" t="s">
        <v>136</v>
      </c>
      <c r="AU1111" s="203" t="s">
        <v>89</v>
      </c>
      <c r="AY1111" s="19" t="s">
        <v>134</v>
      </c>
      <c r="BE1111" s="204">
        <f>IF(N1111="základní",J1111,0)</f>
        <v>0</v>
      </c>
      <c r="BF1111" s="204">
        <f>IF(N1111="snížená",J1111,0)</f>
        <v>0</v>
      </c>
      <c r="BG1111" s="204">
        <f>IF(N1111="zákl. přenesená",J1111,0)</f>
        <v>0</v>
      </c>
      <c r="BH1111" s="204">
        <f>IF(N1111="sníž. přenesená",J1111,0)</f>
        <v>0</v>
      </c>
      <c r="BI1111" s="204">
        <f>IF(N1111="nulová",J1111,0)</f>
        <v>0</v>
      </c>
      <c r="BJ1111" s="19" t="s">
        <v>23</v>
      </c>
      <c r="BK1111" s="204">
        <f>ROUND(I1111*H1111,2)</f>
        <v>0</v>
      </c>
      <c r="BL1111" s="19" t="s">
        <v>244</v>
      </c>
      <c r="BM1111" s="203" t="s">
        <v>863</v>
      </c>
    </row>
    <row r="1112" spans="1:65" s="2" customFormat="1" ht="19.5" x14ac:dyDescent="0.2">
      <c r="A1112" s="37"/>
      <c r="B1112" s="38"/>
      <c r="C1112" s="39"/>
      <c r="D1112" s="205" t="s">
        <v>143</v>
      </c>
      <c r="E1112" s="39"/>
      <c r="F1112" s="206" t="s">
        <v>864</v>
      </c>
      <c r="G1112" s="39"/>
      <c r="H1112" s="39"/>
      <c r="I1112" s="110"/>
      <c r="J1112" s="39"/>
      <c r="K1112" s="39"/>
      <c r="L1112" s="42"/>
      <c r="M1112" s="207"/>
      <c r="N1112" s="208"/>
      <c r="O1112" s="67"/>
      <c r="P1112" s="67"/>
      <c r="Q1112" s="67"/>
      <c r="R1112" s="67"/>
      <c r="S1112" s="67"/>
      <c r="T1112" s="68"/>
      <c r="U1112" s="37"/>
      <c r="V1112" s="37"/>
      <c r="W1112" s="37"/>
      <c r="X1112" s="37"/>
      <c r="Y1112" s="37"/>
      <c r="Z1112" s="37"/>
      <c r="AA1112" s="37"/>
      <c r="AB1112" s="37"/>
      <c r="AC1112" s="37"/>
      <c r="AD1112" s="37"/>
      <c r="AE1112" s="37"/>
      <c r="AT1112" s="19" t="s">
        <v>143</v>
      </c>
      <c r="AU1112" s="19" t="s">
        <v>89</v>
      </c>
    </row>
    <row r="1113" spans="1:65" s="2" customFormat="1" ht="16.5" customHeight="1" x14ac:dyDescent="0.2">
      <c r="A1113" s="37"/>
      <c r="B1113" s="38"/>
      <c r="C1113" s="192" t="s">
        <v>865</v>
      </c>
      <c r="D1113" s="192" t="s">
        <v>136</v>
      </c>
      <c r="E1113" s="193" t="s">
        <v>866</v>
      </c>
      <c r="F1113" s="194" t="s">
        <v>867</v>
      </c>
      <c r="G1113" s="195" t="s">
        <v>387</v>
      </c>
      <c r="H1113" s="196">
        <v>0.90200000000000002</v>
      </c>
      <c r="I1113" s="197"/>
      <c r="J1113" s="198">
        <f>ROUND(I1113*H1113,2)</f>
        <v>0</v>
      </c>
      <c r="K1113" s="194" t="s">
        <v>140</v>
      </c>
      <c r="L1113" s="42"/>
      <c r="M1113" s="199" t="s">
        <v>34</v>
      </c>
      <c r="N1113" s="200" t="s">
        <v>51</v>
      </c>
      <c r="O1113" s="67"/>
      <c r="P1113" s="201">
        <f>O1113*H1113</f>
        <v>0</v>
      </c>
      <c r="Q1113" s="201">
        <v>0</v>
      </c>
      <c r="R1113" s="201">
        <f>Q1113*H1113</f>
        <v>0</v>
      </c>
      <c r="S1113" s="201">
        <v>0</v>
      </c>
      <c r="T1113" s="202">
        <f>S1113*H1113</f>
        <v>0</v>
      </c>
      <c r="U1113" s="37"/>
      <c r="V1113" s="37"/>
      <c r="W1113" s="37"/>
      <c r="X1113" s="37"/>
      <c r="Y1113" s="37"/>
      <c r="Z1113" s="37"/>
      <c r="AA1113" s="37"/>
      <c r="AB1113" s="37"/>
      <c r="AC1113" s="37"/>
      <c r="AD1113" s="37"/>
      <c r="AE1113" s="37"/>
      <c r="AR1113" s="203" t="s">
        <v>244</v>
      </c>
      <c r="AT1113" s="203" t="s">
        <v>136</v>
      </c>
      <c r="AU1113" s="203" t="s">
        <v>89</v>
      </c>
      <c r="AY1113" s="19" t="s">
        <v>134</v>
      </c>
      <c r="BE1113" s="204">
        <f>IF(N1113="základní",J1113,0)</f>
        <v>0</v>
      </c>
      <c r="BF1113" s="204">
        <f>IF(N1113="snížená",J1113,0)</f>
        <v>0</v>
      </c>
      <c r="BG1113" s="204">
        <f>IF(N1113="zákl. přenesená",J1113,0)</f>
        <v>0</v>
      </c>
      <c r="BH1113" s="204">
        <f>IF(N1113="sníž. přenesená",J1113,0)</f>
        <v>0</v>
      </c>
      <c r="BI1113" s="204">
        <f>IF(N1113="nulová",J1113,0)</f>
        <v>0</v>
      </c>
      <c r="BJ1113" s="19" t="s">
        <v>23</v>
      </c>
      <c r="BK1113" s="204">
        <f>ROUND(I1113*H1113,2)</f>
        <v>0</v>
      </c>
      <c r="BL1113" s="19" t="s">
        <v>244</v>
      </c>
      <c r="BM1113" s="203" t="s">
        <v>868</v>
      </c>
    </row>
    <row r="1114" spans="1:65" s="2" customFormat="1" ht="19.5" x14ac:dyDescent="0.2">
      <c r="A1114" s="37"/>
      <c r="B1114" s="38"/>
      <c r="C1114" s="39"/>
      <c r="D1114" s="205" t="s">
        <v>143</v>
      </c>
      <c r="E1114" s="39"/>
      <c r="F1114" s="206" t="s">
        <v>869</v>
      </c>
      <c r="G1114" s="39"/>
      <c r="H1114" s="39"/>
      <c r="I1114" s="110"/>
      <c r="J1114" s="39"/>
      <c r="K1114" s="39"/>
      <c r="L1114" s="42"/>
      <c r="M1114" s="207"/>
      <c r="N1114" s="208"/>
      <c r="O1114" s="67"/>
      <c r="P1114" s="67"/>
      <c r="Q1114" s="67"/>
      <c r="R1114" s="67"/>
      <c r="S1114" s="67"/>
      <c r="T1114" s="68"/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T1114" s="19" t="s">
        <v>143</v>
      </c>
      <c r="AU1114" s="19" t="s">
        <v>89</v>
      </c>
    </row>
    <row r="1115" spans="1:65" s="12" customFormat="1" ht="22.9" customHeight="1" x14ac:dyDescent="0.2">
      <c r="B1115" s="176"/>
      <c r="C1115" s="177"/>
      <c r="D1115" s="178" t="s">
        <v>79</v>
      </c>
      <c r="E1115" s="190" t="s">
        <v>870</v>
      </c>
      <c r="F1115" s="190" t="s">
        <v>871</v>
      </c>
      <c r="G1115" s="177"/>
      <c r="H1115" s="177"/>
      <c r="I1115" s="180"/>
      <c r="J1115" s="191">
        <f>BK1115</f>
        <v>0</v>
      </c>
      <c r="K1115" s="177"/>
      <c r="L1115" s="182"/>
      <c r="M1115" s="183"/>
      <c r="N1115" s="184"/>
      <c r="O1115" s="184"/>
      <c r="P1115" s="185">
        <f>SUM(P1116:P1158)</f>
        <v>0</v>
      </c>
      <c r="Q1115" s="184"/>
      <c r="R1115" s="185">
        <f>SUM(R1116:R1158)</f>
        <v>33.153534780000001</v>
      </c>
      <c r="S1115" s="184"/>
      <c r="T1115" s="186">
        <f>SUM(T1116:T1158)</f>
        <v>0</v>
      </c>
      <c r="AR1115" s="187" t="s">
        <v>89</v>
      </c>
      <c r="AT1115" s="188" t="s">
        <v>79</v>
      </c>
      <c r="AU1115" s="188" t="s">
        <v>23</v>
      </c>
      <c r="AY1115" s="187" t="s">
        <v>134</v>
      </c>
      <c r="BK1115" s="189">
        <f>SUM(BK1116:BK1158)</f>
        <v>0</v>
      </c>
    </row>
    <row r="1116" spans="1:65" s="2" customFormat="1" ht="16.5" customHeight="1" x14ac:dyDescent="0.2">
      <c r="A1116" s="37"/>
      <c r="B1116" s="38"/>
      <c r="C1116" s="192" t="s">
        <v>872</v>
      </c>
      <c r="D1116" s="192" t="s">
        <v>136</v>
      </c>
      <c r="E1116" s="193" t="s">
        <v>873</v>
      </c>
      <c r="F1116" s="194" t="s">
        <v>874</v>
      </c>
      <c r="G1116" s="195" t="s">
        <v>157</v>
      </c>
      <c r="H1116" s="196">
        <v>489.07100000000003</v>
      </c>
      <c r="I1116" s="197"/>
      <c r="J1116" s="198">
        <f>ROUND(I1116*H1116,2)</f>
        <v>0</v>
      </c>
      <c r="K1116" s="194" t="s">
        <v>140</v>
      </c>
      <c r="L1116" s="42"/>
      <c r="M1116" s="199" t="s">
        <v>34</v>
      </c>
      <c r="N1116" s="200" t="s">
        <v>51</v>
      </c>
      <c r="O1116" s="67"/>
      <c r="P1116" s="201">
        <f>O1116*H1116</f>
        <v>0</v>
      </c>
      <c r="Q1116" s="201">
        <v>4.0000000000000003E-5</v>
      </c>
      <c r="R1116" s="201">
        <f>Q1116*H1116</f>
        <v>1.9562840000000001E-2</v>
      </c>
      <c r="S1116" s="201">
        <v>0</v>
      </c>
      <c r="T1116" s="202">
        <f>S1116*H1116</f>
        <v>0</v>
      </c>
      <c r="U1116" s="37"/>
      <c r="V1116" s="37"/>
      <c r="W1116" s="37"/>
      <c r="X1116" s="37"/>
      <c r="Y1116" s="37"/>
      <c r="Z1116" s="37"/>
      <c r="AA1116" s="37"/>
      <c r="AB1116" s="37"/>
      <c r="AC1116" s="37"/>
      <c r="AD1116" s="37"/>
      <c r="AE1116" s="37"/>
      <c r="AR1116" s="203" t="s">
        <v>244</v>
      </c>
      <c r="AT1116" s="203" t="s">
        <v>136</v>
      </c>
      <c r="AU1116" s="203" t="s">
        <v>89</v>
      </c>
      <c r="AY1116" s="19" t="s">
        <v>134</v>
      </c>
      <c r="BE1116" s="204">
        <f>IF(N1116="základní",J1116,0)</f>
        <v>0</v>
      </c>
      <c r="BF1116" s="204">
        <f>IF(N1116="snížená",J1116,0)</f>
        <v>0</v>
      </c>
      <c r="BG1116" s="204">
        <f>IF(N1116="zákl. přenesená",J1116,0)</f>
        <v>0</v>
      </c>
      <c r="BH1116" s="204">
        <f>IF(N1116="sníž. přenesená",J1116,0)</f>
        <v>0</v>
      </c>
      <c r="BI1116" s="204">
        <f>IF(N1116="nulová",J1116,0)</f>
        <v>0</v>
      </c>
      <c r="BJ1116" s="19" t="s">
        <v>23</v>
      </c>
      <c r="BK1116" s="204">
        <f>ROUND(I1116*H1116,2)</f>
        <v>0</v>
      </c>
      <c r="BL1116" s="19" t="s">
        <v>244</v>
      </c>
      <c r="BM1116" s="203" t="s">
        <v>875</v>
      </c>
    </row>
    <row r="1117" spans="1:65" s="2" customFormat="1" ht="11.25" x14ac:dyDescent="0.2">
      <c r="A1117" s="37"/>
      <c r="B1117" s="38"/>
      <c r="C1117" s="39"/>
      <c r="D1117" s="205" t="s">
        <v>143</v>
      </c>
      <c r="E1117" s="39"/>
      <c r="F1117" s="206" t="s">
        <v>876</v>
      </c>
      <c r="G1117" s="39"/>
      <c r="H1117" s="39"/>
      <c r="I1117" s="110"/>
      <c r="J1117" s="39"/>
      <c r="K1117" s="39"/>
      <c r="L1117" s="42"/>
      <c r="M1117" s="207"/>
      <c r="N1117" s="208"/>
      <c r="O1117" s="67"/>
      <c r="P1117" s="67"/>
      <c r="Q1117" s="67"/>
      <c r="R1117" s="67"/>
      <c r="S1117" s="67"/>
      <c r="T1117" s="68"/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37"/>
      <c r="AE1117" s="37"/>
      <c r="AT1117" s="19" t="s">
        <v>143</v>
      </c>
      <c r="AU1117" s="19" t="s">
        <v>89</v>
      </c>
    </row>
    <row r="1118" spans="1:65" s="2" customFormat="1" ht="68.25" x14ac:dyDescent="0.2">
      <c r="A1118" s="37"/>
      <c r="B1118" s="38"/>
      <c r="C1118" s="39"/>
      <c r="D1118" s="205" t="s">
        <v>340</v>
      </c>
      <c r="E1118" s="39"/>
      <c r="F1118" s="251" t="s">
        <v>877</v>
      </c>
      <c r="G1118" s="39"/>
      <c r="H1118" s="39"/>
      <c r="I1118" s="110"/>
      <c r="J1118" s="39"/>
      <c r="K1118" s="39"/>
      <c r="L1118" s="42"/>
      <c r="M1118" s="207"/>
      <c r="N1118" s="208"/>
      <c r="O1118" s="67"/>
      <c r="P1118" s="67"/>
      <c r="Q1118" s="67"/>
      <c r="R1118" s="67"/>
      <c r="S1118" s="67"/>
      <c r="T1118" s="68"/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37"/>
      <c r="AE1118" s="37"/>
      <c r="AT1118" s="19" t="s">
        <v>340</v>
      </c>
      <c r="AU1118" s="19" t="s">
        <v>89</v>
      </c>
    </row>
    <row r="1119" spans="1:65" s="13" customFormat="1" ht="11.25" x14ac:dyDescent="0.2">
      <c r="B1119" s="209"/>
      <c r="C1119" s="210"/>
      <c r="D1119" s="205" t="s">
        <v>145</v>
      </c>
      <c r="E1119" s="211" t="s">
        <v>34</v>
      </c>
      <c r="F1119" s="212" t="s">
        <v>162</v>
      </c>
      <c r="G1119" s="210"/>
      <c r="H1119" s="211" t="s">
        <v>34</v>
      </c>
      <c r="I1119" s="213"/>
      <c r="J1119" s="210"/>
      <c r="K1119" s="210"/>
      <c r="L1119" s="214"/>
      <c r="M1119" s="215"/>
      <c r="N1119" s="216"/>
      <c r="O1119" s="216"/>
      <c r="P1119" s="216"/>
      <c r="Q1119" s="216"/>
      <c r="R1119" s="216"/>
      <c r="S1119" s="216"/>
      <c r="T1119" s="217"/>
      <c r="AT1119" s="218" t="s">
        <v>145</v>
      </c>
      <c r="AU1119" s="218" t="s">
        <v>89</v>
      </c>
      <c r="AV1119" s="13" t="s">
        <v>23</v>
      </c>
      <c r="AW1119" s="13" t="s">
        <v>41</v>
      </c>
      <c r="AX1119" s="13" t="s">
        <v>80</v>
      </c>
      <c r="AY1119" s="218" t="s">
        <v>134</v>
      </c>
    </row>
    <row r="1120" spans="1:65" s="13" customFormat="1" ht="11.25" x14ac:dyDescent="0.2">
      <c r="B1120" s="209"/>
      <c r="C1120" s="210"/>
      <c r="D1120" s="205" t="s">
        <v>145</v>
      </c>
      <c r="E1120" s="211" t="s">
        <v>34</v>
      </c>
      <c r="F1120" s="212" t="s">
        <v>415</v>
      </c>
      <c r="G1120" s="210"/>
      <c r="H1120" s="211" t="s">
        <v>34</v>
      </c>
      <c r="I1120" s="213"/>
      <c r="J1120" s="210"/>
      <c r="K1120" s="210"/>
      <c r="L1120" s="214"/>
      <c r="M1120" s="215"/>
      <c r="N1120" s="216"/>
      <c r="O1120" s="216"/>
      <c r="P1120" s="216"/>
      <c r="Q1120" s="216"/>
      <c r="R1120" s="216"/>
      <c r="S1120" s="216"/>
      <c r="T1120" s="217"/>
      <c r="AT1120" s="218" t="s">
        <v>145</v>
      </c>
      <c r="AU1120" s="218" t="s">
        <v>89</v>
      </c>
      <c r="AV1120" s="13" t="s">
        <v>23</v>
      </c>
      <c r="AW1120" s="13" t="s">
        <v>41</v>
      </c>
      <c r="AX1120" s="13" t="s">
        <v>80</v>
      </c>
      <c r="AY1120" s="218" t="s">
        <v>134</v>
      </c>
    </row>
    <row r="1121" spans="1:65" s="14" customFormat="1" ht="11.25" x14ac:dyDescent="0.2">
      <c r="B1121" s="219"/>
      <c r="C1121" s="220"/>
      <c r="D1121" s="205" t="s">
        <v>145</v>
      </c>
      <c r="E1121" s="221" t="s">
        <v>34</v>
      </c>
      <c r="F1121" s="222" t="s">
        <v>716</v>
      </c>
      <c r="G1121" s="220"/>
      <c r="H1121" s="223">
        <v>489.07100000000003</v>
      </c>
      <c r="I1121" s="224"/>
      <c r="J1121" s="220"/>
      <c r="K1121" s="220"/>
      <c r="L1121" s="225"/>
      <c r="M1121" s="226"/>
      <c r="N1121" s="227"/>
      <c r="O1121" s="227"/>
      <c r="P1121" s="227"/>
      <c r="Q1121" s="227"/>
      <c r="R1121" s="227"/>
      <c r="S1121" s="227"/>
      <c r="T1121" s="228"/>
      <c r="AT1121" s="229" t="s">
        <v>145</v>
      </c>
      <c r="AU1121" s="229" t="s">
        <v>89</v>
      </c>
      <c r="AV1121" s="14" t="s">
        <v>89</v>
      </c>
      <c r="AW1121" s="14" t="s">
        <v>41</v>
      </c>
      <c r="AX1121" s="14" t="s">
        <v>80</v>
      </c>
      <c r="AY1121" s="229" t="s">
        <v>134</v>
      </c>
    </row>
    <row r="1122" spans="1:65" s="15" customFormat="1" ht="11.25" x14ac:dyDescent="0.2">
      <c r="B1122" s="230"/>
      <c r="C1122" s="231"/>
      <c r="D1122" s="205" t="s">
        <v>145</v>
      </c>
      <c r="E1122" s="232" t="s">
        <v>34</v>
      </c>
      <c r="F1122" s="233" t="s">
        <v>149</v>
      </c>
      <c r="G1122" s="231"/>
      <c r="H1122" s="234">
        <v>489.07100000000003</v>
      </c>
      <c r="I1122" s="235"/>
      <c r="J1122" s="231"/>
      <c r="K1122" s="231"/>
      <c r="L1122" s="236"/>
      <c r="M1122" s="237"/>
      <c r="N1122" s="238"/>
      <c r="O1122" s="238"/>
      <c r="P1122" s="238"/>
      <c r="Q1122" s="238"/>
      <c r="R1122" s="238"/>
      <c r="S1122" s="238"/>
      <c r="T1122" s="239"/>
      <c r="AT1122" s="240" t="s">
        <v>145</v>
      </c>
      <c r="AU1122" s="240" t="s">
        <v>89</v>
      </c>
      <c r="AV1122" s="15" t="s">
        <v>141</v>
      </c>
      <c r="AW1122" s="15" t="s">
        <v>41</v>
      </c>
      <c r="AX1122" s="15" t="s">
        <v>23</v>
      </c>
      <c r="AY1122" s="240" t="s">
        <v>134</v>
      </c>
    </row>
    <row r="1123" spans="1:65" s="2" customFormat="1" ht="16.5" customHeight="1" x14ac:dyDescent="0.2">
      <c r="A1123" s="37"/>
      <c r="B1123" s="38"/>
      <c r="C1123" s="192" t="s">
        <v>878</v>
      </c>
      <c r="D1123" s="192" t="s">
        <v>136</v>
      </c>
      <c r="E1123" s="193" t="s">
        <v>879</v>
      </c>
      <c r="F1123" s="194" t="s">
        <v>880</v>
      </c>
      <c r="G1123" s="195" t="s">
        <v>157</v>
      </c>
      <c r="H1123" s="196">
        <v>489.07100000000003</v>
      </c>
      <c r="I1123" s="197"/>
      <c r="J1123" s="198">
        <f>ROUND(I1123*H1123,2)</f>
        <v>0</v>
      </c>
      <c r="K1123" s="194" t="s">
        <v>140</v>
      </c>
      <c r="L1123" s="42"/>
      <c r="M1123" s="199" t="s">
        <v>34</v>
      </c>
      <c r="N1123" s="200" t="s">
        <v>51</v>
      </c>
      <c r="O1123" s="67"/>
      <c r="P1123" s="201">
        <f>O1123*H1123</f>
        <v>0</v>
      </c>
      <c r="Q1123" s="201">
        <v>6.6000000000000003E-2</v>
      </c>
      <c r="R1123" s="201">
        <f>Q1123*H1123</f>
        <v>32.278686</v>
      </c>
      <c r="S1123" s="201">
        <v>0</v>
      </c>
      <c r="T1123" s="202">
        <f>S1123*H1123</f>
        <v>0</v>
      </c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  <c r="AR1123" s="203" t="s">
        <v>244</v>
      </c>
      <c r="AT1123" s="203" t="s">
        <v>136</v>
      </c>
      <c r="AU1123" s="203" t="s">
        <v>89</v>
      </c>
      <c r="AY1123" s="19" t="s">
        <v>134</v>
      </c>
      <c r="BE1123" s="204">
        <f>IF(N1123="základní",J1123,0)</f>
        <v>0</v>
      </c>
      <c r="BF1123" s="204">
        <f>IF(N1123="snížená",J1123,0)</f>
        <v>0</v>
      </c>
      <c r="BG1123" s="204">
        <f>IF(N1123="zákl. přenesená",J1123,0)</f>
        <v>0</v>
      </c>
      <c r="BH1123" s="204">
        <f>IF(N1123="sníž. přenesená",J1123,0)</f>
        <v>0</v>
      </c>
      <c r="BI1123" s="204">
        <f>IF(N1123="nulová",J1123,0)</f>
        <v>0</v>
      </c>
      <c r="BJ1123" s="19" t="s">
        <v>23</v>
      </c>
      <c r="BK1123" s="204">
        <f>ROUND(I1123*H1123,2)</f>
        <v>0</v>
      </c>
      <c r="BL1123" s="19" t="s">
        <v>244</v>
      </c>
      <c r="BM1123" s="203" t="s">
        <v>881</v>
      </c>
    </row>
    <row r="1124" spans="1:65" s="2" customFormat="1" ht="11.25" x14ac:dyDescent="0.2">
      <c r="A1124" s="37"/>
      <c r="B1124" s="38"/>
      <c r="C1124" s="39"/>
      <c r="D1124" s="205" t="s">
        <v>143</v>
      </c>
      <c r="E1124" s="39"/>
      <c r="F1124" s="206" t="s">
        <v>882</v>
      </c>
      <c r="G1124" s="39"/>
      <c r="H1124" s="39"/>
      <c r="I1124" s="110"/>
      <c r="J1124" s="39"/>
      <c r="K1124" s="39"/>
      <c r="L1124" s="42"/>
      <c r="M1124" s="207"/>
      <c r="N1124" s="208"/>
      <c r="O1124" s="67"/>
      <c r="P1124" s="67"/>
      <c r="Q1124" s="67"/>
      <c r="R1124" s="67"/>
      <c r="S1124" s="67"/>
      <c r="T1124" s="68"/>
      <c r="U1124" s="37"/>
      <c r="V1124" s="37"/>
      <c r="W1124" s="37"/>
      <c r="X1124" s="37"/>
      <c r="Y1124" s="37"/>
      <c r="Z1124" s="37"/>
      <c r="AA1124" s="37"/>
      <c r="AB1124" s="37"/>
      <c r="AC1124" s="37"/>
      <c r="AD1124" s="37"/>
      <c r="AE1124" s="37"/>
      <c r="AT1124" s="19" t="s">
        <v>143</v>
      </c>
      <c r="AU1124" s="19" t="s">
        <v>89</v>
      </c>
    </row>
    <row r="1125" spans="1:65" s="2" customFormat="1" ht="68.25" x14ac:dyDescent="0.2">
      <c r="A1125" s="37"/>
      <c r="B1125" s="38"/>
      <c r="C1125" s="39"/>
      <c r="D1125" s="205" t="s">
        <v>340</v>
      </c>
      <c r="E1125" s="39"/>
      <c r="F1125" s="251" t="s">
        <v>877</v>
      </c>
      <c r="G1125" s="39"/>
      <c r="H1125" s="39"/>
      <c r="I1125" s="110"/>
      <c r="J1125" s="39"/>
      <c r="K1125" s="39"/>
      <c r="L1125" s="42"/>
      <c r="M1125" s="207"/>
      <c r="N1125" s="208"/>
      <c r="O1125" s="67"/>
      <c r="P1125" s="67"/>
      <c r="Q1125" s="67"/>
      <c r="R1125" s="67"/>
      <c r="S1125" s="67"/>
      <c r="T1125" s="68"/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37"/>
      <c r="AE1125" s="37"/>
      <c r="AT1125" s="19" t="s">
        <v>340</v>
      </c>
      <c r="AU1125" s="19" t="s">
        <v>89</v>
      </c>
    </row>
    <row r="1126" spans="1:65" s="13" customFormat="1" ht="11.25" x14ac:dyDescent="0.2">
      <c r="B1126" s="209"/>
      <c r="C1126" s="210"/>
      <c r="D1126" s="205" t="s">
        <v>145</v>
      </c>
      <c r="E1126" s="211" t="s">
        <v>34</v>
      </c>
      <c r="F1126" s="212" t="s">
        <v>162</v>
      </c>
      <c r="G1126" s="210"/>
      <c r="H1126" s="211" t="s">
        <v>34</v>
      </c>
      <c r="I1126" s="213"/>
      <c r="J1126" s="210"/>
      <c r="K1126" s="210"/>
      <c r="L1126" s="214"/>
      <c r="M1126" s="215"/>
      <c r="N1126" s="216"/>
      <c r="O1126" s="216"/>
      <c r="P1126" s="216"/>
      <c r="Q1126" s="216"/>
      <c r="R1126" s="216"/>
      <c r="S1126" s="216"/>
      <c r="T1126" s="217"/>
      <c r="AT1126" s="218" t="s">
        <v>145</v>
      </c>
      <c r="AU1126" s="218" t="s">
        <v>89</v>
      </c>
      <c r="AV1126" s="13" t="s">
        <v>23</v>
      </c>
      <c r="AW1126" s="13" t="s">
        <v>41</v>
      </c>
      <c r="AX1126" s="13" t="s">
        <v>80</v>
      </c>
      <c r="AY1126" s="218" t="s">
        <v>134</v>
      </c>
    </row>
    <row r="1127" spans="1:65" s="13" customFormat="1" ht="11.25" x14ac:dyDescent="0.2">
      <c r="B1127" s="209"/>
      <c r="C1127" s="210"/>
      <c r="D1127" s="205" t="s">
        <v>145</v>
      </c>
      <c r="E1127" s="211" t="s">
        <v>34</v>
      </c>
      <c r="F1127" s="212" t="s">
        <v>415</v>
      </c>
      <c r="G1127" s="210"/>
      <c r="H1127" s="211" t="s">
        <v>34</v>
      </c>
      <c r="I1127" s="213"/>
      <c r="J1127" s="210"/>
      <c r="K1127" s="210"/>
      <c r="L1127" s="214"/>
      <c r="M1127" s="215"/>
      <c r="N1127" s="216"/>
      <c r="O1127" s="216"/>
      <c r="P1127" s="216"/>
      <c r="Q1127" s="216"/>
      <c r="R1127" s="216"/>
      <c r="S1127" s="216"/>
      <c r="T1127" s="217"/>
      <c r="AT1127" s="218" t="s">
        <v>145</v>
      </c>
      <c r="AU1127" s="218" t="s">
        <v>89</v>
      </c>
      <c r="AV1127" s="13" t="s">
        <v>23</v>
      </c>
      <c r="AW1127" s="13" t="s">
        <v>41</v>
      </c>
      <c r="AX1127" s="13" t="s">
        <v>80</v>
      </c>
      <c r="AY1127" s="218" t="s">
        <v>134</v>
      </c>
    </row>
    <row r="1128" spans="1:65" s="14" customFormat="1" ht="11.25" x14ac:dyDescent="0.2">
      <c r="B1128" s="219"/>
      <c r="C1128" s="220"/>
      <c r="D1128" s="205" t="s">
        <v>145</v>
      </c>
      <c r="E1128" s="221" t="s">
        <v>34</v>
      </c>
      <c r="F1128" s="222" t="s">
        <v>716</v>
      </c>
      <c r="G1128" s="220"/>
      <c r="H1128" s="223">
        <v>489.07100000000003</v>
      </c>
      <c r="I1128" s="224"/>
      <c r="J1128" s="220"/>
      <c r="K1128" s="220"/>
      <c r="L1128" s="225"/>
      <c r="M1128" s="226"/>
      <c r="N1128" s="227"/>
      <c r="O1128" s="227"/>
      <c r="P1128" s="227"/>
      <c r="Q1128" s="227"/>
      <c r="R1128" s="227"/>
      <c r="S1128" s="227"/>
      <c r="T1128" s="228"/>
      <c r="AT1128" s="229" t="s">
        <v>145</v>
      </c>
      <c r="AU1128" s="229" t="s">
        <v>89</v>
      </c>
      <c r="AV1128" s="14" t="s">
        <v>89</v>
      </c>
      <c r="AW1128" s="14" t="s">
        <v>41</v>
      </c>
      <c r="AX1128" s="14" t="s">
        <v>80</v>
      </c>
      <c r="AY1128" s="229" t="s">
        <v>134</v>
      </c>
    </row>
    <row r="1129" spans="1:65" s="15" customFormat="1" ht="11.25" x14ac:dyDescent="0.2">
      <c r="B1129" s="230"/>
      <c r="C1129" s="231"/>
      <c r="D1129" s="205" t="s">
        <v>145</v>
      </c>
      <c r="E1129" s="232" t="s">
        <v>34</v>
      </c>
      <c r="F1129" s="233" t="s">
        <v>149</v>
      </c>
      <c r="G1129" s="231"/>
      <c r="H1129" s="234">
        <v>489.07100000000003</v>
      </c>
      <c r="I1129" s="235"/>
      <c r="J1129" s="231"/>
      <c r="K1129" s="231"/>
      <c r="L1129" s="236"/>
      <c r="M1129" s="237"/>
      <c r="N1129" s="238"/>
      <c r="O1129" s="238"/>
      <c r="P1129" s="238"/>
      <c r="Q1129" s="238"/>
      <c r="R1129" s="238"/>
      <c r="S1129" s="238"/>
      <c r="T1129" s="239"/>
      <c r="AT1129" s="240" t="s">
        <v>145</v>
      </c>
      <c r="AU1129" s="240" t="s">
        <v>89</v>
      </c>
      <c r="AV1129" s="15" t="s">
        <v>141</v>
      </c>
      <c r="AW1129" s="15" t="s">
        <v>41</v>
      </c>
      <c r="AX1129" s="15" t="s">
        <v>23</v>
      </c>
      <c r="AY1129" s="240" t="s">
        <v>134</v>
      </c>
    </row>
    <row r="1130" spans="1:65" s="2" customFormat="1" ht="16.5" customHeight="1" x14ac:dyDescent="0.2">
      <c r="A1130" s="37"/>
      <c r="B1130" s="38"/>
      <c r="C1130" s="192" t="s">
        <v>883</v>
      </c>
      <c r="D1130" s="192" t="s">
        <v>136</v>
      </c>
      <c r="E1130" s="193" t="s">
        <v>884</v>
      </c>
      <c r="F1130" s="194" t="s">
        <v>885</v>
      </c>
      <c r="G1130" s="195" t="s">
        <v>139</v>
      </c>
      <c r="H1130" s="196">
        <v>10.912000000000001</v>
      </c>
      <c r="I1130" s="197"/>
      <c r="J1130" s="198">
        <f>ROUND(I1130*H1130,2)</f>
        <v>0</v>
      </c>
      <c r="K1130" s="194" t="s">
        <v>158</v>
      </c>
      <c r="L1130" s="42"/>
      <c r="M1130" s="199" t="s">
        <v>34</v>
      </c>
      <c r="N1130" s="200" t="s">
        <v>51</v>
      </c>
      <c r="O1130" s="67"/>
      <c r="P1130" s="201">
        <f>O1130*H1130</f>
        <v>0</v>
      </c>
      <c r="Q1130" s="201">
        <v>1.304E-2</v>
      </c>
      <c r="R1130" s="201">
        <f>Q1130*H1130</f>
        <v>0.14229248</v>
      </c>
      <c r="S1130" s="201">
        <v>0</v>
      </c>
      <c r="T1130" s="202">
        <f>S1130*H1130</f>
        <v>0</v>
      </c>
      <c r="U1130" s="37"/>
      <c r="V1130" s="37"/>
      <c r="W1130" s="37"/>
      <c r="X1130" s="37"/>
      <c r="Y1130" s="37"/>
      <c r="Z1130" s="37"/>
      <c r="AA1130" s="37"/>
      <c r="AB1130" s="37"/>
      <c r="AC1130" s="37"/>
      <c r="AD1130" s="37"/>
      <c r="AE1130" s="37"/>
      <c r="AR1130" s="203" t="s">
        <v>244</v>
      </c>
      <c r="AT1130" s="203" t="s">
        <v>136</v>
      </c>
      <c r="AU1130" s="203" t="s">
        <v>89</v>
      </c>
      <c r="AY1130" s="19" t="s">
        <v>134</v>
      </c>
      <c r="BE1130" s="204">
        <f>IF(N1130="základní",J1130,0)</f>
        <v>0</v>
      </c>
      <c r="BF1130" s="204">
        <f>IF(N1130="snížená",J1130,0)</f>
        <v>0</v>
      </c>
      <c r="BG1130" s="204">
        <f>IF(N1130="zákl. přenesená",J1130,0)</f>
        <v>0</v>
      </c>
      <c r="BH1130" s="204">
        <f>IF(N1130="sníž. přenesená",J1130,0)</f>
        <v>0</v>
      </c>
      <c r="BI1130" s="204">
        <f>IF(N1130="nulová",J1130,0)</f>
        <v>0</v>
      </c>
      <c r="BJ1130" s="19" t="s">
        <v>23</v>
      </c>
      <c r="BK1130" s="204">
        <f>ROUND(I1130*H1130,2)</f>
        <v>0</v>
      </c>
      <c r="BL1130" s="19" t="s">
        <v>244</v>
      </c>
      <c r="BM1130" s="203" t="s">
        <v>886</v>
      </c>
    </row>
    <row r="1131" spans="1:65" s="2" customFormat="1" ht="11.25" x14ac:dyDescent="0.2">
      <c r="A1131" s="37"/>
      <c r="B1131" s="38"/>
      <c r="C1131" s="39"/>
      <c r="D1131" s="205" t="s">
        <v>143</v>
      </c>
      <c r="E1131" s="39"/>
      <c r="F1131" s="206" t="s">
        <v>887</v>
      </c>
      <c r="G1131" s="39"/>
      <c r="H1131" s="39"/>
      <c r="I1131" s="110"/>
      <c r="J1131" s="39"/>
      <c r="K1131" s="39"/>
      <c r="L1131" s="42"/>
      <c r="M1131" s="207"/>
      <c r="N1131" s="208"/>
      <c r="O1131" s="67"/>
      <c r="P1131" s="67"/>
      <c r="Q1131" s="67"/>
      <c r="R1131" s="67"/>
      <c r="S1131" s="67"/>
      <c r="T1131" s="68"/>
      <c r="U1131" s="37"/>
      <c r="V1131" s="37"/>
      <c r="W1131" s="37"/>
      <c r="X1131" s="37"/>
      <c r="Y1131" s="37"/>
      <c r="Z1131" s="37"/>
      <c r="AA1131" s="37"/>
      <c r="AB1131" s="37"/>
      <c r="AC1131" s="37"/>
      <c r="AD1131" s="37"/>
      <c r="AE1131" s="37"/>
      <c r="AT1131" s="19" t="s">
        <v>143</v>
      </c>
      <c r="AU1131" s="19" t="s">
        <v>89</v>
      </c>
    </row>
    <row r="1132" spans="1:65" s="2" customFormat="1" ht="68.25" x14ac:dyDescent="0.2">
      <c r="A1132" s="37"/>
      <c r="B1132" s="38"/>
      <c r="C1132" s="39"/>
      <c r="D1132" s="205" t="s">
        <v>340</v>
      </c>
      <c r="E1132" s="39"/>
      <c r="F1132" s="251" t="s">
        <v>877</v>
      </c>
      <c r="G1132" s="39"/>
      <c r="H1132" s="39"/>
      <c r="I1132" s="110"/>
      <c r="J1132" s="39"/>
      <c r="K1132" s="39"/>
      <c r="L1132" s="42"/>
      <c r="M1132" s="207"/>
      <c r="N1132" s="208"/>
      <c r="O1132" s="67"/>
      <c r="P1132" s="67"/>
      <c r="Q1132" s="67"/>
      <c r="R1132" s="67"/>
      <c r="S1132" s="67"/>
      <c r="T1132" s="68"/>
      <c r="U1132" s="37"/>
      <c r="V1132" s="37"/>
      <c r="W1132" s="37"/>
      <c r="X1132" s="37"/>
      <c r="Y1132" s="37"/>
      <c r="Z1132" s="37"/>
      <c r="AA1132" s="37"/>
      <c r="AB1132" s="37"/>
      <c r="AC1132" s="37"/>
      <c r="AD1132" s="37"/>
      <c r="AE1132" s="37"/>
      <c r="AT1132" s="19" t="s">
        <v>340</v>
      </c>
      <c r="AU1132" s="19" t="s">
        <v>89</v>
      </c>
    </row>
    <row r="1133" spans="1:65" s="13" customFormat="1" ht="11.25" x14ac:dyDescent="0.2">
      <c r="B1133" s="209"/>
      <c r="C1133" s="210"/>
      <c r="D1133" s="205" t="s">
        <v>145</v>
      </c>
      <c r="E1133" s="211" t="s">
        <v>34</v>
      </c>
      <c r="F1133" s="212" t="s">
        <v>162</v>
      </c>
      <c r="G1133" s="210"/>
      <c r="H1133" s="211" t="s">
        <v>34</v>
      </c>
      <c r="I1133" s="213"/>
      <c r="J1133" s="210"/>
      <c r="K1133" s="210"/>
      <c r="L1133" s="214"/>
      <c r="M1133" s="215"/>
      <c r="N1133" s="216"/>
      <c r="O1133" s="216"/>
      <c r="P1133" s="216"/>
      <c r="Q1133" s="216"/>
      <c r="R1133" s="216"/>
      <c r="S1133" s="216"/>
      <c r="T1133" s="217"/>
      <c r="AT1133" s="218" t="s">
        <v>145</v>
      </c>
      <c r="AU1133" s="218" t="s">
        <v>89</v>
      </c>
      <c r="AV1133" s="13" t="s">
        <v>23</v>
      </c>
      <c r="AW1133" s="13" t="s">
        <v>41</v>
      </c>
      <c r="AX1133" s="13" t="s">
        <v>80</v>
      </c>
      <c r="AY1133" s="218" t="s">
        <v>134</v>
      </c>
    </row>
    <row r="1134" spans="1:65" s="13" customFormat="1" ht="11.25" x14ac:dyDescent="0.2">
      <c r="B1134" s="209"/>
      <c r="C1134" s="210"/>
      <c r="D1134" s="205" t="s">
        <v>145</v>
      </c>
      <c r="E1134" s="211" t="s">
        <v>34</v>
      </c>
      <c r="F1134" s="212" t="s">
        <v>888</v>
      </c>
      <c r="G1134" s="210"/>
      <c r="H1134" s="211" t="s">
        <v>34</v>
      </c>
      <c r="I1134" s="213"/>
      <c r="J1134" s="210"/>
      <c r="K1134" s="210"/>
      <c r="L1134" s="214"/>
      <c r="M1134" s="215"/>
      <c r="N1134" s="216"/>
      <c r="O1134" s="216"/>
      <c r="P1134" s="216"/>
      <c r="Q1134" s="216"/>
      <c r="R1134" s="216"/>
      <c r="S1134" s="216"/>
      <c r="T1134" s="217"/>
      <c r="AT1134" s="218" t="s">
        <v>145</v>
      </c>
      <c r="AU1134" s="218" t="s">
        <v>89</v>
      </c>
      <c r="AV1134" s="13" t="s">
        <v>23</v>
      </c>
      <c r="AW1134" s="13" t="s">
        <v>41</v>
      </c>
      <c r="AX1134" s="13" t="s">
        <v>80</v>
      </c>
      <c r="AY1134" s="218" t="s">
        <v>134</v>
      </c>
    </row>
    <row r="1135" spans="1:65" s="14" customFormat="1" ht="11.25" x14ac:dyDescent="0.2">
      <c r="B1135" s="219"/>
      <c r="C1135" s="220"/>
      <c r="D1135" s="205" t="s">
        <v>145</v>
      </c>
      <c r="E1135" s="221" t="s">
        <v>34</v>
      </c>
      <c r="F1135" s="222" t="s">
        <v>889</v>
      </c>
      <c r="G1135" s="220"/>
      <c r="H1135" s="223">
        <v>10.912000000000001</v>
      </c>
      <c r="I1135" s="224"/>
      <c r="J1135" s="220"/>
      <c r="K1135" s="220"/>
      <c r="L1135" s="225"/>
      <c r="M1135" s="226"/>
      <c r="N1135" s="227"/>
      <c r="O1135" s="227"/>
      <c r="P1135" s="227"/>
      <c r="Q1135" s="227"/>
      <c r="R1135" s="227"/>
      <c r="S1135" s="227"/>
      <c r="T1135" s="228"/>
      <c r="AT1135" s="229" t="s">
        <v>145</v>
      </c>
      <c r="AU1135" s="229" t="s">
        <v>89</v>
      </c>
      <c r="AV1135" s="14" t="s">
        <v>89</v>
      </c>
      <c r="AW1135" s="14" t="s">
        <v>41</v>
      </c>
      <c r="AX1135" s="14" t="s">
        <v>80</v>
      </c>
      <c r="AY1135" s="229" t="s">
        <v>134</v>
      </c>
    </row>
    <row r="1136" spans="1:65" s="15" customFormat="1" ht="11.25" x14ac:dyDescent="0.2">
      <c r="B1136" s="230"/>
      <c r="C1136" s="231"/>
      <c r="D1136" s="205" t="s">
        <v>145</v>
      </c>
      <c r="E1136" s="232" t="s">
        <v>34</v>
      </c>
      <c r="F1136" s="233" t="s">
        <v>149</v>
      </c>
      <c r="G1136" s="231"/>
      <c r="H1136" s="234">
        <v>10.912000000000001</v>
      </c>
      <c r="I1136" s="235"/>
      <c r="J1136" s="231"/>
      <c r="K1136" s="231"/>
      <c r="L1136" s="236"/>
      <c r="M1136" s="237"/>
      <c r="N1136" s="238"/>
      <c r="O1136" s="238"/>
      <c r="P1136" s="238"/>
      <c r="Q1136" s="238"/>
      <c r="R1136" s="238"/>
      <c r="S1136" s="238"/>
      <c r="T1136" s="239"/>
      <c r="AT1136" s="240" t="s">
        <v>145</v>
      </c>
      <c r="AU1136" s="240" t="s">
        <v>89</v>
      </c>
      <c r="AV1136" s="15" t="s">
        <v>141</v>
      </c>
      <c r="AW1136" s="15" t="s">
        <v>41</v>
      </c>
      <c r="AX1136" s="15" t="s">
        <v>23</v>
      </c>
      <c r="AY1136" s="240" t="s">
        <v>134</v>
      </c>
    </row>
    <row r="1137" spans="1:65" s="2" customFormat="1" ht="16.5" customHeight="1" x14ac:dyDescent="0.2">
      <c r="A1137" s="37"/>
      <c r="B1137" s="38"/>
      <c r="C1137" s="192" t="s">
        <v>890</v>
      </c>
      <c r="D1137" s="192" t="s">
        <v>136</v>
      </c>
      <c r="E1137" s="193" t="s">
        <v>891</v>
      </c>
      <c r="F1137" s="194" t="s">
        <v>892</v>
      </c>
      <c r="G1137" s="195" t="s">
        <v>139</v>
      </c>
      <c r="H1137" s="196">
        <v>40.811999999999998</v>
      </c>
      <c r="I1137" s="197"/>
      <c r="J1137" s="198">
        <f>ROUND(I1137*H1137,2)</f>
        <v>0</v>
      </c>
      <c r="K1137" s="194" t="s">
        <v>158</v>
      </c>
      <c r="L1137" s="42"/>
      <c r="M1137" s="199" t="s">
        <v>34</v>
      </c>
      <c r="N1137" s="200" t="s">
        <v>51</v>
      </c>
      <c r="O1137" s="67"/>
      <c r="P1137" s="201">
        <f>O1137*H1137</f>
        <v>0</v>
      </c>
      <c r="Q1137" s="201">
        <v>1.304E-2</v>
      </c>
      <c r="R1137" s="201">
        <f>Q1137*H1137</f>
        <v>0.53218847999999996</v>
      </c>
      <c r="S1137" s="201">
        <v>0</v>
      </c>
      <c r="T1137" s="202">
        <f>S1137*H1137</f>
        <v>0</v>
      </c>
      <c r="U1137" s="37"/>
      <c r="V1137" s="37"/>
      <c r="W1137" s="37"/>
      <c r="X1137" s="37"/>
      <c r="Y1137" s="37"/>
      <c r="Z1137" s="37"/>
      <c r="AA1137" s="37"/>
      <c r="AB1137" s="37"/>
      <c r="AC1137" s="37"/>
      <c r="AD1137" s="37"/>
      <c r="AE1137" s="37"/>
      <c r="AR1137" s="203" t="s">
        <v>244</v>
      </c>
      <c r="AT1137" s="203" t="s">
        <v>136</v>
      </c>
      <c r="AU1137" s="203" t="s">
        <v>89</v>
      </c>
      <c r="AY1137" s="19" t="s">
        <v>134</v>
      </c>
      <c r="BE1137" s="204">
        <f>IF(N1137="základní",J1137,0)</f>
        <v>0</v>
      </c>
      <c r="BF1137" s="204">
        <f>IF(N1137="snížená",J1137,0)</f>
        <v>0</v>
      </c>
      <c r="BG1137" s="204">
        <f>IF(N1137="zákl. přenesená",J1137,0)</f>
        <v>0</v>
      </c>
      <c r="BH1137" s="204">
        <f>IF(N1137="sníž. přenesená",J1137,0)</f>
        <v>0</v>
      </c>
      <c r="BI1137" s="204">
        <f>IF(N1137="nulová",J1137,0)</f>
        <v>0</v>
      </c>
      <c r="BJ1137" s="19" t="s">
        <v>23</v>
      </c>
      <c r="BK1137" s="204">
        <f>ROUND(I1137*H1137,2)</f>
        <v>0</v>
      </c>
      <c r="BL1137" s="19" t="s">
        <v>244</v>
      </c>
      <c r="BM1137" s="203" t="s">
        <v>893</v>
      </c>
    </row>
    <row r="1138" spans="1:65" s="2" customFormat="1" ht="11.25" x14ac:dyDescent="0.2">
      <c r="A1138" s="37"/>
      <c r="B1138" s="38"/>
      <c r="C1138" s="39"/>
      <c r="D1138" s="205" t="s">
        <v>143</v>
      </c>
      <c r="E1138" s="39"/>
      <c r="F1138" s="206" t="s">
        <v>894</v>
      </c>
      <c r="G1138" s="39"/>
      <c r="H1138" s="39"/>
      <c r="I1138" s="110"/>
      <c r="J1138" s="39"/>
      <c r="K1138" s="39"/>
      <c r="L1138" s="42"/>
      <c r="M1138" s="207"/>
      <c r="N1138" s="208"/>
      <c r="O1138" s="67"/>
      <c r="P1138" s="67"/>
      <c r="Q1138" s="67"/>
      <c r="R1138" s="67"/>
      <c r="S1138" s="67"/>
      <c r="T1138" s="68"/>
      <c r="U1138" s="37"/>
      <c r="V1138" s="37"/>
      <c r="W1138" s="37"/>
      <c r="X1138" s="37"/>
      <c r="Y1138" s="37"/>
      <c r="Z1138" s="37"/>
      <c r="AA1138" s="37"/>
      <c r="AB1138" s="37"/>
      <c r="AC1138" s="37"/>
      <c r="AD1138" s="37"/>
      <c r="AE1138" s="37"/>
      <c r="AT1138" s="19" t="s">
        <v>143</v>
      </c>
      <c r="AU1138" s="19" t="s">
        <v>89</v>
      </c>
    </row>
    <row r="1139" spans="1:65" s="2" customFormat="1" ht="68.25" x14ac:dyDescent="0.2">
      <c r="A1139" s="37"/>
      <c r="B1139" s="38"/>
      <c r="C1139" s="39"/>
      <c r="D1139" s="205" t="s">
        <v>340</v>
      </c>
      <c r="E1139" s="39"/>
      <c r="F1139" s="251" t="s">
        <v>877</v>
      </c>
      <c r="G1139" s="39"/>
      <c r="H1139" s="39"/>
      <c r="I1139" s="110"/>
      <c r="J1139" s="39"/>
      <c r="K1139" s="39"/>
      <c r="L1139" s="42"/>
      <c r="M1139" s="207"/>
      <c r="N1139" s="208"/>
      <c r="O1139" s="67"/>
      <c r="P1139" s="67"/>
      <c r="Q1139" s="67"/>
      <c r="R1139" s="67"/>
      <c r="S1139" s="67"/>
      <c r="T1139" s="68"/>
      <c r="U1139" s="37"/>
      <c r="V1139" s="37"/>
      <c r="W1139" s="37"/>
      <c r="X1139" s="37"/>
      <c r="Y1139" s="37"/>
      <c r="Z1139" s="37"/>
      <c r="AA1139" s="37"/>
      <c r="AB1139" s="37"/>
      <c r="AC1139" s="37"/>
      <c r="AD1139" s="37"/>
      <c r="AE1139" s="37"/>
      <c r="AT1139" s="19" t="s">
        <v>340</v>
      </c>
      <c r="AU1139" s="19" t="s">
        <v>89</v>
      </c>
    </row>
    <row r="1140" spans="1:65" s="13" customFormat="1" ht="11.25" x14ac:dyDescent="0.2">
      <c r="B1140" s="209"/>
      <c r="C1140" s="210"/>
      <c r="D1140" s="205" t="s">
        <v>145</v>
      </c>
      <c r="E1140" s="211" t="s">
        <v>34</v>
      </c>
      <c r="F1140" s="212" t="s">
        <v>162</v>
      </c>
      <c r="G1140" s="210"/>
      <c r="H1140" s="211" t="s">
        <v>34</v>
      </c>
      <c r="I1140" s="213"/>
      <c r="J1140" s="210"/>
      <c r="K1140" s="210"/>
      <c r="L1140" s="214"/>
      <c r="M1140" s="215"/>
      <c r="N1140" s="216"/>
      <c r="O1140" s="216"/>
      <c r="P1140" s="216"/>
      <c r="Q1140" s="216"/>
      <c r="R1140" s="216"/>
      <c r="S1140" s="216"/>
      <c r="T1140" s="217"/>
      <c r="AT1140" s="218" t="s">
        <v>145</v>
      </c>
      <c r="AU1140" s="218" t="s">
        <v>89</v>
      </c>
      <c r="AV1140" s="13" t="s">
        <v>23</v>
      </c>
      <c r="AW1140" s="13" t="s">
        <v>41</v>
      </c>
      <c r="AX1140" s="13" t="s">
        <v>80</v>
      </c>
      <c r="AY1140" s="218" t="s">
        <v>134</v>
      </c>
    </row>
    <row r="1141" spans="1:65" s="13" customFormat="1" ht="11.25" x14ac:dyDescent="0.2">
      <c r="B1141" s="209"/>
      <c r="C1141" s="210"/>
      <c r="D1141" s="205" t="s">
        <v>145</v>
      </c>
      <c r="E1141" s="211" t="s">
        <v>34</v>
      </c>
      <c r="F1141" s="212" t="s">
        <v>260</v>
      </c>
      <c r="G1141" s="210"/>
      <c r="H1141" s="211" t="s">
        <v>34</v>
      </c>
      <c r="I1141" s="213"/>
      <c r="J1141" s="210"/>
      <c r="K1141" s="210"/>
      <c r="L1141" s="214"/>
      <c r="M1141" s="215"/>
      <c r="N1141" s="216"/>
      <c r="O1141" s="216"/>
      <c r="P1141" s="216"/>
      <c r="Q1141" s="216"/>
      <c r="R1141" s="216"/>
      <c r="S1141" s="216"/>
      <c r="T1141" s="217"/>
      <c r="AT1141" s="218" t="s">
        <v>145</v>
      </c>
      <c r="AU1141" s="218" t="s">
        <v>89</v>
      </c>
      <c r="AV1141" s="13" t="s">
        <v>23</v>
      </c>
      <c r="AW1141" s="13" t="s">
        <v>41</v>
      </c>
      <c r="AX1141" s="13" t="s">
        <v>80</v>
      </c>
      <c r="AY1141" s="218" t="s">
        <v>134</v>
      </c>
    </row>
    <row r="1142" spans="1:65" s="14" customFormat="1" ht="11.25" x14ac:dyDescent="0.2">
      <c r="B1142" s="219"/>
      <c r="C1142" s="220"/>
      <c r="D1142" s="205" t="s">
        <v>145</v>
      </c>
      <c r="E1142" s="221" t="s">
        <v>34</v>
      </c>
      <c r="F1142" s="222" t="s">
        <v>895</v>
      </c>
      <c r="G1142" s="220"/>
      <c r="H1142" s="223">
        <v>40.811999999999998</v>
      </c>
      <c r="I1142" s="224"/>
      <c r="J1142" s="220"/>
      <c r="K1142" s="220"/>
      <c r="L1142" s="225"/>
      <c r="M1142" s="226"/>
      <c r="N1142" s="227"/>
      <c r="O1142" s="227"/>
      <c r="P1142" s="227"/>
      <c r="Q1142" s="227"/>
      <c r="R1142" s="227"/>
      <c r="S1142" s="227"/>
      <c r="T1142" s="228"/>
      <c r="AT1142" s="229" t="s">
        <v>145</v>
      </c>
      <c r="AU1142" s="229" t="s">
        <v>89</v>
      </c>
      <c r="AV1142" s="14" t="s">
        <v>89</v>
      </c>
      <c r="AW1142" s="14" t="s">
        <v>41</v>
      </c>
      <c r="AX1142" s="14" t="s">
        <v>80</v>
      </c>
      <c r="AY1142" s="229" t="s">
        <v>134</v>
      </c>
    </row>
    <row r="1143" spans="1:65" s="15" customFormat="1" ht="11.25" x14ac:dyDescent="0.2">
      <c r="B1143" s="230"/>
      <c r="C1143" s="231"/>
      <c r="D1143" s="205" t="s">
        <v>145</v>
      </c>
      <c r="E1143" s="232" t="s">
        <v>34</v>
      </c>
      <c r="F1143" s="233" t="s">
        <v>149</v>
      </c>
      <c r="G1143" s="231"/>
      <c r="H1143" s="234">
        <v>40.811999999999998</v>
      </c>
      <c r="I1143" s="235"/>
      <c r="J1143" s="231"/>
      <c r="K1143" s="231"/>
      <c r="L1143" s="236"/>
      <c r="M1143" s="237"/>
      <c r="N1143" s="238"/>
      <c r="O1143" s="238"/>
      <c r="P1143" s="238"/>
      <c r="Q1143" s="238"/>
      <c r="R1143" s="238"/>
      <c r="S1143" s="238"/>
      <c r="T1143" s="239"/>
      <c r="AT1143" s="240" t="s">
        <v>145</v>
      </c>
      <c r="AU1143" s="240" t="s">
        <v>89</v>
      </c>
      <c r="AV1143" s="15" t="s">
        <v>141</v>
      </c>
      <c r="AW1143" s="15" t="s">
        <v>41</v>
      </c>
      <c r="AX1143" s="15" t="s">
        <v>23</v>
      </c>
      <c r="AY1143" s="240" t="s">
        <v>134</v>
      </c>
    </row>
    <row r="1144" spans="1:65" s="2" customFormat="1" ht="16.5" customHeight="1" x14ac:dyDescent="0.2">
      <c r="A1144" s="37"/>
      <c r="B1144" s="38"/>
      <c r="C1144" s="241" t="s">
        <v>896</v>
      </c>
      <c r="D1144" s="241" t="s">
        <v>164</v>
      </c>
      <c r="E1144" s="242" t="s">
        <v>897</v>
      </c>
      <c r="F1144" s="243" t="s">
        <v>898</v>
      </c>
      <c r="G1144" s="244" t="s">
        <v>194</v>
      </c>
      <c r="H1144" s="245">
        <v>3905</v>
      </c>
      <c r="I1144" s="246"/>
      <c r="J1144" s="247">
        <f>ROUND(I1144*H1144,2)</f>
        <v>0</v>
      </c>
      <c r="K1144" s="243" t="s">
        <v>294</v>
      </c>
      <c r="L1144" s="248"/>
      <c r="M1144" s="249" t="s">
        <v>34</v>
      </c>
      <c r="N1144" s="250" t="s">
        <v>51</v>
      </c>
      <c r="O1144" s="67"/>
      <c r="P1144" s="201">
        <f>O1144*H1144</f>
        <v>0</v>
      </c>
      <c r="Q1144" s="201">
        <v>2.0000000000000002E-5</v>
      </c>
      <c r="R1144" s="201">
        <f>Q1144*H1144</f>
        <v>7.8100000000000003E-2</v>
      </c>
      <c r="S1144" s="201">
        <v>0</v>
      </c>
      <c r="T1144" s="202">
        <f>S1144*H1144</f>
        <v>0</v>
      </c>
      <c r="U1144" s="37"/>
      <c r="V1144" s="37"/>
      <c r="W1144" s="37"/>
      <c r="X1144" s="37"/>
      <c r="Y1144" s="37"/>
      <c r="Z1144" s="37"/>
      <c r="AA1144" s="37"/>
      <c r="AB1144" s="37"/>
      <c r="AC1144" s="37"/>
      <c r="AD1144" s="37"/>
      <c r="AE1144" s="37"/>
      <c r="AR1144" s="203" t="s">
        <v>342</v>
      </c>
      <c r="AT1144" s="203" t="s">
        <v>164</v>
      </c>
      <c r="AU1144" s="203" t="s">
        <v>89</v>
      </c>
      <c r="AY1144" s="19" t="s">
        <v>134</v>
      </c>
      <c r="BE1144" s="204">
        <f>IF(N1144="základní",J1144,0)</f>
        <v>0</v>
      </c>
      <c r="BF1144" s="204">
        <f>IF(N1144="snížená",J1144,0)</f>
        <v>0</v>
      </c>
      <c r="BG1144" s="204">
        <f>IF(N1144="zákl. přenesená",J1144,0)</f>
        <v>0</v>
      </c>
      <c r="BH1144" s="204">
        <f>IF(N1144="sníž. přenesená",J1144,0)</f>
        <v>0</v>
      </c>
      <c r="BI1144" s="204">
        <f>IF(N1144="nulová",J1144,0)</f>
        <v>0</v>
      </c>
      <c r="BJ1144" s="19" t="s">
        <v>23</v>
      </c>
      <c r="BK1144" s="204">
        <f>ROUND(I1144*H1144,2)</f>
        <v>0</v>
      </c>
      <c r="BL1144" s="19" t="s">
        <v>244</v>
      </c>
      <c r="BM1144" s="203" t="s">
        <v>899</v>
      </c>
    </row>
    <row r="1145" spans="1:65" s="2" customFormat="1" ht="11.25" x14ac:dyDescent="0.2">
      <c r="A1145" s="37"/>
      <c r="B1145" s="38"/>
      <c r="C1145" s="39"/>
      <c r="D1145" s="205" t="s">
        <v>143</v>
      </c>
      <c r="E1145" s="39"/>
      <c r="F1145" s="206" t="s">
        <v>898</v>
      </c>
      <c r="G1145" s="39"/>
      <c r="H1145" s="39"/>
      <c r="I1145" s="110"/>
      <c r="J1145" s="39"/>
      <c r="K1145" s="39"/>
      <c r="L1145" s="42"/>
      <c r="M1145" s="207"/>
      <c r="N1145" s="208"/>
      <c r="O1145" s="67"/>
      <c r="P1145" s="67"/>
      <c r="Q1145" s="67"/>
      <c r="R1145" s="67"/>
      <c r="S1145" s="67"/>
      <c r="T1145" s="68"/>
      <c r="U1145" s="37"/>
      <c r="V1145" s="37"/>
      <c r="W1145" s="37"/>
      <c r="X1145" s="37"/>
      <c r="Y1145" s="37"/>
      <c r="Z1145" s="37"/>
      <c r="AA1145" s="37"/>
      <c r="AB1145" s="37"/>
      <c r="AC1145" s="37"/>
      <c r="AD1145" s="37"/>
      <c r="AE1145" s="37"/>
      <c r="AT1145" s="19" t="s">
        <v>143</v>
      </c>
      <c r="AU1145" s="19" t="s">
        <v>89</v>
      </c>
    </row>
    <row r="1146" spans="1:65" s="2" customFormat="1" ht="16.5" customHeight="1" x14ac:dyDescent="0.2">
      <c r="A1146" s="37"/>
      <c r="B1146" s="38"/>
      <c r="C1146" s="192" t="s">
        <v>900</v>
      </c>
      <c r="D1146" s="192" t="s">
        <v>136</v>
      </c>
      <c r="E1146" s="193" t="s">
        <v>901</v>
      </c>
      <c r="F1146" s="194" t="s">
        <v>902</v>
      </c>
      <c r="G1146" s="195" t="s">
        <v>157</v>
      </c>
      <c r="H1146" s="196">
        <v>733.60699999999997</v>
      </c>
      <c r="I1146" s="197"/>
      <c r="J1146" s="198">
        <f>ROUND(I1146*H1146,2)</f>
        <v>0</v>
      </c>
      <c r="K1146" s="194" t="s">
        <v>34</v>
      </c>
      <c r="L1146" s="42"/>
      <c r="M1146" s="199" t="s">
        <v>34</v>
      </c>
      <c r="N1146" s="200" t="s">
        <v>51</v>
      </c>
      <c r="O1146" s="67"/>
      <c r="P1146" s="201">
        <f>O1146*H1146</f>
        <v>0</v>
      </c>
      <c r="Q1146" s="201">
        <v>1.3999999999999999E-4</v>
      </c>
      <c r="R1146" s="201">
        <f>Q1146*H1146</f>
        <v>0.10270497999999999</v>
      </c>
      <c r="S1146" s="201">
        <v>0</v>
      </c>
      <c r="T1146" s="202">
        <f>S1146*H1146</f>
        <v>0</v>
      </c>
      <c r="U1146" s="37"/>
      <c r="V1146" s="37"/>
      <c r="W1146" s="37"/>
      <c r="X1146" s="37"/>
      <c r="Y1146" s="37"/>
      <c r="Z1146" s="37"/>
      <c r="AA1146" s="37"/>
      <c r="AB1146" s="37"/>
      <c r="AC1146" s="37"/>
      <c r="AD1146" s="37"/>
      <c r="AE1146" s="37"/>
      <c r="AR1146" s="203" t="s">
        <v>244</v>
      </c>
      <c r="AT1146" s="203" t="s">
        <v>136</v>
      </c>
      <c r="AU1146" s="203" t="s">
        <v>89</v>
      </c>
      <c r="AY1146" s="19" t="s">
        <v>134</v>
      </c>
      <c r="BE1146" s="204">
        <f>IF(N1146="základní",J1146,0)</f>
        <v>0</v>
      </c>
      <c r="BF1146" s="204">
        <f>IF(N1146="snížená",J1146,0)</f>
        <v>0</v>
      </c>
      <c r="BG1146" s="204">
        <f>IF(N1146="zákl. přenesená",J1146,0)</f>
        <v>0</v>
      </c>
      <c r="BH1146" s="204">
        <f>IF(N1146="sníž. přenesená",J1146,0)</f>
        <v>0</v>
      </c>
      <c r="BI1146" s="204">
        <f>IF(N1146="nulová",J1146,0)</f>
        <v>0</v>
      </c>
      <c r="BJ1146" s="19" t="s">
        <v>23</v>
      </c>
      <c r="BK1146" s="204">
        <f>ROUND(I1146*H1146,2)</f>
        <v>0</v>
      </c>
      <c r="BL1146" s="19" t="s">
        <v>244</v>
      </c>
      <c r="BM1146" s="203" t="s">
        <v>903</v>
      </c>
    </row>
    <row r="1147" spans="1:65" s="2" customFormat="1" ht="11.25" x14ac:dyDescent="0.2">
      <c r="A1147" s="37"/>
      <c r="B1147" s="38"/>
      <c r="C1147" s="39"/>
      <c r="D1147" s="205" t="s">
        <v>143</v>
      </c>
      <c r="E1147" s="39"/>
      <c r="F1147" s="206" t="s">
        <v>904</v>
      </c>
      <c r="G1147" s="39"/>
      <c r="H1147" s="39"/>
      <c r="I1147" s="110"/>
      <c r="J1147" s="39"/>
      <c r="K1147" s="39"/>
      <c r="L1147" s="42"/>
      <c r="M1147" s="207"/>
      <c r="N1147" s="208"/>
      <c r="O1147" s="67"/>
      <c r="P1147" s="67"/>
      <c r="Q1147" s="67"/>
      <c r="R1147" s="67"/>
      <c r="S1147" s="67"/>
      <c r="T1147" s="68"/>
      <c r="U1147" s="37"/>
      <c r="V1147" s="37"/>
      <c r="W1147" s="37"/>
      <c r="X1147" s="37"/>
      <c r="Y1147" s="37"/>
      <c r="Z1147" s="37"/>
      <c r="AA1147" s="37"/>
      <c r="AB1147" s="37"/>
      <c r="AC1147" s="37"/>
      <c r="AD1147" s="37"/>
      <c r="AE1147" s="37"/>
      <c r="AT1147" s="19" t="s">
        <v>143</v>
      </c>
      <c r="AU1147" s="19" t="s">
        <v>89</v>
      </c>
    </row>
    <row r="1148" spans="1:65" s="13" customFormat="1" ht="22.5" x14ac:dyDescent="0.2">
      <c r="B1148" s="209"/>
      <c r="C1148" s="210"/>
      <c r="D1148" s="205" t="s">
        <v>145</v>
      </c>
      <c r="E1148" s="211" t="s">
        <v>34</v>
      </c>
      <c r="F1148" s="212" t="s">
        <v>905</v>
      </c>
      <c r="G1148" s="210"/>
      <c r="H1148" s="211" t="s">
        <v>34</v>
      </c>
      <c r="I1148" s="213"/>
      <c r="J1148" s="210"/>
      <c r="K1148" s="210"/>
      <c r="L1148" s="214"/>
      <c r="M1148" s="215"/>
      <c r="N1148" s="216"/>
      <c r="O1148" s="216"/>
      <c r="P1148" s="216"/>
      <c r="Q1148" s="216"/>
      <c r="R1148" s="216"/>
      <c r="S1148" s="216"/>
      <c r="T1148" s="217"/>
      <c r="AT1148" s="218" t="s">
        <v>145</v>
      </c>
      <c r="AU1148" s="218" t="s">
        <v>89</v>
      </c>
      <c r="AV1148" s="13" t="s">
        <v>23</v>
      </c>
      <c r="AW1148" s="13" t="s">
        <v>41</v>
      </c>
      <c r="AX1148" s="13" t="s">
        <v>80</v>
      </c>
      <c r="AY1148" s="218" t="s">
        <v>134</v>
      </c>
    </row>
    <row r="1149" spans="1:65" s="13" customFormat="1" ht="11.25" x14ac:dyDescent="0.2">
      <c r="B1149" s="209"/>
      <c r="C1149" s="210"/>
      <c r="D1149" s="205" t="s">
        <v>145</v>
      </c>
      <c r="E1149" s="211" t="s">
        <v>34</v>
      </c>
      <c r="F1149" s="212" t="s">
        <v>162</v>
      </c>
      <c r="G1149" s="210"/>
      <c r="H1149" s="211" t="s">
        <v>34</v>
      </c>
      <c r="I1149" s="213"/>
      <c r="J1149" s="210"/>
      <c r="K1149" s="210"/>
      <c r="L1149" s="214"/>
      <c r="M1149" s="215"/>
      <c r="N1149" s="216"/>
      <c r="O1149" s="216"/>
      <c r="P1149" s="216"/>
      <c r="Q1149" s="216"/>
      <c r="R1149" s="216"/>
      <c r="S1149" s="216"/>
      <c r="T1149" s="217"/>
      <c r="AT1149" s="218" t="s">
        <v>145</v>
      </c>
      <c r="AU1149" s="218" t="s">
        <v>89</v>
      </c>
      <c r="AV1149" s="13" t="s">
        <v>23</v>
      </c>
      <c r="AW1149" s="13" t="s">
        <v>41</v>
      </c>
      <c r="AX1149" s="13" t="s">
        <v>80</v>
      </c>
      <c r="AY1149" s="218" t="s">
        <v>134</v>
      </c>
    </row>
    <row r="1150" spans="1:65" s="13" customFormat="1" ht="11.25" x14ac:dyDescent="0.2">
      <c r="B1150" s="209"/>
      <c r="C1150" s="210"/>
      <c r="D1150" s="205" t="s">
        <v>145</v>
      </c>
      <c r="E1150" s="211" t="s">
        <v>34</v>
      </c>
      <c r="F1150" s="212" t="s">
        <v>906</v>
      </c>
      <c r="G1150" s="210"/>
      <c r="H1150" s="211" t="s">
        <v>34</v>
      </c>
      <c r="I1150" s="213"/>
      <c r="J1150" s="210"/>
      <c r="K1150" s="210"/>
      <c r="L1150" s="214"/>
      <c r="M1150" s="215"/>
      <c r="N1150" s="216"/>
      <c r="O1150" s="216"/>
      <c r="P1150" s="216"/>
      <c r="Q1150" s="216"/>
      <c r="R1150" s="216"/>
      <c r="S1150" s="216"/>
      <c r="T1150" s="217"/>
      <c r="AT1150" s="218" t="s">
        <v>145</v>
      </c>
      <c r="AU1150" s="218" t="s">
        <v>89</v>
      </c>
      <c r="AV1150" s="13" t="s">
        <v>23</v>
      </c>
      <c r="AW1150" s="13" t="s">
        <v>41</v>
      </c>
      <c r="AX1150" s="13" t="s">
        <v>80</v>
      </c>
      <c r="AY1150" s="218" t="s">
        <v>134</v>
      </c>
    </row>
    <row r="1151" spans="1:65" s="14" customFormat="1" ht="11.25" x14ac:dyDescent="0.2">
      <c r="B1151" s="219"/>
      <c r="C1151" s="220"/>
      <c r="D1151" s="205" t="s">
        <v>145</v>
      </c>
      <c r="E1151" s="221" t="s">
        <v>34</v>
      </c>
      <c r="F1151" s="222" t="s">
        <v>907</v>
      </c>
      <c r="G1151" s="220"/>
      <c r="H1151" s="223">
        <v>733.60699999999997</v>
      </c>
      <c r="I1151" s="224"/>
      <c r="J1151" s="220"/>
      <c r="K1151" s="220"/>
      <c r="L1151" s="225"/>
      <c r="M1151" s="226"/>
      <c r="N1151" s="227"/>
      <c r="O1151" s="227"/>
      <c r="P1151" s="227"/>
      <c r="Q1151" s="227"/>
      <c r="R1151" s="227"/>
      <c r="S1151" s="227"/>
      <c r="T1151" s="228"/>
      <c r="AT1151" s="229" t="s">
        <v>145</v>
      </c>
      <c r="AU1151" s="229" t="s">
        <v>89</v>
      </c>
      <c r="AV1151" s="14" t="s">
        <v>89</v>
      </c>
      <c r="AW1151" s="14" t="s">
        <v>41</v>
      </c>
      <c r="AX1151" s="14" t="s">
        <v>80</v>
      </c>
      <c r="AY1151" s="229" t="s">
        <v>134</v>
      </c>
    </row>
    <row r="1152" spans="1:65" s="15" customFormat="1" ht="11.25" x14ac:dyDescent="0.2">
      <c r="B1152" s="230"/>
      <c r="C1152" s="231"/>
      <c r="D1152" s="205" t="s">
        <v>145</v>
      </c>
      <c r="E1152" s="232" t="s">
        <v>34</v>
      </c>
      <c r="F1152" s="233" t="s">
        <v>149</v>
      </c>
      <c r="G1152" s="231"/>
      <c r="H1152" s="234">
        <v>733.60699999999997</v>
      </c>
      <c r="I1152" s="235"/>
      <c r="J1152" s="231"/>
      <c r="K1152" s="231"/>
      <c r="L1152" s="236"/>
      <c r="M1152" s="237"/>
      <c r="N1152" s="238"/>
      <c r="O1152" s="238"/>
      <c r="P1152" s="238"/>
      <c r="Q1152" s="238"/>
      <c r="R1152" s="238"/>
      <c r="S1152" s="238"/>
      <c r="T1152" s="239"/>
      <c r="AT1152" s="240" t="s">
        <v>145</v>
      </c>
      <c r="AU1152" s="240" t="s">
        <v>89</v>
      </c>
      <c r="AV1152" s="15" t="s">
        <v>141</v>
      </c>
      <c r="AW1152" s="15" t="s">
        <v>41</v>
      </c>
      <c r="AX1152" s="15" t="s">
        <v>23</v>
      </c>
      <c r="AY1152" s="240" t="s">
        <v>134</v>
      </c>
    </row>
    <row r="1153" spans="1:65" s="2" customFormat="1" ht="16.5" customHeight="1" x14ac:dyDescent="0.2">
      <c r="A1153" s="37"/>
      <c r="B1153" s="38"/>
      <c r="C1153" s="192" t="s">
        <v>908</v>
      </c>
      <c r="D1153" s="192" t="s">
        <v>136</v>
      </c>
      <c r="E1153" s="193" t="s">
        <v>909</v>
      </c>
      <c r="F1153" s="194" t="s">
        <v>910</v>
      </c>
      <c r="G1153" s="195" t="s">
        <v>387</v>
      </c>
      <c r="H1153" s="196">
        <v>33.154000000000003</v>
      </c>
      <c r="I1153" s="197"/>
      <c r="J1153" s="198">
        <f>ROUND(I1153*H1153,2)</f>
        <v>0</v>
      </c>
      <c r="K1153" s="194" t="s">
        <v>140</v>
      </c>
      <c r="L1153" s="42"/>
      <c r="M1153" s="199" t="s">
        <v>34</v>
      </c>
      <c r="N1153" s="200" t="s">
        <v>51</v>
      </c>
      <c r="O1153" s="67"/>
      <c r="P1153" s="201">
        <f>O1153*H1153</f>
        <v>0</v>
      </c>
      <c r="Q1153" s="201">
        <v>0</v>
      </c>
      <c r="R1153" s="201">
        <f>Q1153*H1153</f>
        <v>0</v>
      </c>
      <c r="S1153" s="201">
        <v>0</v>
      </c>
      <c r="T1153" s="202">
        <f>S1153*H1153</f>
        <v>0</v>
      </c>
      <c r="U1153" s="37"/>
      <c r="V1153" s="37"/>
      <c r="W1153" s="37"/>
      <c r="X1153" s="37"/>
      <c r="Y1153" s="37"/>
      <c r="Z1153" s="37"/>
      <c r="AA1153" s="37"/>
      <c r="AB1153" s="37"/>
      <c r="AC1153" s="37"/>
      <c r="AD1153" s="37"/>
      <c r="AE1153" s="37"/>
      <c r="AR1153" s="203" t="s">
        <v>244</v>
      </c>
      <c r="AT1153" s="203" t="s">
        <v>136</v>
      </c>
      <c r="AU1153" s="203" t="s">
        <v>89</v>
      </c>
      <c r="AY1153" s="19" t="s">
        <v>134</v>
      </c>
      <c r="BE1153" s="204">
        <f>IF(N1153="základní",J1153,0)</f>
        <v>0</v>
      </c>
      <c r="BF1153" s="204">
        <f>IF(N1153="snížená",J1153,0)</f>
        <v>0</v>
      </c>
      <c r="BG1153" s="204">
        <f>IF(N1153="zákl. přenesená",J1153,0)</f>
        <v>0</v>
      </c>
      <c r="BH1153" s="204">
        <f>IF(N1153="sníž. přenesená",J1153,0)</f>
        <v>0</v>
      </c>
      <c r="BI1153" s="204">
        <f>IF(N1153="nulová",J1153,0)</f>
        <v>0</v>
      </c>
      <c r="BJ1153" s="19" t="s">
        <v>23</v>
      </c>
      <c r="BK1153" s="204">
        <f>ROUND(I1153*H1153,2)</f>
        <v>0</v>
      </c>
      <c r="BL1153" s="19" t="s">
        <v>244</v>
      </c>
      <c r="BM1153" s="203" t="s">
        <v>911</v>
      </c>
    </row>
    <row r="1154" spans="1:65" s="2" customFormat="1" ht="19.5" x14ac:dyDescent="0.2">
      <c r="A1154" s="37"/>
      <c r="B1154" s="38"/>
      <c r="C1154" s="39"/>
      <c r="D1154" s="205" t="s">
        <v>143</v>
      </c>
      <c r="E1154" s="39"/>
      <c r="F1154" s="206" t="s">
        <v>912</v>
      </c>
      <c r="G1154" s="39"/>
      <c r="H1154" s="39"/>
      <c r="I1154" s="110"/>
      <c r="J1154" s="39"/>
      <c r="K1154" s="39"/>
      <c r="L1154" s="42"/>
      <c r="M1154" s="207"/>
      <c r="N1154" s="208"/>
      <c r="O1154" s="67"/>
      <c r="P1154" s="67"/>
      <c r="Q1154" s="67"/>
      <c r="R1154" s="67"/>
      <c r="S1154" s="67"/>
      <c r="T1154" s="68"/>
      <c r="U1154" s="37"/>
      <c r="V1154" s="37"/>
      <c r="W1154" s="37"/>
      <c r="X1154" s="37"/>
      <c r="Y1154" s="37"/>
      <c r="Z1154" s="37"/>
      <c r="AA1154" s="37"/>
      <c r="AB1154" s="37"/>
      <c r="AC1154" s="37"/>
      <c r="AD1154" s="37"/>
      <c r="AE1154" s="37"/>
      <c r="AT1154" s="19" t="s">
        <v>143</v>
      </c>
      <c r="AU1154" s="19" t="s">
        <v>89</v>
      </c>
    </row>
    <row r="1155" spans="1:65" s="2" customFormat="1" ht="16.5" customHeight="1" x14ac:dyDescent="0.2">
      <c r="A1155" s="37"/>
      <c r="B1155" s="38"/>
      <c r="C1155" s="192" t="s">
        <v>913</v>
      </c>
      <c r="D1155" s="192" t="s">
        <v>136</v>
      </c>
      <c r="E1155" s="193" t="s">
        <v>914</v>
      </c>
      <c r="F1155" s="194" t="s">
        <v>915</v>
      </c>
      <c r="G1155" s="195" t="s">
        <v>387</v>
      </c>
      <c r="H1155" s="196">
        <v>33.154000000000003</v>
      </c>
      <c r="I1155" s="197"/>
      <c r="J1155" s="198">
        <f>ROUND(I1155*H1155,2)</f>
        <v>0</v>
      </c>
      <c r="K1155" s="194" t="s">
        <v>140</v>
      </c>
      <c r="L1155" s="42"/>
      <c r="M1155" s="199" t="s">
        <v>34</v>
      </c>
      <c r="N1155" s="200" t="s">
        <v>51</v>
      </c>
      <c r="O1155" s="67"/>
      <c r="P1155" s="201">
        <f>O1155*H1155</f>
        <v>0</v>
      </c>
      <c r="Q1155" s="201">
        <v>0</v>
      </c>
      <c r="R1155" s="201">
        <f>Q1155*H1155</f>
        <v>0</v>
      </c>
      <c r="S1155" s="201">
        <v>0</v>
      </c>
      <c r="T1155" s="202">
        <f>S1155*H1155</f>
        <v>0</v>
      </c>
      <c r="U1155" s="37"/>
      <c r="V1155" s="37"/>
      <c r="W1155" s="37"/>
      <c r="X1155" s="37"/>
      <c r="Y1155" s="37"/>
      <c r="Z1155" s="37"/>
      <c r="AA1155" s="37"/>
      <c r="AB1155" s="37"/>
      <c r="AC1155" s="37"/>
      <c r="AD1155" s="37"/>
      <c r="AE1155" s="37"/>
      <c r="AR1155" s="203" t="s">
        <v>244</v>
      </c>
      <c r="AT1155" s="203" t="s">
        <v>136</v>
      </c>
      <c r="AU1155" s="203" t="s">
        <v>89</v>
      </c>
      <c r="AY1155" s="19" t="s">
        <v>134</v>
      </c>
      <c r="BE1155" s="204">
        <f>IF(N1155="základní",J1155,0)</f>
        <v>0</v>
      </c>
      <c r="BF1155" s="204">
        <f>IF(N1155="snížená",J1155,0)</f>
        <v>0</v>
      </c>
      <c r="BG1155" s="204">
        <f>IF(N1155="zákl. přenesená",J1155,0)</f>
        <v>0</v>
      </c>
      <c r="BH1155" s="204">
        <f>IF(N1155="sníž. přenesená",J1155,0)</f>
        <v>0</v>
      </c>
      <c r="BI1155" s="204">
        <f>IF(N1155="nulová",J1155,0)</f>
        <v>0</v>
      </c>
      <c r="BJ1155" s="19" t="s">
        <v>23</v>
      </c>
      <c r="BK1155" s="204">
        <f>ROUND(I1155*H1155,2)</f>
        <v>0</v>
      </c>
      <c r="BL1155" s="19" t="s">
        <v>244</v>
      </c>
      <c r="BM1155" s="203" t="s">
        <v>916</v>
      </c>
    </row>
    <row r="1156" spans="1:65" s="2" customFormat="1" ht="19.5" x14ac:dyDescent="0.2">
      <c r="A1156" s="37"/>
      <c r="B1156" s="38"/>
      <c r="C1156" s="39"/>
      <c r="D1156" s="205" t="s">
        <v>143</v>
      </c>
      <c r="E1156" s="39"/>
      <c r="F1156" s="206" t="s">
        <v>917</v>
      </c>
      <c r="G1156" s="39"/>
      <c r="H1156" s="39"/>
      <c r="I1156" s="110"/>
      <c r="J1156" s="39"/>
      <c r="K1156" s="39"/>
      <c r="L1156" s="42"/>
      <c r="M1156" s="207"/>
      <c r="N1156" s="208"/>
      <c r="O1156" s="67"/>
      <c r="P1156" s="67"/>
      <c r="Q1156" s="67"/>
      <c r="R1156" s="67"/>
      <c r="S1156" s="67"/>
      <c r="T1156" s="68"/>
      <c r="U1156" s="37"/>
      <c r="V1156" s="37"/>
      <c r="W1156" s="37"/>
      <c r="X1156" s="37"/>
      <c r="Y1156" s="37"/>
      <c r="Z1156" s="37"/>
      <c r="AA1156" s="37"/>
      <c r="AB1156" s="37"/>
      <c r="AC1156" s="37"/>
      <c r="AD1156" s="37"/>
      <c r="AE1156" s="37"/>
      <c r="AT1156" s="19" t="s">
        <v>143</v>
      </c>
      <c r="AU1156" s="19" t="s">
        <v>89</v>
      </c>
    </row>
    <row r="1157" spans="1:65" s="2" customFormat="1" ht="16.5" customHeight="1" x14ac:dyDescent="0.2">
      <c r="A1157" s="37"/>
      <c r="B1157" s="38"/>
      <c r="C1157" s="192" t="s">
        <v>918</v>
      </c>
      <c r="D1157" s="192" t="s">
        <v>136</v>
      </c>
      <c r="E1157" s="193" t="s">
        <v>919</v>
      </c>
      <c r="F1157" s="194" t="s">
        <v>920</v>
      </c>
      <c r="G1157" s="195" t="s">
        <v>387</v>
      </c>
      <c r="H1157" s="196">
        <v>33.154000000000003</v>
      </c>
      <c r="I1157" s="197"/>
      <c r="J1157" s="198">
        <f>ROUND(I1157*H1157,2)</f>
        <v>0</v>
      </c>
      <c r="K1157" s="194" t="s">
        <v>140</v>
      </c>
      <c r="L1157" s="42"/>
      <c r="M1157" s="199" t="s">
        <v>34</v>
      </c>
      <c r="N1157" s="200" t="s">
        <v>51</v>
      </c>
      <c r="O1157" s="67"/>
      <c r="P1157" s="201">
        <f>O1157*H1157</f>
        <v>0</v>
      </c>
      <c r="Q1157" s="201">
        <v>0</v>
      </c>
      <c r="R1157" s="201">
        <f>Q1157*H1157</f>
        <v>0</v>
      </c>
      <c r="S1157" s="201">
        <v>0</v>
      </c>
      <c r="T1157" s="202">
        <f>S1157*H1157</f>
        <v>0</v>
      </c>
      <c r="U1157" s="37"/>
      <c r="V1157" s="37"/>
      <c r="W1157" s="37"/>
      <c r="X1157" s="37"/>
      <c r="Y1157" s="37"/>
      <c r="Z1157" s="37"/>
      <c r="AA1157" s="37"/>
      <c r="AB1157" s="37"/>
      <c r="AC1157" s="37"/>
      <c r="AD1157" s="37"/>
      <c r="AE1157" s="37"/>
      <c r="AR1157" s="203" t="s">
        <v>244</v>
      </c>
      <c r="AT1157" s="203" t="s">
        <v>136</v>
      </c>
      <c r="AU1157" s="203" t="s">
        <v>89</v>
      </c>
      <c r="AY1157" s="19" t="s">
        <v>134</v>
      </c>
      <c r="BE1157" s="204">
        <f>IF(N1157="základní",J1157,0)</f>
        <v>0</v>
      </c>
      <c r="BF1157" s="204">
        <f>IF(N1157="snížená",J1157,0)</f>
        <v>0</v>
      </c>
      <c r="BG1157" s="204">
        <f>IF(N1157="zákl. přenesená",J1157,0)</f>
        <v>0</v>
      </c>
      <c r="BH1157" s="204">
        <f>IF(N1157="sníž. přenesená",J1157,0)</f>
        <v>0</v>
      </c>
      <c r="BI1157" s="204">
        <f>IF(N1157="nulová",J1157,0)</f>
        <v>0</v>
      </c>
      <c r="BJ1157" s="19" t="s">
        <v>23</v>
      </c>
      <c r="BK1157" s="204">
        <f>ROUND(I1157*H1157,2)</f>
        <v>0</v>
      </c>
      <c r="BL1157" s="19" t="s">
        <v>244</v>
      </c>
      <c r="BM1157" s="203" t="s">
        <v>921</v>
      </c>
    </row>
    <row r="1158" spans="1:65" s="2" customFormat="1" ht="19.5" x14ac:dyDescent="0.2">
      <c r="A1158" s="37"/>
      <c r="B1158" s="38"/>
      <c r="C1158" s="39"/>
      <c r="D1158" s="205" t="s">
        <v>143</v>
      </c>
      <c r="E1158" s="39"/>
      <c r="F1158" s="206" t="s">
        <v>922</v>
      </c>
      <c r="G1158" s="39"/>
      <c r="H1158" s="39"/>
      <c r="I1158" s="110"/>
      <c r="J1158" s="39"/>
      <c r="K1158" s="39"/>
      <c r="L1158" s="42"/>
      <c r="M1158" s="207"/>
      <c r="N1158" s="208"/>
      <c r="O1158" s="67"/>
      <c r="P1158" s="67"/>
      <c r="Q1158" s="67"/>
      <c r="R1158" s="67"/>
      <c r="S1158" s="67"/>
      <c r="T1158" s="68"/>
      <c r="U1158" s="37"/>
      <c r="V1158" s="37"/>
      <c r="W1158" s="37"/>
      <c r="X1158" s="37"/>
      <c r="Y1158" s="37"/>
      <c r="Z1158" s="37"/>
      <c r="AA1158" s="37"/>
      <c r="AB1158" s="37"/>
      <c r="AC1158" s="37"/>
      <c r="AD1158" s="37"/>
      <c r="AE1158" s="37"/>
      <c r="AT1158" s="19" t="s">
        <v>143</v>
      </c>
      <c r="AU1158" s="19" t="s">
        <v>89</v>
      </c>
    </row>
    <row r="1159" spans="1:65" s="12" customFormat="1" ht="22.9" customHeight="1" x14ac:dyDescent="0.2">
      <c r="B1159" s="176"/>
      <c r="C1159" s="177"/>
      <c r="D1159" s="178" t="s">
        <v>79</v>
      </c>
      <c r="E1159" s="190" t="s">
        <v>923</v>
      </c>
      <c r="F1159" s="190" t="s">
        <v>924</v>
      </c>
      <c r="G1159" s="177"/>
      <c r="H1159" s="177"/>
      <c r="I1159" s="180"/>
      <c r="J1159" s="191">
        <f>BK1159</f>
        <v>0</v>
      </c>
      <c r="K1159" s="177"/>
      <c r="L1159" s="182"/>
      <c r="M1159" s="183"/>
      <c r="N1159" s="184"/>
      <c r="O1159" s="184"/>
      <c r="P1159" s="185">
        <f>SUM(P1160:P1175)</f>
        <v>0</v>
      </c>
      <c r="Q1159" s="184"/>
      <c r="R1159" s="185">
        <f>SUM(R1160:R1175)</f>
        <v>4.7E-2</v>
      </c>
      <c r="S1159" s="184"/>
      <c r="T1159" s="186">
        <f>SUM(T1160:T1175)</f>
        <v>2.8000000000000001E-2</v>
      </c>
      <c r="AR1159" s="187" t="s">
        <v>89</v>
      </c>
      <c r="AT1159" s="188" t="s">
        <v>79</v>
      </c>
      <c r="AU1159" s="188" t="s">
        <v>23</v>
      </c>
      <c r="AY1159" s="187" t="s">
        <v>134</v>
      </c>
      <c r="BK1159" s="189">
        <f>SUM(BK1160:BK1175)</f>
        <v>0</v>
      </c>
    </row>
    <row r="1160" spans="1:65" s="2" customFormat="1" ht="16.5" customHeight="1" x14ac:dyDescent="0.2">
      <c r="A1160" s="37"/>
      <c r="B1160" s="38"/>
      <c r="C1160" s="192" t="s">
        <v>925</v>
      </c>
      <c r="D1160" s="192" t="s">
        <v>136</v>
      </c>
      <c r="E1160" s="193" t="s">
        <v>926</v>
      </c>
      <c r="F1160" s="194" t="s">
        <v>927</v>
      </c>
      <c r="G1160" s="195" t="s">
        <v>194</v>
      </c>
      <c r="H1160" s="196">
        <v>1</v>
      </c>
      <c r="I1160" s="197"/>
      <c r="J1160" s="198">
        <f>ROUND(I1160*H1160,2)</f>
        <v>0</v>
      </c>
      <c r="K1160" s="194" t="s">
        <v>158</v>
      </c>
      <c r="L1160" s="42"/>
      <c r="M1160" s="199" t="s">
        <v>34</v>
      </c>
      <c r="N1160" s="200" t="s">
        <v>51</v>
      </c>
      <c r="O1160" s="67"/>
      <c r="P1160" s="201">
        <f>O1160*H1160</f>
        <v>0</v>
      </c>
      <c r="Q1160" s="201">
        <v>0</v>
      </c>
      <c r="R1160" s="201">
        <f>Q1160*H1160</f>
        <v>0</v>
      </c>
      <c r="S1160" s="201">
        <v>2.8000000000000001E-2</v>
      </c>
      <c r="T1160" s="202">
        <f>S1160*H1160</f>
        <v>2.8000000000000001E-2</v>
      </c>
      <c r="U1160" s="37"/>
      <c r="V1160" s="37"/>
      <c r="W1160" s="37"/>
      <c r="X1160" s="37"/>
      <c r="Y1160" s="37"/>
      <c r="Z1160" s="37"/>
      <c r="AA1160" s="37"/>
      <c r="AB1160" s="37"/>
      <c r="AC1160" s="37"/>
      <c r="AD1160" s="37"/>
      <c r="AE1160" s="37"/>
      <c r="AR1160" s="203" t="s">
        <v>244</v>
      </c>
      <c r="AT1160" s="203" t="s">
        <v>136</v>
      </c>
      <c r="AU1160" s="203" t="s">
        <v>89</v>
      </c>
      <c r="AY1160" s="19" t="s">
        <v>134</v>
      </c>
      <c r="BE1160" s="204">
        <f>IF(N1160="základní",J1160,0)</f>
        <v>0</v>
      </c>
      <c r="BF1160" s="204">
        <f>IF(N1160="snížená",J1160,0)</f>
        <v>0</v>
      </c>
      <c r="BG1160" s="204">
        <f>IF(N1160="zákl. přenesená",J1160,0)</f>
        <v>0</v>
      </c>
      <c r="BH1160" s="204">
        <f>IF(N1160="sníž. přenesená",J1160,0)</f>
        <v>0</v>
      </c>
      <c r="BI1160" s="204">
        <f>IF(N1160="nulová",J1160,0)</f>
        <v>0</v>
      </c>
      <c r="BJ1160" s="19" t="s">
        <v>23</v>
      </c>
      <c r="BK1160" s="204">
        <f>ROUND(I1160*H1160,2)</f>
        <v>0</v>
      </c>
      <c r="BL1160" s="19" t="s">
        <v>244</v>
      </c>
      <c r="BM1160" s="203" t="s">
        <v>928</v>
      </c>
    </row>
    <row r="1161" spans="1:65" s="2" customFormat="1" ht="19.5" x14ac:dyDescent="0.2">
      <c r="A1161" s="37"/>
      <c r="B1161" s="38"/>
      <c r="C1161" s="39"/>
      <c r="D1161" s="205" t="s">
        <v>143</v>
      </c>
      <c r="E1161" s="39"/>
      <c r="F1161" s="206" t="s">
        <v>929</v>
      </c>
      <c r="G1161" s="39"/>
      <c r="H1161" s="39"/>
      <c r="I1161" s="110"/>
      <c r="J1161" s="39"/>
      <c r="K1161" s="39"/>
      <c r="L1161" s="42"/>
      <c r="M1161" s="207"/>
      <c r="N1161" s="208"/>
      <c r="O1161" s="67"/>
      <c r="P1161" s="67"/>
      <c r="Q1161" s="67"/>
      <c r="R1161" s="67"/>
      <c r="S1161" s="67"/>
      <c r="T1161" s="68"/>
      <c r="U1161" s="37"/>
      <c r="V1161" s="37"/>
      <c r="W1161" s="37"/>
      <c r="X1161" s="37"/>
      <c r="Y1161" s="37"/>
      <c r="Z1161" s="37"/>
      <c r="AA1161" s="37"/>
      <c r="AB1161" s="37"/>
      <c r="AC1161" s="37"/>
      <c r="AD1161" s="37"/>
      <c r="AE1161" s="37"/>
      <c r="AT1161" s="19" t="s">
        <v>143</v>
      </c>
      <c r="AU1161" s="19" t="s">
        <v>89</v>
      </c>
    </row>
    <row r="1162" spans="1:65" s="13" customFormat="1" ht="11.25" x14ac:dyDescent="0.2">
      <c r="B1162" s="209"/>
      <c r="C1162" s="210"/>
      <c r="D1162" s="205" t="s">
        <v>145</v>
      </c>
      <c r="E1162" s="211" t="s">
        <v>34</v>
      </c>
      <c r="F1162" s="212" t="s">
        <v>930</v>
      </c>
      <c r="G1162" s="210"/>
      <c r="H1162" s="211" t="s">
        <v>34</v>
      </c>
      <c r="I1162" s="213"/>
      <c r="J1162" s="210"/>
      <c r="K1162" s="210"/>
      <c r="L1162" s="214"/>
      <c r="M1162" s="215"/>
      <c r="N1162" s="216"/>
      <c r="O1162" s="216"/>
      <c r="P1162" s="216"/>
      <c r="Q1162" s="216"/>
      <c r="R1162" s="216"/>
      <c r="S1162" s="216"/>
      <c r="T1162" s="217"/>
      <c r="AT1162" s="218" t="s">
        <v>145</v>
      </c>
      <c r="AU1162" s="218" t="s">
        <v>89</v>
      </c>
      <c r="AV1162" s="13" t="s">
        <v>23</v>
      </c>
      <c r="AW1162" s="13" t="s">
        <v>41</v>
      </c>
      <c r="AX1162" s="13" t="s">
        <v>80</v>
      </c>
      <c r="AY1162" s="218" t="s">
        <v>134</v>
      </c>
    </row>
    <row r="1163" spans="1:65" s="14" customFormat="1" ht="11.25" x14ac:dyDescent="0.2">
      <c r="B1163" s="219"/>
      <c r="C1163" s="220"/>
      <c r="D1163" s="205" t="s">
        <v>145</v>
      </c>
      <c r="E1163" s="221" t="s">
        <v>34</v>
      </c>
      <c r="F1163" s="222" t="s">
        <v>23</v>
      </c>
      <c r="G1163" s="220"/>
      <c r="H1163" s="223">
        <v>1</v>
      </c>
      <c r="I1163" s="224"/>
      <c r="J1163" s="220"/>
      <c r="K1163" s="220"/>
      <c r="L1163" s="225"/>
      <c r="M1163" s="226"/>
      <c r="N1163" s="227"/>
      <c r="O1163" s="227"/>
      <c r="P1163" s="227"/>
      <c r="Q1163" s="227"/>
      <c r="R1163" s="227"/>
      <c r="S1163" s="227"/>
      <c r="T1163" s="228"/>
      <c r="AT1163" s="229" t="s">
        <v>145</v>
      </c>
      <c r="AU1163" s="229" t="s">
        <v>89</v>
      </c>
      <c r="AV1163" s="14" t="s">
        <v>89</v>
      </c>
      <c r="AW1163" s="14" t="s">
        <v>41</v>
      </c>
      <c r="AX1163" s="14" t="s">
        <v>80</v>
      </c>
      <c r="AY1163" s="229" t="s">
        <v>134</v>
      </c>
    </row>
    <row r="1164" spans="1:65" s="15" customFormat="1" ht="11.25" x14ac:dyDescent="0.2">
      <c r="B1164" s="230"/>
      <c r="C1164" s="231"/>
      <c r="D1164" s="205" t="s">
        <v>145</v>
      </c>
      <c r="E1164" s="232" t="s">
        <v>34</v>
      </c>
      <c r="F1164" s="233" t="s">
        <v>149</v>
      </c>
      <c r="G1164" s="231"/>
      <c r="H1164" s="234">
        <v>1</v>
      </c>
      <c r="I1164" s="235"/>
      <c r="J1164" s="231"/>
      <c r="K1164" s="231"/>
      <c r="L1164" s="236"/>
      <c r="M1164" s="237"/>
      <c r="N1164" s="238"/>
      <c r="O1164" s="238"/>
      <c r="P1164" s="238"/>
      <c r="Q1164" s="238"/>
      <c r="R1164" s="238"/>
      <c r="S1164" s="238"/>
      <c r="T1164" s="239"/>
      <c r="AT1164" s="240" t="s">
        <v>145</v>
      </c>
      <c r="AU1164" s="240" t="s">
        <v>89</v>
      </c>
      <c r="AV1164" s="15" t="s">
        <v>141</v>
      </c>
      <c r="AW1164" s="15" t="s">
        <v>41</v>
      </c>
      <c r="AX1164" s="15" t="s">
        <v>23</v>
      </c>
      <c r="AY1164" s="240" t="s">
        <v>134</v>
      </c>
    </row>
    <row r="1165" spans="1:65" s="2" customFormat="1" ht="16.5" customHeight="1" x14ac:dyDescent="0.2">
      <c r="A1165" s="37"/>
      <c r="B1165" s="38"/>
      <c r="C1165" s="241" t="s">
        <v>931</v>
      </c>
      <c r="D1165" s="241" t="s">
        <v>164</v>
      </c>
      <c r="E1165" s="242" t="s">
        <v>932</v>
      </c>
      <c r="F1165" s="243" t="s">
        <v>933</v>
      </c>
      <c r="G1165" s="244" t="s">
        <v>194</v>
      </c>
      <c r="H1165" s="245">
        <v>1</v>
      </c>
      <c r="I1165" s="246"/>
      <c r="J1165" s="247">
        <f>ROUND(I1165*H1165,2)</f>
        <v>0</v>
      </c>
      <c r="K1165" s="243" t="s">
        <v>158</v>
      </c>
      <c r="L1165" s="248"/>
      <c r="M1165" s="249" t="s">
        <v>34</v>
      </c>
      <c r="N1165" s="250" t="s">
        <v>51</v>
      </c>
      <c r="O1165" s="67"/>
      <c r="P1165" s="201">
        <f>O1165*H1165</f>
        <v>0</v>
      </c>
      <c r="Q1165" s="201">
        <v>4.7E-2</v>
      </c>
      <c r="R1165" s="201">
        <f>Q1165*H1165</f>
        <v>4.7E-2</v>
      </c>
      <c r="S1165" s="201">
        <v>0</v>
      </c>
      <c r="T1165" s="202">
        <f>S1165*H1165</f>
        <v>0</v>
      </c>
      <c r="U1165" s="37"/>
      <c r="V1165" s="37"/>
      <c r="W1165" s="37"/>
      <c r="X1165" s="37"/>
      <c r="Y1165" s="37"/>
      <c r="Z1165" s="37"/>
      <c r="AA1165" s="37"/>
      <c r="AB1165" s="37"/>
      <c r="AC1165" s="37"/>
      <c r="AD1165" s="37"/>
      <c r="AE1165" s="37"/>
      <c r="AR1165" s="203" t="s">
        <v>168</v>
      </c>
      <c r="AT1165" s="203" t="s">
        <v>164</v>
      </c>
      <c r="AU1165" s="203" t="s">
        <v>89</v>
      </c>
      <c r="AY1165" s="19" t="s">
        <v>134</v>
      </c>
      <c r="BE1165" s="204">
        <f>IF(N1165="základní",J1165,0)</f>
        <v>0</v>
      </c>
      <c r="BF1165" s="204">
        <f>IF(N1165="snížená",J1165,0)</f>
        <v>0</v>
      </c>
      <c r="BG1165" s="204">
        <f>IF(N1165="zákl. přenesená",J1165,0)</f>
        <v>0</v>
      </c>
      <c r="BH1165" s="204">
        <f>IF(N1165="sníž. přenesená",J1165,0)</f>
        <v>0</v>
      </c>
      <c r="BI1165" s="204">
        <f>IF(N1165="nulová",J1165,0)</f>
        <v>0</v>
      </c>
      <c r="BJ1165" s="19" t="s">
        <v>23</v>
      </c>
      <c r="BK1165" s="204">
        <f>ROUND(I1165*H1165,2)</f>
        <v>0</v>
      </c>
      <c r="BL1165" s="19" t="s">
        <v>141</v>
      </c>
      <c r="BM1165" s="203" t="s">
        <v>934</v>
      </c>
    </row>
    <row r="1166" spans="1:65" s="2" customFormat="1" ht="19.5" x14ac:dyDescent="0.2">
      <c r="A1166" s="37"/>
      <c r="B1166" s="38"/>
      <c r="C1166" s="39"/>
      <c r="D1166" s="205" t="s">
        <v>143</v>
      </c>
      <c r="E1166" s="39"/>
      <c r="F1166" s="206" t="s">
        <v>935</v>
      </c>
      <c r="G1166" s="39"/>
      <c r="H1166" s="39"/>
      <c r="I1166" s="110"/>
      <c r="J1166" s="39"/>
      <c r="K1166" s="39"/>
      <c r="L1166" s="42"/>
      <c r="M1166" s="207"/>
      <c r="N1166" s="208"/>
      <c r="O1166" s="67"/>
      <c r="P1166" s="67"/>
      <c r="Q1166" s="67"/>
      <c r="R1166" s="67"/>
      <c r="S1166" s="67"/>
      <c r="T1166" s="68"/>
      <c r="U1166" s="37"/>
      <c r="V1166" s="37"/>
      <c r="W1166" s="37"/>
      <c r="X1166" s="37"/>
      <c r="Y1166" s="37"/>
      <c r="Z1166" s="37"/>
      <c r="AA1166" s="37"/>
      <c r="AB1166" s="37"/>
      <c r="AC1166" s="37"/>
      <c r="AD1166" s="37"/>
      <c r="AE1166" s="37"/>
      <c r="AT1166" s="19" t="s">
        <v>143</v>
      </c>
      <c r="AU1166" s="19" t="s">
        <v>89</v>
      </c>
    </row>
    <row r="1167" spans="1:65" s="13" customFormat="1" ht="11.25" x14ac:dyDescent="0.2">
      <c r="B1167" s="209"/>
      <c r="C1167" s="210"/>
      <c r="D1167" s="205" t="s">
        <v>145</v>
      </c>
      <c r="E1167" s="211" t="s">
        <v>34</v>
      </c>
      <c r="F1167" s="212" t="s">
        <v>207</v>
      </c>
      <c r="G1167" s="210"/>
      <c r="H1167" s="211" t="s">
        <v>34</v>
      </c>
      <c r="I1167" s="213"/>
      <c r="J1167" s="210"/>
      <c r="K1167" s="210"/>
      <c r="L1167" s="214"/>
      <c r="M1167" s="215"/>
      <c r="N1167" s="216"/>
      <c r="O1167" s="216"/>
      <c r="P1167" s="216"/>
      <c r="Q1167" s="216"/>
      <c r="R1167" s="216"/>
      <c r="S1167" s="216"/>
      <c r="T1167" s="217"/>
      <c r="AT1167" s="218" t="s">
        <v>145</v>
      </c>
      <c r="AU1167" s="218" t="s">
        <v>89</v>
      </c>
      <c r="AV1167" s="13" t="s">
        <v>23</v>
      </c>
      <c r="AW1167" s="13" t="s">
        <v>41</v>
      </c>
      <c r="AX1167" s="13" t="s">
        <v>80</v>
      </c>
      <c r="AY1167" s="218" t="s">
        <v>134</v>
      </c>
    </row>
    <row r="1168" spans="1:65" s="14" customFormat="1" ht="11.25" x14ac:dyDescent="0.2">
      <c r="B1168" s="219"/>
      <c r="C1168" s="220"/>
      <c r="D1168" s="205" t="s">
        <v>145</v>
      </c>
      <c r="E1168" s="221" t="s">
        <v>34</v>
      </c>
      <c r="F1168" s="222" t="s">
        <v>23</v>
      </c>
      <c r="G1168" s="220"/>
      <c r="H1168" s="223">
        <v>1</v>
      </c>
      <c r="I1168" s="224"/>
      <c r="J1168" s="220"/>
      <c r="K1168" s="220"/>
      <c r="L1168" s="225"/>
      <c r="M1168" s="226"/>
      <c r="N1168" s="227"/>
      <c r="O1168" s="227"/>
      <c r="P1168" s="227"/>
      <c r="Q1168" s="227"/>
      <c r="R1168" s="227"/>
      <c r="S1168" s="227"/>
      <c r="T1168" s="228"/>
      <c r="AT1168" s="229" t="s">
        <v>145</v>
      </c>
      <c r="AU1168" s="229" t="s">
        <v>89</v>
      </c>
      <c r="AV1168" s="14" t="s">
        <v>89</v>
      </c>
      <c r="AW1168" s="14" t="s">
        <v>41</v>
      </c>
      <c r="AX1168" s="14" t="s">
        <v>80</v>
      </c>
      <c r="AY1168" s="229" t="s">
        <v>134</v>
      </c>
    </row>
    <row r="1169" spans="1:65" s="15" customFormat="1" ht="11.25" x14ac:dyDescent="0.2">
      <c r="B1169" s="230"/>
      <c r="C1169" s="231"/>
      <c r="D1169" s="205" t="s">
        <v>145</v>
      </c>
      <c r="E1169" s="232" t="s">
        <v>34</v>
      </c>
      <c r="F1169" s="233" t="s">
        <v>149</v>
      </c>
      <c r="G1169" s="231"/>
      <c r="H1169" s="234">
        <v>1</v>
      </c>
      <c r="I1169" s="235"/>
      <c r="J1169" s="231"/>
      <c r="K1169" s="231"/>
      <c r="L1169" s="236"/>
      <c r="M1169" s="237"/>
      <c r="N1169" s="238"/>
      <c r="O1169" s="238"/>
      <c r="P1169" s="238"/>
      <c r="Q1169" s="238"/>
      <c r="R1169" s="238"/>
      <c r="S1169" s="238"/>
      <c r="T1169" s="239"/>
      <c r="AT1169" s="240" t="s">
        <v>145</v>
      </c>
      <c r="AU1169" s="240" t="s">
        <v>89</v>
      </c>
      <c r="AV1169" s="15" t="s">
        <v>141</v>
      </c>
      <c r="AW1169" s="15" t="s">
        <v>41</v>
      </c>
      <c r="AX1169" s="15" t="s">
        <v>23</v>
      </c>
      <c r="AY1169" s="240" t="s">
        <v>134</v>
      </c>
    </row>
    <row r="1170" spans="1:65" s="2" customFormat="1" ht="16.5" customHeight="1" x14ac:dyDescent="0.2">
      <c r="A1170" s="37"/>
      <c r="B1170" s="38"/>
      <c r="C1170" s="192" t="s">
        <v>936</v>
      </c>
      <c r="D1170" s="192" t="s">
        <v>136</v>
      </c>
      <c r="E1170" s="193" t="s">
        <v>937</v>
      </c>
      <c r="F1170" s="194" t="s">
        <v>938</v>
      </c>
      <c r="G1170" s="195" t="s">
        <v>939</v>
      </c>
      <c r="H1170" s="263"/>
      <c r="I1170" s="197"/>
      <c r="J1170" s="198">
        <f>ROUND(I1170*H1170,2)</f>
        <v>0</v>
      </c>
      <c r="K1170" s="194" t="s">
        <v>158</v>
      </c>
      <c r="L1170" s="42"/>
      <c r="M1170" s="199" t="s">
        <v>34</v>
      </c>
      <c r="N1170" s="200" t="s">
        <v>51</v>
      </c>
      <c r="O1170" s="67"/>
      <c r="P1170" s="201">
        <f>O1170*H1170</f>
        <v>0</v>
      </c>
      <c r="Q1170" s="201">
        <v>0</v>
      </c>
      <c r="R1170" s="201">
        <f>Q1170*H1170</f>
        <v>0</v>
      </c>
      <c r="S1170" s="201">
        <v>0</v>
      </c>
      <c r="T1170" s="202">
        <f>S1170*H1170</f>
        <v>0</v>
      </c>
      <c r="U1170" s="37"/>
      <c r="V1170" s="37"/>
      <c r="W1170" s="37"/>
      <c r="X1170" s="37"/>
      <c r="Y1170" s="37"/>
      <c r="Z1170" s="37"/>
      <c r="AA1170" s="37"/>
      <c r="AB1170" s="37"/>
      <c r="AC1170" s="37"/>
      <c r="AD1170" s="37"/>
      <c r="AE1170" s="37"/>
      <c r="AR1170" s="203" t="s">
        <v>244</v>
      </c>
      <c r="AT1170" s="203" t="s">
        <v>136</v>
      </c>
      <c r="AU1170" s="203" t="s">
        <v>89</v>
      </c>
      <c r="AY1170" s="19" t="s">
        <v>134</v>
      </c>
      <c r="BE1170" s="204">
        <f>IF(N1170="základní",J1170,0)</f>
        <v>0</v>
      </c>
      <c r="BF1170" s="204">
        <f>IF(N1170="snížená",J1170,0)</f>
        <v>0</v>
      </c>
      <c r="BG1170" s="204">
        <f>IF(N1170="zákl. přenesená",J1170,0)</f>
        <v>0</v>
      </c>
      <c r="BH1170" s="204">
        <f>IF(N1170="sníž. přenesená",J1170,0)</f>
        <v>0</v>
      </c>
      <c r="BI1170" s="204">
        <f>IF(N1170="nulová",J1170,0)</f>
        <v>0</v>
      </c>
      <c r="BJ1170" s="19" t="s">
        <v>23</v>
      </c>
      <c r="BK1170" s="204">
        <f>ROUND(I1170*H1170,2)</f>
        <v>0</v>
      </c>
      <c r="BL1170" s="19" t="s">
        <v>244</v>
      </c>
      <c r="BM1170" s="203" t="s">
        <v>940</v>
      </c>
    </row>
    <row r="1171" spans="1:65" s="2" customFormat="1" ht="19.5" x14ac:dyDescent="0.2">
      <c r="A1171" s="37"/>
      <c r="B1171" s="38"/>
      <c r="C1171" s="39"/>
      <c r="D1171" s="205" t="s">
        <v>143</v>
      </c>
      <c r="E1171" s="39"/>
      <c r="F1171" s="206" t="s">
        <v>941</v>
      </c>
      <c r="G1171" s="39"/>
      <c r="H1171" s="39"/>
      <c r="I1171" s="110"/>
      <c r="J1171" s="39"/>
      <c r="K1171" s="39"/>
      <c r="L1171" s="42"/>
      <c r="M1171" s="207"/>
      <c r="N1171" s="208"/>
      <c r="O1171" s="67"/>
      <c r="P1171" s="67"/>
      <c r="Q1171" s="67"/>
      <c r="R1171" s="67"/>
      <c r="S1171" s="67"/>
      <c r="T1171" s="68"/>
      <c r="U1171" s="37"/>
      <c r="V1171" s="37"/>
      <c r="W1171" s="37"/>
      <c r="X1171" s="37"/>
      <c r="Y1171" s="37"/>
      <c r="Z1171" s="37"/>
      <c r="AA1171" s="37"/>
      <c r="AB1171" s="37"/>
      <c r="AC1171" s="37"/>
      <c r="AD1171" s="37"/>
      <c r="AE1171" s="37"/>
      <c r="AT1171" s="19" t="s">
        <v>143</v>
      </c>
      <c r="AU1171" s="19" t="s">
        <v>89</v>
      </c>
    </row>
    <row r="1172" spans="1:65" s="2" customFormat="1" ht="21.75" customHeight="1" x14ac:dyDescent="0.2">
      <c r="A1172" s="37"/>
      <c r="B1172" s="38"/>
      <c r="C1172" s="192" t="s">
        <v>942</v>
      </c>
      <c r="D1172" s="192" t="s">
        <v>136</v>
      </c>
      <c r="E1172" s="193" t="s">
        <v>943</v>
      </c>
      <c r="F1172" s="194" t="s">
        <v>944</v>
      </c>
      <c r="G1172" s="195" t="s">
        <v>939</v>
      </c>
      <c r="H1172" s="263"/>
      <c r="I1172" s="197"/>
      <c r="J1172" s="198">
        <f>ROUND(I1172*H1172,2)</f>
        <v>0</v>
      </c>
      <c r="K1172" s="194" t="s">
        <v>34</v>
      </c>
      <c r="L1172" s="42"/>
      <c r="M1172" s="199" t="s">
        <v>34</v>
      </c>
      <c r="N1172" s="200" t="s">
        <v>51</v>
      </c>
      <c r="O1172" s="67"/>
      <c r="P1172" s="201">
        <f>O1172*H1172</f>
        <v>0</v>
      </c>
      <c r="Q1172" s="201">
        <v>0</v>
      </c>
      <c r="R1172" s="201">
        <f>Q1172*H1172</f>
        <v>0</v>
      </c>
      <c r="S1172" s="201">
        <v>0</v>
      </c>
      <c r="T1172" s="202">
        <f>S1172*H1172</f>
        <v>0</v>
      </c>
      <c r="U1172" s="37"/>
      <c r="V1172" s="37"/>
      <c r="W1172" s="37"/>
      <c r="X1172" s="37"/>
      <c r="Y1172" s="37"/>
      <c r="Z1172" s="37"/>
      <c r="AA1172" s="37"/>
      <c r="AB1172" s="37"/>
      <c r="AC1172" s="37"/>
      <c r="AD1172" s="37"/>
      <c r="AE1172" s="37"/>
      <c r="AR1172" s="203" t="s">
        <v>244</v>
      </c>
      <c r="AT1172" s="203" t="s">
        <v>136</v>
      </c>
      <c r="AU1172" s="203" t="s">
        <v>89</v>
      </c>
      <c r="AY1172" s="19" t="s">
        <v>134</v>
      </c>
      <c r="BE1172" s="204">
        <f>IF(N1172="základní",J1172,0)</f>
        <v>0</v>
      </c>
      <c r="BF1172" s="204">
        <f>IF(N1172="snížená",J1172,0)</f>
        <v>0</v>
      </c>
      <c r="BG1172" s="204">
        <f>IF(N1172="zákl. přenesená",J1172,0)</f>
        <v>0</v>
      </c>
      <c r="BH1172" s="204">
        <f>IF(N1172="sníž. přenesená",J1172,0)</f>
        <v>0</v>
      </c>
      <c r="BI1172" s="204">
        <f>IF(N1172="nulová",J1172,0)</f>
        <v>0</v>
      </c>
      <c r="BJ1172" s="19" t="s">
        <v>23</v>
      </c>
      <c r="BK1172" s="204">
        <f>ROUND(I1172*H1172,2)</f>
        <v>0</v>
      </c>
      <c r="BL1172" s="19" t="s">
        <v>244</v>
      </c>
      <c r="BM1172" s="203" t="s">
        <v>945</v>
      </c>
    </row>
    <row r="1173" spans="1:65" s="2" customFormat="1" ht="11.25" x14ac:dyDescent="0.2">
      <c r="A1173" s="37"/>
      <c r="B1173" s="38"/>
      <c r="C1173" s="39"/>
      <c r="D1173" s="205" t="s">
        <v>143</v>
      </c>
      <c r="E1173" s="39"/>
      <c r="F1173" s="206" t="s">
        <v>944</v>
      </c>
      <c r="G1173" s="39"/>
      <c r="H1173" s="39"/>
      <c r="I1173" s="110"/>
      <c r="J1173" s="39"/>
      <c r="K1173" s="39"/>
      <c r="L1173" s="42"/>
      <c r="M1173" s="207"/>
      <c r="N1173" s="208"/>
      <c r="O1173" s="67"/>
      <c r="P1173" s="67"/>
      <c r="Q1173" s="67"/>
      <c r="R1173" s="67"/>
      <c r="S1173" s="67"/>
      <c r="T1173" s="68"/>
      <c r="U1173" s="37"/>
      <c r="V1173" s="37"/>
      <c r="W1173" s="37"/>
      <c r="X1173" s="37"/>
      <c r="Y1173" s="37"/>
      <c r="Z1173" s="37"/>
      <c r="AA1173" s="37"/>
      <c r="AB1173" s="37"/>
      <c r="AC1173" s="37"/>
      <c r="AD1173" s="37"/>
      <c r="AE1173" s="37"/>
      <c r="AT1173" s="19" t="s">
        <v>143</v>
      </c>
      <c r="AU1173" s="19" t="s">
        <v>89</v>
      </c>
    </row>
    <row r="1174" spans="1:65" s="2" customFormat="1" ht="16.5" customHeight="1" x14ac:dyDescent="0.2">
      <c r="A1174" s="37"/>
      <c r="B1174" s="38"/>
      <c r="C1174" s="192" t="s">
        <v>946</v>
      </c>
      <c r="D1174" s="192" t="s">
        <v>136</v>
      </c>
      <c r="E1174" s="193" t="s">
        <v>947</v>
      </c>
      <c r="F1174" s="194" t="s">
        <v>948</v>
      </c>
      <c r="G1174" s="195" t="s">
        <v>939</v>
      </c>
      <c r="H1174" s="263"/>
      <c r="I1174" s="197"/>
      <c r="J1174" s="198">
        <f>ROUND(I1174*H1174,2)</f>
        <v>0</v>
      </c>
      <c r="K1174" s="194" t="s">
        <v>140</v>
      </c>
      <c r="L1174" s="42"/>
      <c r="M1174" s="199" t="s">
        <v>34</v>
      </c>
      <c r="N1174" s="200" t="s">
        <v>51</v>
      </c>
      <c r="O1174" s="67"/>
      <c r="P1174" s="201">
        <f>O1174*H1174</f>
        <v>0</v>
      </c>
      <c r="Q1174" s="201">
        <v>0</v>
      </c>
      <c r="R1174" s="201">
        <f>Q1174*H1174</f>
        <v>0</v>
      </c>
      <c r="S1174" s="201">
        <v>0</v>
      </c>
      <c r="T1174" s="202">
        <f>S1174*H1174</f>
        <v>0</v>
      </c>
      <c r="U1174" s="37"/>
      <c r="V1174" s="37"/>
      <c r="W1174" s="37"/>
      <c r="X1174" s="37"/>
      <c r="Y1174" s="37"/>
      <c r="Z1174" s="37"/>
      <c r="AA1174" s="37"/>
      <c r="AB1174" s="37"/>
      <c r="AC1174" s="37"/>
      <c r="AD1174" s="37"/>
      <c r="AE1174" s="37"/>
      <c r="AR1174" s="203" t="s">
        <v>244</v>
      </c>
      <c r="AT1174" s="203" t="s">
        <v>136</v>
      </c>
      <c r="AU1174" s="203" t="s">
        <v>89</v>
      </c>
      <c r="AY1174" s="19" t="s">
        <v>134</v>
      </c>
      <c r="BE1174" s="204">
        <f>IF(N1174="základní",J1174,0)</f>
        <v>0</v>
      </c>
      <c r="BF1174" s="204">
        <f>IF(N1174="snížená",J1174,0)</f>
        <v>0</v>
      </c>
      <c r="BG1174" s="204">
        <f>IF(N1174="zákl. přenesená",J1174,0)</f>
        <v>0</v>
      </c>
      <c r="BH1174" s="204">
        <f>IF(N1174="sníž. přenesená",J1174,0)</f>
        <v>0</v>
      </c>
      <c r="BI1174" s="204">
        <f>IF(N1174="nulová",J1174,0)</f>
        <v>0</v>
      </c>
      <c r="BJ1174" s="19" t="s">
        <v>23</v>
      </c>
      <c r="BK1174" s="204">
        <f>ROUND(I1174*H1174,2)</f>
        <v>0</v>
      </c>
      <c r="BL1174" s="19" t="s">
        <v>244</v>
      </c>
      <c r="BM1174" s="203" t="s">
        <v>949</v>
      </c>
    </row>
    <row r="1175" spans="1:65" s="2" customFormat="1" ht="19.5" x14ac:dyDescent="0.2">
      <c r="A1175" s="37"/>
      <c r="B1175" s="38"/>
      <c r="C1175" s="39"/>
      <c r="D1175" s="205" t="s">
        <v>143</v>
      </c>
      <c r="E1175" s="39"/>
      <c r="F1175" s="206" t="s">
        <v>950</v>
      </c>
      <c r="G1175" s="39"/>
      <c r="H1175" s="39"/>
      <c r="I1175" s="110"/>
      <c r="J1175" s="39"/>
      <c r="K1175" s="39"/>
      <c r="L1175" s="42"/>
      <c r="M1175" s="207"/>
      <c r="N1175" s="208"/>
      <c r="O1175" s="67"/>
      <c r="P1175" s="67"/>
      <c r="Q1175" s="67"/>
      <c r="R1175" s="67"/>
      <c r="S1175" s="67"/>
      <c r="T1175" s="68"/>
      <c r="U1175" s="37"/>
      <c r="V1175" s="37"/>
      <c r="W1175" s="37"/>
      <c r="X1175" s="37"/>
      <c r="Y1175" s="37"/>
      <c r="Z1175" s="37"/>
      <c r="AA1175" s="37"/>
      <c r="AB1175" s="37"/>
      <c r="AC1175" s="37"/>
      <c r="AD1175" s="37"/>
      <c r="AE1175" s="37"/>
      <c r="AT1175" s="19" t="s">
        <v>143</v>
      </c>
      <c r="AU1175" s="19" t="s">
        <v>89</v>
      </c>
    </row>
    <row r="1176" spans="1:65" s="12" customFormat="1" ht="22.9" customHeight="1" x14ac:dyDescent="0.2">
      <c r="B1176" s="176"/>
      <c r="C1176" s="177"/>
      <c r="D1176" s="178" t="s">
        <v>79</v>
      </c>
      <c r="E1176" s="190" t="s">
        <v>951</v>
      </c>
      <c r="F1176" s="190" t="s">
        <v>952</v>
      </c>
      <c r="G1176" s="177"/>
      <c r="H1176" s="177"/>
      <c r="I1176" s="180"/>
      <c r="J1176" s="191">
        <f>BK1176</f>
        <v>0</v>
      </c>
      <c r="K1176" s="177"/>
      <c r="L1176" s="182"/>
      <c r="M1176" s="183"/>
      <c r="N1176" s="184"/>
      <c r="O1176" s="184"/>
      <c r="P1176" s="185">
        <f>SUM(P1177:P1210)</f>
        <v>0</v>
      </c>
      <c r="Q1176" s="184"/>
      <c r="R1176" s="185">
        <f>SUM(R1177:R1210)</f>
        <v>7.6999999999999994E-3</v>
      </c>
      <c r="S1176" s="184"/>
      <c r="T1176" s="186">
        <f>SUM(T1177:T1210)</f>
        <v>0</v>
      </c>
      <c r="AR1176" s="187" t="s">
        <v>89</v>
      </c>
      <c r="AT1176" s="188" t="s">
        <v>79</v>
      </c>
      <c r="AU1176" s="188" t="s">
        <v>23</v>
      </c>
      <c r="AY1176" s="187" t="s">
        <v>134</v>
      </c>
      <c r="BK1176" s="189">
        <f>SUM(BK1177:BK1210)</f>
        <v>0</v>
      </c>
    </row>
    <row r="1177" spans="1:65" s="2" customFormat="1" ht="16.5" customHeight="1" x14ac:dyDescent="0.2">
      <c r="A1177" s="37"/>
      <c r="B1177" s="38"/>
      <c r="C1177" s="192" t="s">
        <v>953</v>
      </c>
      <c r="D1177" s="192" t="s">
        <v>136</v>
      </c>
      <c r="E1177" s="193" t="s">
        <v>954</v>
      </c>
      <c r="F1177" s="194" t="s">
        <v>955</v>
      </c>
      <c r="G1177" s="195" t="s">
        <v>194</v>
      </c>
      <c r="H1177" s="196">
        <v>10</v>
      </c>
      <c r="I1177" s="197"/>
      <c r="J1177" s="198">
        <f>ROUND(I1177*H1177,2)</f>
        <v>0</v>
      </c>
      <c r="K1177" s="194" t="s">
        <v>140</v>
      </c>
      <c r="L1177" s="42"/>
      <c r="M1177" s="199" t="s">
        <v>34</v>
      </c>
      <c r="N1177" s="200" t="s">
        <v>51</v>
      </c>
      <c r="O1177" s="67"/>
      <c r="P1177" s="201">
        <f>O1177*H1177</f>
        <v>0</v>
      </c>
      <c r="Q1177" s="201">
        <v>0</v>
      </c>
      <c r="R1177" s="201">
        <f>Q1177*H1177</f>
        <v>0</v>
      </c>
      <c r="S1177" s="201">
        <v>0</v>
      </c>
      <c r="T1177" s="202">
        <f>S1177*H1177</f>
        <v>0</v>
      </c>
      <c r="U1177" s="37"/>
      <c r="V1177" s="37"/>
      <c r="W1177" s="37"/>
      <c r="X1177" s="37"/>
      <c r="Y1177" s="37"/>
      <c r="Z1177" s="37"/>
      <c r="AA1177" s="37"/>
      <c r="AB1177" s="37"/>
      <c r="AC1177" s="37"/>
      <c r="AD1177" s="37"/>
      <c r="AE1177" s="37"/>
      <c r="AR1177" s="203" t="s">
        <v>244</v>
      </c>
      <c r="AT1177" s="203" t="s">
        <v>136</v>
      </c>
      <c r="AU1177" s="203" t="s">
        <v>89</v>
      </c>
      <c r="AY1177" s="19" t="s">
        <v>134</v>
      </c>
      <c r="BE1177" s="204">
        <f>IF(N1177="základní",J1177,0)</f>
        <v>0</v>
      </c>
      <c r="BF1177" s="204">
        <f>IF(N1177="snížená",J1177,0)</f>
        <v>0</v>
      </c>
      <c r="BG1177" s="204">
        <f>IF(N1177="zákl. přenesená",J1177,0)</f>
        <v>0</v>
      </c>
      <c r="BH1177" s="204">
        <f>IF(N1177="sníž. přenesená",J1177,0)</f>
        <v>0</v>
      </c>
      <c r="BI1177" s="204">
        <f>IF(N1177="nulová",J1177,0)</f>
        <v>0</v>
      </c>
      <c r="BJ1177" s="19" t="s">
        <v>23</v>
      </c>
      <c r="BK1177" s="204">
        <f>ROUND(I1177*H1177,2)</f>
        <v>0</v>
      </c>
      <c r="BL1177" s="19" t="s">
        <v>244</v>
      </c>
      <c r="BM1177" s="203" t="s">
        <v>956</v>
      </c>
    </row>
    <row r="1178" spans="1:65" s="2" customFormat="1" ht="19.5" x14ac:dyDescent="0.2">
      <c r="A1178" s="37"/>
      <c r="B1178" s="38"/>
      <c r="C1178" s="39"/>
      <c r="D1178" s="205" t="s">
        <v>143</v>
      </c>
      <c r="E1178" s="39"/>
      <c r="F1178" s="206" t="s">
        <v>957</v>
      </c>
      <c r="G1178" s="39"/>
      <c r="H1178" s="39"/>
      <c r="I1178" s="110"/>
      <c r="J1178" s="39"/>
      <c r="K1178" s="39"/>
      <c r="L1178" s="42"/>
      <c r="M1178" s="207"/>
      <c r="N1178" s="208"/>
      <c r="O1178" s="67"/>
      <c r="P1178" s="67"/>
      <c r="Q1178" s="67"/>
      <c r="R1178" s="67"/>
      <c r="S1178" s="67"/>
      <c r="T1178" s="68"/>
      <c r="U1178" s="37"/>
      <c r="V1178" s="37"/>
      <c r="W1178" s="37"/>
      <c r="X1178" s="37"/>
      <c r="Y1178" s="37"/>
      <c r="Z1178" s="37"/>
      <c r="AA1178" s="37"/>
      <c r="AB1178" s="37"/>
      <c r="AC1178" s="37"/>
      <c r="AD1178" s="37"/>
      <c r="AE1178" s="37"/>
      <c r="AT1178" s="19" t="s">
        <v>143</v>
      </c>
      <c r="AU1178" s="19" t="s">
        <v>89</v>
      </c>
    </row>
    <row r="1179" spans="1:65" s="13" customFormat="1" ht="11.25" x14ac:dyDescent="0.2">
      <c r="B1179" s="209"/>
      <c r="C1179" s="210"/>
      <c r="D1179" s="205" t="s">
        <v>145</v>
      </c>
      <c r="E1179" s="211" t="s">
        <v>34</v>
      </c>
      <c r="F1179" s="212" t="s">
        <v>147</v>
      </c>
      <c r="G1179" s="210"/>
      <c r="H1179" s="211" t="s">
        <v>34</v>
      </c>
      <c r="I1179" s="213"/>
      <c r="J1179" s="210"/>
      <c r="K1179" s="210"/>
      <c r="L1179" s="214"/>
      <c r="M1179" s="215"/>
      <c r="N1179" s="216"/>
      <c r="O1179" s="216"/>
      <c r="P1179" s="216"/>
      <c r="Q1179" s="216"/>
      <c r="R1179" s="216"/>
      <c r="S1179" s="216"/>
      <c r="T1179" s="217"/>
      <c r="AT1179" s="218" t="s">
        <v>145</v>
      </c>
      <c r="AU1179" s="218" t="s">
        <v>89</v>
      </c>
      <c r="AV1179" s="13" t="s">
        <v>23</v>
      </c>
      <c r="AW1179" s="13" t="s">
        <v>41</v>
      </c>
      <c r="AX1179" s="13" t="s">
        <v>80</v>
      </c>
      <c r="AY1179" s="218" t="s">
        <v>134</v>
      </c>
    </row>
    <row r="1180" spans="1:65" s="14" customFormat="1" ht="11.25" x14ac:dyDescent="0.2">
      <c r="B1180" s="219"/>
      <c r="C1180" s="220"/>
      <c r="D1180" s="205" t="s">
        <v>145</v>
      </c>
      <c r="E1180" s="221" t="s">
        <v>34</v>
      </c>
      <c r="F1180" s="222" t="s">
        <v>958</v>
      </c>
      <c r="G1180" s="220"/>
      <c r="H1180" s="223">
        <v>10</v>
      </c>
      <c r="I1180" s="224"/>
      <c r="J1180" s="220"/>
      <c r="K1180" s="220"/>
      <c r="L1180" s="225"/>
      <c r="M1180" s="226"/>
      <c r="N1180" s="227"/>
      <c r="O1180" s="227"/>
      <c r="P1180" s="227"/>
      <c r="Q1180" s="227"/>
      <c r="R1180" s="227"/>
      <c r="S1180" s="227"/>
      <c r="T1180" s="228"/>
      <c r="AT1180" s="229" t="s">
        <v>145</v>
      </c>
      <c r="AU1180" s="229" t="s">
        <v>89</v>
      </c>
      <c r="AV1180" s="14" t="s">
        <v>89</v>
      </c>
      <c r="AW1180" s="14" t="s">
        <v>41</v>
      </c>
      <c r="AX1180" s="14" t="s">
        <v>80</v>
      </c>
      <c r="AY1180" s="229" t="s">
        <v>134</v>
      </c>
    </row>
    <row r="1181" spans="1:65" s="15" customFormat="1" ht="11.25" x14ac:dyDescent="0.2">
      <c r="B1181" s="230"/>
      <c r="C1181" s="231"/>
      <c r="D1181" s="205" t="s">
        <v>145</v>
      </c>
      <c r="E1181" s="232" t="s">
        <v>34</v>
      </c>
      <c r="F1181" s="233" t="s">
        <v>149</v>
      </c>
      <c r="G1181" s="231"/>
      <c r="H1181" s="234">
        <v>10</v>
      </c>
      <c r="I1181" s="235"/>
      <c r="J1181" s="231"/>
      <c r="K1181" s="231"/>
      <c r="L1181" s="236"/>
      <c r="M1181" s="237"/>
      <c r="N1181" s="238"/>
      <c r="O1181" s="238"/>
      <c r="P1181" s="238"/>
      <c r="Q1181" s="238"/>
      <c r="R1181" s="238"/>
      <c r="S1181" s="238"/>
      <c r="T1181" s="239"/>
      <c r="AT1181" s="240" t="s">
        <v>145</v>
      </c>
      <c r="AU1181" s="240" t="s">
        <v>89</v>
      </c>
      <c r="AV1181" s="15" t="s">
        <v>141</v>
      </c>
      <c r="AW1181" s="15" t="s">
        <v>41</v>
      </c>
      <c r="AX1181" s="15" t="s">
        <v>23</v>
      </c>
      <c r="AY1181" s="240" t="s">
        <v>134</v>
      </c>
    </row>
    <row r="1182" spans="1:65" s="2" customFormat="1" ht="16.5" customHeight="1" x14ac:dyDescent="0.2">
      <c r="A1182" s="37"/>
      <c r="B1182" s="38"/>
      <c r="C1182" s="241" t="s">
        <v>959</v>
      </c>
      <c r="D1182" s="241" t="s">
        <v>164</v>
      </c>
      <c r="E1182" s="242" t="s">
        <v>960</v>
      </c>
      <c r="F1182" s="243" t="s">
        <v>961</v>
      </c>
      <c r="G1182" s="244" t="s">
        <v>194</v>
      </c>
      <c r="H1182" s="245">
        <v>10</v>
      </c>
      <c r="I1182" s="246"/>
      <c r="J1182" s="247">
        <f>ROUND(I1182*H1182,2)</f>
        <v>0</v>
      </c>
      <c r="K1182" s="243" t="s">
        <v>140</v>
      </c>
      <c r="L1182" s="248"/>
      <c r="M1182" s="249" t="s">
        <v>34</v>
      </c>
      <c r="N1182" s="250" t="s">
        <v>51</v>
      </c>
      <c r="O1182" s="67"/>
      <c r="P1182" s="201">
        <f>O1182*H1182</f>
        <v>0</v>
      </c>
      <c r="Q1182" s="201">
        <v>7.6999999999999996E-4</v>
      </c>
      <c r="R1182" s="201">
        <f>Q1182*H1182</f>
        <v>7.6999999999999994E-3</v>
      </c>
      <c r="S1182" s="201">
        <v>0</v>
      </c>
      <c r="T1182" s="202">
        <f>S1182*H1182</f>
        <v>0</v>
      </c>
      <c r="U1182" s="37"/>
      <c r="V1182" s="37"/>
      <c r="W1182" s="37"/>
      <c r="X1182" s="37"/>
      <c r="Y1182" s="37"/>
      <c r="Z1182" s="37"/>
      <c r="AA1182" s="37"/>
      <c r="AB1182" s="37"/>
      <c r="AC1182" s="37"/>
      <c r="AD1182" s="37"/>
      <c r="AE1182" s="37"/>
      <c r="AR1182" s="203" t="s">
        <v>342</v>
      </c>
      <c r="AT1182" s="203" t="s">
        <v>164</v>
      </c>
      <c r="AU1182" s="203" t="s">
        <v>89</v>
      </c>
      <c r="AY1182" s="19" t="s">
        <v>134</v>
      </c>
      <c r="BE1182" s="204">
        <f>IF(N1182="základní",J1182,0)</f>
        <v>0</v>
      </c>
      <c r="BF1182" s="204">
        <f>IF(N1182="snížená",J1182,0)</f>
        <v>0</v>
      </c>
      <c r="BG1182" s="204">
        <f>IF(N1182="zákl. přenesená",J1182,0)</f>
        <v>0</v>
      </c>
      <c r="BH1182" s="204">
        <f>IF(N1182="sníž. přenesená",J1182,0)</f>
        <v>0</v>
      </c>
      <c r="BI1182" s="204">
        <f>IF(N1182="nulová",J1182,0)</f>
        <v>0</v>
      </c>
      <c r="BJ1182" s="19" t="s">
        <v>23</v>
      </c>
      <c r="BK1182" s="204">
        <f>ROUND(I1182*H1182,2)</f>
        <v>0</v>
      </c>
      <c r="BL1182" s="19" t="s">
        <v>244</v>
      </c>
      <c r="BM1182" s="203" t="s">
        <v>962</v>
      </c>
    </row>
    <row r="1183" spans="1:65" s="2" customFormat="1" ht="11.25" x14ac:dyDescent="0.2">
      <c r="A1183" s="37"/>
      <c r="B1183" s="38"/>
      <c r="C1183" s="39"/>
      <c r="D1183" s="205" t="s">
        <v>143</v>
      </c>
      <c r="E1183" s="39"/>
      <c r="F1183" s="206" t="s">
        <v>961</v>
      </c>
      <c r="G1183" s="39"/>
      <c r="H1183" s="39"/>
      <c r="I1183" s="110"/>
      <c r="J1183" s="39"/>
      <c r="K1183" s="39"/>
      <c r="L1183" s="42"/>
      <c r="M1183" s="207"/>
      <c r="N1183" s="208"/>
      <c r="O1183" s="67"/>
      <c r="P1183" s="67"/>
      <c r="Q1183" s="67"/>
      <c r="R1183" s="67"/>
      <c r="S1183" s="67"/>
      <c r="T1183" s="68"/>
      <c r="U1183" s="37"/>
      <c r="V1183" s="37"/>
      <c r="W1183" s="37"/>
      <c r="X1183" s="37"/>
      <c r="Y1183" s="37"/>
      <c r="Z1183" s="37"/>
      <c r="AA1183" s="37"/>
      <c r="AB1183" s="37"/>
      <c r="AC1183" s="37"/>
      <c r="AD1183" s="37"/>
      <c r="AE1183" s="37"/>
      <c r="AT1183" s="19" t="s">
        <v>143</v>
      </c>
      <c r="AU1183" s="19" t="s">
        <v>89</v>
      </c>
    </row>
    <row r="1184" spans="1:65" s="2" customFormat="1" ht="16.5" customHeight="1" x14ac:dyDescent="0.2">
      <c r="A1184" s="37"/>
      <c r="B1184" s="38"/>
      <c r="C1184" s="192" t="s">
        <v>963</v>
      </c>
      <c r="D1184" s="192" t="s">
        <v>136</v>
      </c>
      <c r="E1184" s="193" t="s">
        <v>964</v>
      </c>
      <c r="F1184" s="194" t="s">
        <v>965</v>
      </c>
      <c r="G1184" s="195" t="s">
        <v>194</v>
      </c>
      <c r="H1184" s="196">
        <v>10</v>
      </c>
      <c r="I1184" s="197"/>
      <c r="J1184" s="198">
        <f>ROUND(I1184*H1184,2)</f>
        <v>0</v>
      </c>
      <c r="K1184" s="194" t="s">
        <v>34</v>
      </c>
      <c r="L1184" s="42"/>
      <c r="M1184" s="199" t="s">
        <v>34</v>
      </c>
      <c r="N1184" s="200" t="s">
        <v>51</v>
      </c>
      <c r="O1184" s="67"/>
      <c r="P1184" s="201">
        <f>O1184*H1184</f>
        <v>0</v>
      </c>
      <c r="Q1184" s="201">
        <v>0</v>
      </c>
      <c r="R1184" s="201">
        <f>Q1184*H1184</f>
        <v>0</v>
      </c>
      <c r="S1184" s="201">
        <v>0</v>
      </c>
      <c r="T1184" s="202">
        <f>S1184*H1184</f>
        <v>0</v>
      </c>
      <c r="U1184" s="37"/>
      <c r="V1184" s="37"/>
      <c r="W1184" s="37"/>
      <c r="X1184" s="37"/>
      <c r="Y1184" s="37"/>
      <c r="Z1184" s="37"/>
      <c r="AA1184" s="37"/>
      <c r="AB1184" s="37"/>
      <c r="AC1184" s="37"/>
      <c r="AD1184" s="37"/>
      <c r="AE1184" s="37"/>
      <c r="AR1184" s="203" t="s">
        <v>244</v>
      </c>
      <c r="AT1184" s="203" t="s">
        <v>136</v>
      </c>
      <c r="AU1184" s="203" t="s">
        <v>89</v>
      </c>
      <c r="AY1184" s="19" t="s">
        <v>134</v>
      </c>
      <c r="BE1184" s="204">
        <f>IF(N1184="základní",J1184,0)</f>
        <v>0</v>
      </c>
      <c r="BF1184" s="204">
        <f>IF(N1184="snížená",J1184,0)</f>
        <v>0</v>
      </c>
      <c r="BG1184" s="204">
        <f>IF(N1184="zákl. přenesená",J1184,0)</f>
        <v>0</v>
      </c>
      <c r="BH1184" s="204">
        <f>IF(N1184="sníž. přenesená",J1184,0)</f>
        <v>0</v>
      </c>
      <c r="BI1184" s="204">
        <f>IF(N1184="nulová",J1184,0)</f>
        <v>0</v>
      </c>
      <c r="BJ1184" s="19" t="s">
        <v>23</v>
      </c>
      <c r="BK1184" s="204">
        <f>ROUND(I1184*H1184,2)</f>
        <v>0</v>
      </c>
      <c r="BL1184" s="19" t="s">
        <v>244</v>
      </c>
      <c r="BM1184" s="203" t="s">
        <v>966</v>
      </c>
    </row>
    <row r="1185" spans="1:65" s="2" customFormat="1" ht="11.25" x14ac:dyDescent="0.2">
      <c r="A1185" s="37"/>
      <c r="B1185" s="38"/>
      <c r="C1185" s="39"/>
      <c r="D1185" s="205" t="s">
        <v>143</v>
      </c>
      <c r="E1185" s="39"/>
      <c r="F1185" s="206" t="s">
        <v>965</v>
      </c>
      <c r="G1185" s="39"/>
      <c r="H1185" s="39"/>
      <c r="I1185" s="110"/>
      <c r="J1185" s="39"/>
      <c r="K1185" s="39"/>
      <c r="L1185" s="42"/>
      <c r="M1185" s="207"/>
      <c r="N1185" s="208"/>
      <c r="O1185" s="67"/>
      <c r="P1185" s="67"/>
      <c r="Q1185" s="67"/>
      <c r="R1185" s="67"/>
      <c r="S1185" s="67"/>
      <c r="T1185" s="68"/>
      <c r="U1185" s="37"/>
      <c r="V1185" s="37"/>
      <c r="W1185" s="37"/>
      <c r="X1185" s="37"/>
      <c r="Y1185" s="37"/>
      <c r="Z1185" s="37"/>
      <c r="AA1185" s="37"/>
      <c r="AB1185" s="37"/>
      <c r="AC1185" s="37"/>
      <c r="AD1185" s="37"/>
      <c r="AE1185" s="37"/>
      <c r="AT1185" s="19" t="s">
        <v>143</v>
      </c>
      <c r="AU1185" s="19" t="s">
        <v>89</v>
      </c>
    </row>
    <row r="1186" spans="1:65" s="14" customFormat="1" ht="11.25" x14ac:dyDescent="0.2">
      <c r="B1186" s="219"/>
      <c r="C1186" s="220"/>
      <c r="D1186" s="205" t="s">
        <v>145</v>
      </c>
      <c r="E1186" s="221" t="s">
        <v>34</v>
      </c>
      <c r="F1186" s="222" t="s">
        <v>202</v>
      </c>
      <c r="G1186" s="220"/>
      <c r="H1186" s="223">
        <v>10</v>
      </c>
      <c r="I1186" s="224"/>
      <c r="J1186" s="220"/>
      <c r="K1186" s="220"/>
      <c r="L1186" s="225"/>
      <c r="M1186" s="226"/>
      <c r="N1186" s="227"/>
      <c r="O1186" s="227"/>
      <c r="P1186" s="227"/>
      <c r="Q1186" s="227"/>
      <c r="R1186" s="227"/>
      <c r="S1186" s="227"/>
      <c r="T1186" s="228"/>
      <c r="AT1186" s="229" t="s">
        <v>145</v>
      </c>
      <c r="AU1186" s="229" t="s">
        <v>89</v>
      </c>
      <c r="AV1186" s="14" t="s">
        <v>89</v>
      </c>
      <c r="AW1186" s="14" t="s">
        <v>41</v>
      </c>
      <c r="AX1186" s="14" t="s">
        <v>80</v>
      </c>
      <c r="AY1186" s="229" t="s">
        <v>134</v>
      </c>
    </row>
    <row r="1187" spans="1:65" s="15" customFormat="1" ht="11.25" x14ac:dyDescent="0.2">
      <c r="B1187" s="230"/>
      <c r="C1187" s="231"/>
      <c r="D1187" s="205" t="s">
        <v>145</v>
      </c>
      <c r="E1187" s="232" t="s">
        <v>34</v>
      </c>
      <c r="F1187" s="233" t="s">
        <v>149</v>
      </c>
      <c r="G1187" s="231"/>
      <c r="H1187" s="234">
        <v>10</v>
      </c>
      <c r="I1187" s="235"/>
      <c r="J1187" s="231"/>
      <c r="K1187" s="231"/>
      <c r="L1187" s="236"/>
      <c r="M1187" s="237"/>
      <c r="N1187" s="238"/>
      <c r="O1187" s="238"/>
      <c r="P1187" s="238"/>
      <c r="Q1187" s="238"/>
      <c r="R1187" s="238"/>
      <c r="S1187" s="238"/>
      <c r="T1187" s="239"/>
      <c r="AT1187" s="240" t="s">
        <v>145</v>
      </c>
      <c r="AU1187" s="240" t="s">
        <v>89</v>
      </c>
      <c r="AV1187" s="15" t="s">
        <v>141</v>
      </c>
      <c r="AW1187" s="15" t="s">
        <v>41</v>
      </c>
      <c r="AX1187" s="15" t="s">
        <v>23</v>
      </c>
      <c r="AY1187" s="240" t="s">
        <v>134</v>
      </c>
    </row>
    <row r="1188" spans="1:65" s="2" customFormat="1" ht="16.5" customHeight="1" x14ac:dyDescent="0.2">
      <c r="A1188" s="37"/>
      <c r="B1188" s="38"/>
      <c r="C1188" s="192" t="s">
        <v>967</v>
      </c>
      <c r="D1188" s="192" t="s">
        <v>136</v>
      </c>
      <c r="E1188" s="193" t="s">
        <v>968</v>
      </c>
      <c r="F1188" s="194" t="s">
        <v>969</v>
      </c>
      <c r="G1188" s="195" t="s">
        <v>194</v>
      </c>
      <c r="H1188" s="196">
        <v>2</v>
      </c>
      <c r="I1188" s="197"/>
      <c r="J1188" s="198">
        <f>ROUND(I1188*H1188,2)</f>
        <v>0</v>
      </c>
      <c r="K1188" s="194" t="s">
        <v>34</v>
      </c>
      <c r="L1188" s="42"/>
      <c r="M1188" s="199" t="s">
        <v>34</v>
      </c>
      <c r="N1188" s="200" t="s">
        <v>51</v>
      </c>
      <c r="O1188" s="67"/>
      <c r="P1188" s="201">
        <f>O1188*H1188</f>
        <v>0</v>
      </c>
      <c r="Q1188" s="201">
        <v>0</v>
      </c>
      <c r="R1188" s="201">
        <f>Q1188*H1188</f>
        <v>0</v>
      </c>
      <c r="S1188" s="201">
        <v>0</v>
      </c>
      <c r="T1188" s="202">
        <f>S1188*H1188</f>
        <v>0</v>
      </c>
      <c r="U1188" s="37"/>
      <c r="V1188" s="37"/>
      <c r="W1188" s="37"/>
      <c r="X1188" s="37"/>
      <c r="Y1188" s="37"/>
      <c r="Z1188" s="37"/>
      <c r="AA1188" s="37"/>
      <c r="AB1188" s="37"/>
      <c r="AC1188" s="37"/>
      <c r="AD1188" s="37"/>
      <c r="AE1188" s="37"/>
      <c r="AR1188" s="203" t="s">
        <v>244</v>
      </c>
      <c r="AT1188" s="203" t="s">
        <v>136</v>
      </c>
      <c r="AU1188" s="203" t="s">
        <v>89</v>
      </c>
      <c r="AY1188" s="19" t="s">
        <v>134</v>
      </c>
      <c r="BE1188" s="204">
        <f>IF(N1188="základní",J1188,0)</f>
        <v>0</v>
      </c>
      <c r="BF1188" s="204">
        <f>IF(N1188="snížená",J1188,0)</f>
        <v>0</v>
      </c>
      <c r="BG1188" s="204">
        <f>IF(N1188="zákl. přenesená",J1188,0)</f>
        <v>0</v>
      </c>
      <c r="BH1188" s="204">
        <f>IF(N1188="sníž. přenesená",J1188,0)</f>
        <v>0</v>
      </c>
      <c r="BI1188" s="204">
        <f>IF(N1188="nulová",J1188,0)</f>
        <v>0</v>
      </c>
      <c r="BJ1188" s="19" t="s">
        <v>23</v>
      </c>
      <c r="BK1188" s="204">
        <f>ROUND(I1188*H1188,2)</f>
        <v>0</v>
      </c>
      <c r="BL1188" s="19" t="s">
        <v>244</v>
      </c>
      <c r="BM1188" s="203" t="s">
        <v>970</v>
      </c>
    </row>
    <row r="1189" spans="1:65" s="2" customFormat="1" ht="11.25" x14ac:dyDescent="0.2">
      <c r="A1189" s="37"/>
      <c r="B1189" s="38"/>
      <c r="C1189" s="39"/>
      <c r="D1189" s="205" t="s">
        <v>143</v>
      </c>
      <c r="E1189" s="39"/>
      <c r="F1189" s="206" t="s">
        <v>969</v>
      </c>
      <c r="G1189" s="39"/>
      <c r="H1189" s="39"/>
      <c r="I1189" s="110"/>
      <c r="J1189" s="39"/>
      <c r="K1189" s="39"/>
      <c r="L1189" s="42"/>
      <c r="M1189" s="207"/>
      <c r="N1189" s="208"/>
      <c r="O1189" s="67"/>
      <c r="P1189" s="67"/>
      <c r="Q1189" s="67"/>
      <c r="R1189" s="67"/>
      <c r="S1189" s="67"/>
      <c r="T1189" s="68"/>
      <c r="U1189" s="37"/>
      <c r="V1189" s="37"/>
      <c r="W1189" s="37"/>
      <c r="X1189" s="37"/>
      <c r="Y1189" s="37"/>
      <c r="Z1189" s="37"/>
      <c r="AA1189" s="37"/>
      <c r="AB1189" s="37"/>
      <c r="AC1189" s="37"/>
      <c r="AD1189" s="37"/>
      <c r="AE1189" s="37"/>
      <c r="AT1189" s="19" t="s">
        <v>143</v>
      </c>
      <c r="AU1189" s="19" t="s">
        <v>89</v>
      </c>
    </row>
    <row r="1190" spans="1:65" s="14" customFormat="1" ht="11.25" x14ac:dyDescent="0.2">
      <c r="B1190" s="219"/>
      <c r="C1190" s="220"/>
      <c r="D1190" s="205" t="s">
        <v>145</v>
      </c>
      <c r="E1190" s="221" t="s">
        <v>34</v>
      </c>
      <c r="F1190" s="222" t="s">
        <v>89</v>
      </c>
      <c r="G1190" s="220"/>
      <c r="H1190" s="223">
        <v>2</v>
      </c>
      <c r="I1190" s="224"/>
      <c r="J1190" s="220"/>
      <c r="K1190" s="220"/>
      <c r="L1190" s="225"/>
      <c r="M1190" s="226"/>
      <c r="N1190" s="227"/>
      <c r="O1190" s="227"/>
      <c r="P1190" s="227"/>
      <c r="Q1190" s="227"/>
      <c r="R1190" s="227"/>
      <c r="S1190" s="227"/>
      <c r="T1190" s="228"/>
      <c r="AT1190" s="229" t="s">
        <v>145</v>
      </c>
      <c r="AU1190" s="229" t="s">
        <v>89</v>
      </c>
      <c r="AV1190" s="14" t="s">
        <v>89</v>
      </c>
      <c r="AW1190" s="14" t="s">
        <v>41</v>
      </c>
      <c r="AX1190" s="14" t="s">
        <v>80</v>
      </c>
      <c r="AY1190" s="229" t="s">
        <v>134</v>
      </c>
    </row>
    <row r="1191" spans="1:65" s="15" customFormat="1" ht="11.25" x14ac:dyDescent="0.2">
      <c r="B1191" s="230"/>
      <c r="C1191" s="231"/>
      <c r="D1191" s="205" t="s">
        <v>145</v>
      </c>
      <c r="E1191" s="232" t="s">
        <v>34</v>
      </c>
      <c r="F1191" s="233" t="s">
        <v>149</v>
      </c>
      <c r="G1191" s="231"/>
      <c r="H1191" s="234">
        <v>2</v>
      </c>
      <c r="I1191" s="235"/>
      <c r="J1191" s="231"/>
      <c r="K1191" s="231"/>
      <c r="L1191" s="236"/>
      <c r="M1191" s="237"/>
      <c r="N1191" s="238"/>
      <c r="O1191" s="238"/>
      <c r="P1191" s="238"/>
      <c r="Q1191" s="238"/>
      <c r="R1191" s="238"/>
      <c r="S1191" s="238"/>
      <c r="T1191" s="239"/>
      <c r="AT1191" s="240" t="s">
        <v>145</v>
      </c>
      <c r="AU1191" s="240" t="s">
        <v>89</v>
      </c>
      <c r="AV1191" s="15" t="s">
        <v>141</v>
      </c>
      <c r="AW1191" s="15" t="s">
        <v>41</v>
      </c>
      <c r="AX1191" s="15" t="s">
        <v>23</v>
      </c>
      <c r="AY1191" s="240" t="s">
        <v>134</v>
      </c>
    </row>
    <row r="1192" spans="1:65" s="2" customFormat="1" ht="16.5" customHeight="1" x14ac:dyDescent="0.2">
      <c r="A1192" s="37"/>
      <c r="B1192" s="38"/>
      <c r="C1192" s="192" t="s">
        <v>971</v>
      </c>
      <c r="D1192" s="192" t="s">
        <v>136</v>
      </c>
      <c r="E1192" s="193" t="s">
        <v>972</v>
      </c>
      <c r="F1192" s="194" t="s">
        <v>973</v>
      </c>
      <c r="G1192" s="195" t="s">
        <v>194</v>
      </c>
      <c r="H1192" s="196">
        <v>1</v>
      </c>
      <c r="I1192" s="197"/>
      <c r="J1192" s="198">
        <f>ROUND(I1192*H1192,2)</f>
        <v>0</v>
      </c>
      <c r="K1192" s="194" t="s">
        <v>34</v>
      </c>
      <c r="L1192" s="42"/>
      <c r="M1192" s="199" t="s">
        <v>34</v>
      </c>
      <c r="N1192" s="200" t="s">
        <v>51</v>
      </c>
      <c r="O1192" s="67"/>
      <c r="P1192" s="201">
        <f>O1192*H1192</f>
        <v>0</v>
      </c>
      <c r="Q1192" s="201">
        <v>0</v>
      </c>
      <c r="R1192" s="201">
        <f>Q1192*H1192</f>
        <v>0</v>
      </c>
      <c r="S1192" s="201">
        <v>0</v>
      </c>
      <c r="T1192" s="202">
        <f>S1192*H1192</f>
        <v>0</v>
      </c>
      <c r="U1192" s="37"/>
      <c r="V1192" s="37"/>
      <c r="W1192" s="37"/>
      <c r="X1192" s="37"/>
      <c r="Y1192" s="37"/>
      <c r="Z1192" s="37"/>
      <c r="AA1192" s="37"/>
      <c r="AB1192" s="37"/>
      <c r="AC1192" s="37"/>
      <c r="AD1192" s="37"/>
      <c r="AE1192" s="37"/>
      <c r="AR1192" s="203" t="s">
        <v>244</v>
      </c>
      <c r="AT1192" s="203" t="s">
        <v>136</v>
      </c>
      <c r="AU1192" s="203" t="s">
        <v>89</v>
      </c>
      <c r="AY1192" s="19" t="s">
        <v>134</v>
      </c>
      <c r="BE1192" s="204">
        <f>IF(N1192="základní",J1192,0)</f>
        <v>0</v>
      </c>
      <c r="BF1192" s="204">
        <f>IF(N1192="snížená",J1192,0)</f>
        <v>0</v>
      </c>
      <c r="BG1192" s="204">
        <f>IF(N1192="zákl. přenesená",J1192,0)</f>
        <v>0</v>
      </c>
      <c r="BH1192" s="204">
        <f>IF(N1192="sníž. přenesená",J1192,0)</f>
        <v>0</v>
      </c>
      <c r="BI1192" s="204">
        <f>IF(N1192="nulová",J1192,0)</f>
        <v>0</v>
      </c>
      <c r="BJ1192" s="19" t="s">
        <v>23</v>
      </c>
      <c r="BK1192" s="204">
        <f>ROUND(I1192*H1192,2)</f>
        <v>0</v>
      </c>
      <c r="BL1192" s="19" t="s">
        <v>244</v>
      </c>
      <c r="BM1192" s="203" t="s">
        <v>974</v>
      </c>
    </row>
    <row r="1193" spans="1:65" s="2" customFormat="1" ht="11.25" x14ac:dyDescent="0.2">
      <c r="A1193" s="37"/>
      <c r="B1193" s="38"/>
      <c r="C1193" s="39"/>
      <c r="D1193" s="205" t="s">
        <v>143</v>
      </c>
      <c r="E1193" s="39"/>
      <c r="F1193" s="206" t="s">
        <v>973</v>
      </c>
      <c r="G1193" s="39"/>
      <c r="H1193" s="39"/>
      <c r="I1193" s="110"/>
      <c r="J1193" s="39"/>
      <c r="K1193" s="39"/>
      <c r="L1193" s="42"/>
      <c r="M1193" s="207"/>
      <c r="N1193" s="208"/>
      <c r="O1193" s="67"/>
      <c r="P1193" s="67"/>
      <c r="Q1193" s="67"/>
      <c r="R1193" s="67"/>
      <c r="S1193" s="67"/>
      <c r="T1193" s="68"/>
      <c r="U1193" s="37"/>
      <c r="V1193" s="37"/>
      <c r="W1193" s="37"/>
      <c r="X1193" s="37"/>
      <c r="Y1193" s="37"/>
      <c r="Z1193" s="37"/>
      <c r="AA1193" s="37"/>
      <c r="AB1193" s="37"/>
      <c r="AC1193" s="37"/>
      <c r="AD1193" s="37"/>
      <c r="AE1193" s="37"/>
      <c r="AT1193" s="19" t="s">
        <v>143</v>
      </c>
      <c r="AU1193" s="19" t="s">
        <v>89</v>
      </c>
    </row>
    <row r="1194" spans="1:65" s="14" customFormat="1" ht="11.25" x14ac:dyDescent="0.2">
      <c r="B1194" s="219"/>
      <c r="C1194" s="220"/>
      <c r="D1194" s="205" t="s">
        <v>145</v>
      </c>
      <c r="E1194" s="221" t="s">
        <v>34</v>
      </c>
      <c r="F1194" s="222" t="s">
        <v>23</v>
      </c>
      <c r="G1194" s="220"/>
      <c r="H1194" s="223">
        <v>1</v>
      </c>
      <c r="I1194" s="224"/>
      <c r="J1194" s="220"/>
      <c r="K1194" s="220"/>
      <c r="L1194" s="225"/>
      <c r="M1194" s="226"/>
      <c r="N1194" s="227"/>
      <c r="O1194" s="227"/>
      <c r="P1194" s="227"/>
      <c r="Q1194" s="227"/>
      <c r="R1194" s="227"/>
      <c r="S1194" s="227"/>
      <c r="T1194" s="228"/>
      <c r="AT1194" s="229" t="s">
        <v>145</v>
      </c>
      <c r="AU1194" s="229" t="s">
        <v>89</v>
      </c>
      <c r="AV1194" s="14" t="s">
        <v>89</v>
      </c>
      <c r="AW1194" s="14" t="s">
        <v>41</v>
      </c>
      <c r="AX1194" s="14" t="s">
        <v>80</v>
      </c>
      <c r="AY1194" s="229" t="s">
        <v>134</v>
      </c>
    </row>
    <row r="1195" spans="1:65" s="15" customFormat="1" ht="11.25" x14ac:dyDescent="0.2">
      <c r="B1195" s="230"/>
      <c r="C1195" s="231"/>
      <c r="D1195" s="205" t="s">
        <v>145</v>
      </c>
      <c r="E1195" s="232" t="s">
        <v>34</v>
      </c>
      <c r="F1195" s="233" t="s">
        <v>149</v>
      </c>
      <c r="G1195" s="231"/>
      <c r="H1195" s="234">
        <v>1</v>
      </c>
      <c r="I1195" s="235"/>
      <c r="J1195" s="231"/>
      <c r="K1195" s="231"/>
      <c r="L1195" s="236"/>
      <c r="M1195" s="237"/>
      <c r="N1195" s="238"/>
      <c r="O1195" s="238"/>
      <c r="P1195" s="238"/>
      <c r="Q1195" s="238"/>
      <c r="R1195" s="238"/>
      <c r="S1195" s="238"/>
      <c r="T1195" s="239"/>
      <c r="AT1195" s="240" t="s">
        <v>145</v>
      </c>
      <c r="AU1195" s="240" t="s">
        <v>89</v>
      </c>
      <c r="AV1195" s="15" t="s">
        <v>141</v>
      </c>
      <c r="AW1195" s="15" t="s">
        <v>41</v>
      </c>
      <c r="AX1195" s="15" t="s">
        <v>23</v>
      </c>
      <c r="AY1195" s="240" t="s">
        <v>134</v>
      </c>
    </row>
    <row r="1196" spans="1:65" s="2" customFormat="1" ht="16.5" customHeight="1" x14ac:dyDescent="0.2">
      <c r="A1196" s="37"/>
      <c r="B1196" s="38"/>
      <c r="C1196" s="192" t="s">
        <v>975</v>
      </c>
      <c r="D1196" s="192" t="s">
        <v>136</v>
      </c>
      <c r="E1196" s="193" t="s">
        <v>976</v>
      </c>
      <c r="F1196" s="194" t="s">
        <v>977</v>
      </c>
      <c r="G1196" s="195" t="s">
        <v>194</v>
      </c>
      <c r="H1196" s="196">
        <v>37</v>
      </c>
      <c r="I1196" s="197"/>
      <c r="J1196" s="198">
        <f>ROUND(I1196*H1196,2)</f>
        <v>0</v>
      </c>
      <c r="K1196" s="194" t="s">
        <v>34</v>
      </c>
      <c r="L1196" s="42"/>
      <c r="M1196" s="199" t="s">
        <v>34</v>
      </c>
      <c r="N1196" s="200" t="s">
        <v>51</v>
      </c>
      <c r="O1196" s="67"/>
      <c r="P1196" s="201">
        <f>O1196*H1196</f>
        <v>0</v>
      </c>
      <c r="Q1196" s="201">
        <v>0</v>
      </c>
      <c r="R1196" s="201">
        <f>Q1196*H1196</f>
        <v>0</v>
      </c>
      <c r="S1196" s="201">
        <v>0</v>
      </c>
      <c r="T1196" s="202">
        <f>S1196*H1196</f>
        <v>0</v>
      </c>
      <c r="U1196" s="37"/>
      <c r="V1196" s="37"/>
      <c r="W1196" s="37"/>
      <c r="X1196" s="37"/>
      <c r="Y1196" s="37"/>
      <c r="Z1196" s="37"/>
      <c r="AA1196" s="37"/>
      <c r="AB1196" s="37"/>
      <c r="AC1196" s="37"/>
      <c r="AD1196" s="37"/>
      <c r="AE1196" s="37"/>
      <c r="AR1196" s="203" t="s">
        <v>244</v>
      </c>
      <c r="AT1196" s="203" t="s">
        <v>136</v>
      </c>
      <c r="AU1196" s="203" t="s">
        <v>89</v>
      </c>
      <c r="AY1196" s="19" t="s">
        <v>134</v>
      </c>
      <c r="BE1196" s="204">
        <f>IF(N1196="základní",J1196,0)</f>
        <v>0</v>
      </c>
      <c r="BF1196" s="204">
        <f>IF(N1196="snížená",J1196,0)</f>
        <v>0</v>
      </c>
      <c r="BG1196" s="204">
        <f>IF(N1196="zákl. přenesená",J1196,0)</f>
        <v>0</v>
      </c>
      <c r="BH1196" s="204">
        <f>IF(N1196="sníž. přenesená",J1196,0)</f>
        <v>0</v>
      </c>
      <c r="BI1196" s="204">
        <f>IF(N1196="nulová",J1196,0)</f>
        <v>0</v>
      </c>
      <c r="BJ1196" s="19" t="s">
        <v>23</v>
      </c>
      <c r="BK1196" s="204">
        <f>ROUND(I1196*H1196,2)</f>
        <v>0</v>
      </c>
      <c r="BL1196" s="19" t="s">
        <v>244</v>
      </c>
      <c r="BM1196" s="203" t="s">
        <v>978</v>
      </c>
    </row>
    <row r="1197" spans="1:65" s="2" customFormat="1" ht="11.25" x14ac:dyDescent="0.2">
      <c r="A1197" s="37"/>
      <c r="B1197" s="38"/>
      <c r="C1197" s="39"/>
      <c r="D1197" s="205" t="s">
        <v>143</v>
      </c>
      <c r="E1197" s="39"/>
      <c r="F1197" s="206" t="s">
        <v>977</v>
      </c>
      <c r="G1197" s="39"/>
      <c r="H1197" s="39"/>
      <c r="I1197" s="110"/>
      <c r="J1197" s="39"/>
      <c r="K1197" s="39"/>
      <c r="L1197" s="42"/>
      <c r="M1197" s="207"/>
      <c r="N1197" s="208"/>
      <c r="O1197" s="67"/>
      <c r="P1197" s="67"/>
      <c r="Q1197" s="67"/>
      <c r="R1197" s="67"/>
      <c r="S1197" s="67"/>
      <c r="T1197" s="68"/>
      <c r="U1197" s="37"/>
      <c r="V1197" s="37"/>
      <c r="W1197" s="37"/>
      <c r="X1197" s="37"/>
      <c r="Y1197" s="37"/>
      <c r="Z1197" s="37"/>
      <c r="AA1197" s="37"/>
      <c r="AB1197" s="37"/>
      <c r="AC1197" s="37"/>
      <c r="AD1197" s="37"/>
      <c r="AE1197" s="37"/>
      <c r="AT1197" s="19" t="s">
        <v>143</v>
      </c>
      <c r="AU1197" s="19" t="s">
        <v>89</v>
      </c>
    </row>
    <row r="1198" spans="1:65" s="14" customFormat="1" ht="11.25" x14ac:dyDescent="0.2">
      <c r="B1198" s="219"/>
      <c r="C1198" s="220"/>
      <c r="D1198" s="205" t="s">
        <v>145</v>
      </c>
      <c r="E1198" s="221" t="s">
        <v>34</v>
      </c>
      <c r="F1198" s="222" t="s">
        <v>379</v>
      </c>
      <c r="G1198" s="220"/>
      <c r="H1198" s="223">
        <v>37</v>
      </c>
      <c r="I1198" s="224"/>
      <c r="J1198" s="220"/>
      <c r="K1198" s="220"/>
      <c r="L1198" s="225"/>
      <c r="M1198" s="226"/>
      <c r="N1198" s="227"/>
      <c r="O1198" s="227"/>
      <c r="P1198" s="227"/>
      <c r="Q1198" s="227"/>
      <c r="R1198" s="227"/>
      <c r="S1198" s="227"/>
      <c r="T1198" s="228"/>
      <c r="AT1198" s="229" t="s">
        <v>145</v>
      </c>
      <c r="AU1198" s="229" t="s">
        <v>89</v>
      </c>
      <c r="AV1198" s="14" t="s">
        <v>89</v>
      </c>
      <c r="AW1198" s="14" t="s">
        <v>41</v>
      </c>
      <c r="AX1198" s="14" t="s">
        <v>80</v>
      </c>
      <c r="AY1198" s="229" t="s">
        <v>134</v>
      </c>
    </row>
    <row r="1199" spans="1:65" s="15" customFormat="1" ht="11.25" x14ac:dyDescent="0.2">
      <c r="B1199" s="230"/>
      <c r="C1199" s="231"/>
      <c r="D1199" s="205" t="s">
        <v>145</v>
      </c>
      <c r="E1199" s="232" t="s">
        <v>34</v>
      </c>
      <c r="F1199" s="233" t="s">
        <v>149</v>
      </c>
      <c r="G1199" s="231"/>
      <c r="H1199" s="234">
        <v>37</v>
      </c>
      <c r="I1199" s="235"/>
      <c r="J1199" s="231"/>
      <c r="K1199" s="231"/>
      <c r="L1199" s="236"/>
      <c r="M1199" s="237"/>
      <c r="N1199" s="238"/>
      <c r="O1199" s="238"/>
      <c r="P1199" s="238"/>
      <c r="Q1199" s="238"/>
      <c r="R1199" s="238"/>
      <c r="S1199" s="238"/>
      <c r="T1199" s="239"/>
      <c r="AT1199" s="240" t="s">
        <v>145</v>
      </c>
      <c r="AU1199" s="240" t="s">
        <v>89</v>
      </c>
      <c r="AV1199" s="15" t="s">
        <v>141</v>
      </c>
      <c r="AW1199" s="15" t="s">
        <v>41</v>
      </c>
      <c r="AX1199" s="15" t="s">
        <v>23</v>
      </c>
      <c r="AY1199" s="240" t="s">
        <v>134</v>
      </c>
    </row>
    <row r="1200" spans="1:65" s="2" customFormat="1" ht="16.5" customHeight="1" x14ac:dyDescent="0.2">
      <c r="A1200" s="37"/>
      <c r="B1200" s="38"/>
      <c r="C1200" s="192" t="s">
        <v>979</v>
      </c>
      <c r="D1200" s="192" t="s">
        <v>136</v>
      </c>
      <c r="E1200" s="193" t="s">
        <v>980</v>
      </c>
      <c r="F1200" s="194" t="s">
        <v>981</v>
      </c>
      <c r="G1200" s="195" t="s">
        <v>337</v>
      </c>
      <c r="H1200" s="196">
        <v>1</v>
      </c>
      <c r="I1200" s="197"/>
      <c r="J1200" s="198">
        <f>ROUND(I1200*H1200,2)</f>
        <v>0</v>
      </c>
      <c r="K1200" s="194" t="s">
        <v>34</v>
      </c>
      <c r="L1200" s="42"/>
      <c r="M1200" s="199" t="s">
        <v>34</v>
      </c>
      <c r="N1200" s="200" t="s">
        <v>51</v>
      </c>
      <c r="O1200" s="67"/>
      <c r="P1200" s="201">
        <f>O1200*H1200</f>
        <v>0</v>
      </c>
      <c r="Q1200" s="201">
        <v>0</v>
      </c>
      <c r="R1200" s="201">
        <f>Q1200*H1200</f>
        <v>0</v>
      </c>
      <c r="S1200" s="201">
        <v>0</v>
      </c>
      <c r="T1200" s="202">
        <f>S1200*H1200</f>
        <v>0</v>
      </c>
      <c r="U1200" s="37"/>
      <c r="V1200" s="37"/>
      <c r="W1200" s="37"/>
      <c r="X1200" s="37"/>
      <c r="Y1200" s="37"/>
      <c r="Z1200" s="37"/>
      <c r="AA1200" s="37"/>
      <c r="AB1200" s="37"/>
      <c r="AC1200" s="37"/>
      <c r="AD1200" s="37"/>
      <c r="AE1200" s="37"/>
      <c r="AR1200" s="203" t="s">
        <v>244</v>
      </c>
      <c r="AT1200" s="203" t="s">
        <v>136</v>
      </c>
      <c r="AU1200" s="203" t="s">
        <v>89</v>
      </c>
      <c r="AY1200" s="19" t="s">
        <v>134</v>
      </c>
      <c r="BE1200" s="204">
        <f>IF(N1200="základní",J1200,0)</f>
        <v>0</v>
      </c>
      <c r="BF1200" s="204">
        <f>IF(N1200="snížená",J1200,0)</f>
        <v>0</v>
      </c>
      <c r="BG1200" s="204">
        <f>IF(N1200="zákl. přenesená",J1200,0)</f>
        <v>0</v>
      </c>
      <c r="BH1200" s="204">
        <f>IF(N1200="sníž. přenesená",J1200,0)</f>
        <v>0</v>
      </c>
      <c r="BI1200" s="204">
        <f>IF(N1200="nulová",J1200,0)</f>
        <v>0</v>
      </c>
      <c r="BJ1200" s="19" t="s">
        <v>23</v>
      </c>
      <c r="BK1200" s="204">
        <f>ROUND(I1200*H1200,2)</f>
        <v>0</v>
      </c>
      <c r="BL1200" s="19" t="s">
        <v>244</v>
      </c>
      <c r="BM1200" s="203" t="s">
        <v>982</v>
      </c>
    </row>
    <row r="1201" spans="1:65" s="2" customFormat="1" ht="11.25" x14ac:dyDescent="0.2">
      <c r="A1201" s="37"/>
      <c r="B1201" s="38"/>
      <c r="C1201" s="39"/>
      <c r="D1201" s="205" t="s">
        <v>143</v>
      </c>
      <c r="E1201" s="39"/>
      <c r="F1201" s="206" t="s">
        <v>981</v>
      </c>
      <c r="G1201" s="39"/>
      <c r="H1201" s="39"/>
      <c r="I1201" s="110"/>
      <c r="J1201" s="39"/>
      <c r="K1201" s="39"/>
      <c r="L1201" s="42"/>
      <c r="M1201" s="207"/>
      <c r="N1201" s="208"/>
      <c r="O1201" s="67"/>
      <c r="P1201" s="67"/>
      <c r="Q1201" s="67"/>
      <c r="R1201" s="67"/>
      <c r="S1201" s="67"/>
      <c r="T1201" s="68"/>
      <c r="U1201" s="37"/>
      <c r="V1201" s="37"/>
      <c r="W1201" s="37"/>
      <c r="X1201" s="37"/>
      <c r="Y1201" s="37"/>
      <c r="Z1201" s="37"/>
      <c r="AA1201" s="37"/>
      <c r="AB1201" s="37"/>
      <c r="AC1201" s="37"/>
      <c r="AD1201" s="37"/>
      <c r="AE1201" s="37"/>
      <c r="AT1201" s="19" t="s">
        <v>143</v>
      </c>
      <c r="AU1201" s="19" t="s">
        <v>89</v>
      </c>
    </row>
    <row r="1202" spans="1:65" s="2" customFormat="1" ht="58.5" x14ac:dyDescent="0.2">
      <c r="A1202" s="37"/>
      <c r="B1202" s="38"/>
      <c r="C1202" s="39"/>
      <c r="D1202" s="205" t="s">
        <v>340</v>
      </c>
      <c r="E1202" s="39"/>
      <c r="F1202" s="251" t="s">
        <v>983</v>
      </c>
      <c r="G1202" s="39"/>
      <c r="H1202" s="39"/>
      <c r="I1202" s="110"/>
      <c r="J1202" s="39"/>
      <c r="K1202" s="39"/>
      <c r="L1202" s="42"/>
      <c r="M1202" s="207"/>
      <c r="N1202" s="208"/>
      <c r="O1202" s="67"/>
      <c r="P1202" s="67"/>
      <c r="Q1202" s="67"/>
      <c r="R1202" s="67"/>
      <c r="S1202" s="67"/>
      <c r="T1202" s="68"/>
      <c r="U1202" s="37"/>
      <c r="V1202" s="37"/>
      <c r="W1202" s="37"/>
      <c r="X1202" s="37"/>
      <c r="Y1202" s="37"/>
      <c r="Z1202" s="37"/>
      <c r="AA1202" s="37"/>
      <c r="AB1202" s="37"/>
      <c r="AC1202" s="37"/>
      <c r="AD1202" s="37"/>
      <c r="AE1202" s="37"/>
      <c r="AT1202" s="19" t="s">
        <v>340</v>
      </c>
      <c r="AU1202" s="19" t="s">
        <v>89</v>
      </c>
    </row>
    <row r="1203" spans="1:65" s="14" customFormat="1" ht="11.25" x14ac:dyDescent="0.2">
      <c r="B1203" s="219"/>
      <c r="C1203" s="220"/>
      <c r="D1203" s="205" t="s">
        <v>145</v>
      </c>
      <c r="E1203" s="221" t="s">
        <v>34</v>
      </c>
      <c r="F1203" s="222" t="s">
        <v>23</v>
      </c>
      <c r="G1203" s="220"/>
      <c r="H1203" s="223">
        <v>1</v>
      </c>
      <c r="I1203" s="224"/>
      <c r="J1203" s="220"/>
      <c r="K1203" s="220"/>
      <c r="L1203" s="225"/>
      <c r="M1203" s="226"/>
      <c r="N1203" s="227"/>
      <c r="O1203" s="227"/>
      <c r="P1203" s="227"/>
      <c r="Q1203" s="227"/>
      <c r="R1203" s="227"/>
      <c r="S1203" s="227"/>
      <c r="T1203" s="228"/>
      <c r="AT1203" s="229" t="s">
        <v>145</v>
      </c>
      <c r="AU1203" s="229" t="s">
        <v>89</v>
      </c>
      <c r="AV1203" s="14" t="s">
        <v>89</v>
      </c>
      <c r="AW1203" s="14" t="s">
        <v>41</v>
      </c>
      <c r="AX1203" s="14" t="s">
        <v>80</v>
      </c>
      <c r="AY1203" s="229" t="s">
        <v>134</v>
      </c>
    </row>
    <row r="1204" spans="1:65" s="15" customFormat="1" ht="11.25" x14ac:dyDescent="0.2">
      <c r="B1204" s="230"/>
      <c r="C1204" s="231"/>
      <c r="D1204" s="205" t="s">
        <v>145</v>
      </c>
      <c r="E1204" s="232" t="s">
        <v>34</v>
      </c>
      <c r="F1204" s="233" t="s">
        <v>149</v>
      </c>
      <c r="G1204" s="231"/>
      <c r="H1204" s="234">
        <v>1</v>
      </c>
      <c r="I1204" s="235"/>
      <c r="J1204" s="231"/>
      <c r="K1204" s="231"/>
      <c r="L1204" s="236"/>
      <c r="M1204" s="237"/>
      <c r="N1204" s="238"/>
      <c r="O1204" s="238"/>
      <c r="P1204" s="238"/>
      <c r="Q1204" s="238"/>
      <c r="R1204" s="238"/>
      <c r="S1204" s="238"/>
      <c r="T1204" s="239"/>
      <c r="AT1204" s="240" t="s">
        <v>145</v>
      </c>
      <c r="AU1204" s="240" t="s">
        <v>89</v>
      </c>
      <c r="AV1204" s="15" t="s">
        <v>141</v>
      </c>
      <c r="AW1204" s="15" t="s">
        <v>41</v>
      </c>
      <c r="AX1204" s="15" t="s">
        <v>23</v>
      </c>
      <c r="AY1204" s="240" t="s">
        <v>134</v>
      </c>
    </row>
    <row r="1205" spans="1:65" s="2" customFormat="1" ht="16.5" customHeight="1" x14ac:dyDescent="0.2">
      <c r="A1205" s="37"/>
      <c r="B1205" s="38"/>
      <c r="C1205" s="192" t="s">
        <v>984</v>
      </c>
      <c r="D1205" s="192" t="s">
        <v>136</v>
      </c>
      <c r="E1205" s="193" t="s">
        <v>985</v>
      </c>
      <c r="F1205" s="194" t="s">
        <v>986</v>
      </c>
      <c r="G1205" s="195" t="s">
        <v>939</v>
      </c>
      <c r="H1205" s="263"/>
      <c r="I1205" s="197"/>
      <c r="J1205" s="198">
        <f>ROUND(I1205*H1205,2)</f>
        <v>0</v>
      </c>
      <c r="K1205" s="194" t="s">
        <v>158</v>
      </c>
      <c r="L1205" s="42"/>
      <c r="M1205" s="199" t="s">
        <v>34</v>
      </c>
      <c r="N1205" s="200" t="s">
        <v>51</v>
      </c>
      <c r="O1205" s="67"/>
      <c r="P1205" s="201">
        <f>O1205*H1205</f>
        <v>0</v>
      </c>
      <c r="Q1205" s="201">
        <v>0</v>
      </c>
      <c r="R1205" s="201">
        <f>Q1205*H1205</f>
        <v>0</v>
      </c>
      <c r="S1205" s="201">
        <v>0</v>
      </c>
      <c r="T1205" s="202">
        <f>S1205*H1205</f>
        <v>0</v>
      </c>
      <c r="U1205" s="37"/>
      <c r="V1205" s="37"/>
      <c r="W1205" s="37"/>
      <c r="X1205" s="37"/>
      <c r="Y1205" s="37"/>
      <c r="Z1205" s="37"/>
      <c r="AA1205" s="37"/>
      <c r="AB1205" s="37"/>
      <c r="AC1205" s="37"/>
      <c r="AD1205" s="37"/>
      <c r="AE1205" s="37"/>
      <c r="AR1205" s="203" t="s">
        <v>244</v>
      </c>
      <c r="AT1205" s="203" t="s">
        <v>136</v>
      </c>
      <c r="AU1205" s="203" t="s">
        <v>89</v>
      </c>
      <c r="AY1205" s="19" t="s">
        <v>134</v>
      </c>
      <c r="BE1205" s="204">
        <f>IF(N1205="základní",J1205,0)</f>
        <v>0</v>
      </c>
      <c r="BF1205" s="204">
        <f>IF(N1205="snížená",J1205,0)</f>
        <v>0</v>
      </c>
      <c r="BG1205" s="204">
        <f>IF(N1205="zákl. přenesená",J1205,0)</f>
        <v>0</v>
      </c>
      <c r="BH1205" s="204">
        <f>IF(N1205="sníž. přenesená",J1205,0)</f>
        <v>0</v>
      </c>
      <c r="BI1205" s="204">
        <f>IF(N1205="nulová",J1205,0)</f>
        <v>0</v>
      </c>
      <c r="BJ1205" s="19" t="s">
        <v>23</v>
      </c>
      <c r="BK1205" s="204">
        <f>ROUND(I1205*H1205,2)</f>
        <v>0</v>
      </c>
      <c r="BL1205" s="19" t="s">
        <v>244</v>
      </c>
      <c r="BM1205" s="203" t="s">
        <v>987</v>
      </c>
    </row>
    <row r="1206" spans="1:65" s="2" customFormat="1" ht="19.5" x14ac:dyDescent="0.2">
      <c r="A1206" s="37"/>
      <c r="B1206" s="38"/>
      <c r="C1206" s="39"/>
      <c r="D1206" s="205" t="s">
        <v>143</v>
      </c>
      <c r="E1206" s="39"/>
      <c r="F1206" s="206" t="s">
        <v>988</v>
      </c>
      <c r="G1206" s="39"/>
      <c r="H1206" s="39"/>
      <c r="I1206" s="110"/>
      <c r="J1206" s="39"/>
      <c r="K1206" s="39"/>
      <c r="L1206" s="42"/>
      <c r="M1206" s="207"/>
      <c r="N1206" s="208"/>
      <c r="O1206" s="67"/>
      <c r="P1206" s="67"/>
      <c r="Q1206" s="67"/>
      <c r="R1206" s="67"/>
      <c r="S1206" s="67"/>
      <c r="T1206" s="68"/>
      <c r="U1206" s="37"/>
      <c r="V1206" s="37"/>
      <c r="W1206" s="37"/>
      <c r="X1206" s="37"/>
      <c r="Y1206" s="37"/>
      <c r="Z1206" s="37"/>
      <c r="AA1206" s="37"/>
      <c r="AB1206" s="37"/>
      <c r="AC1206" s="37"/>
      <c r="AD1206" s="37"/>
      <c r="AE1206" s="37"/>
      <c r="AT1206" s="19" t="s">
        <v>143</v>
      </c>
      <c r="AU1206" s="19" t="s">
        <v>89</v>
      </c>
    </row>
    <row r="1207" spans="1:65" s="2" customFormat="1" ht="16.5" customHeight="1" x14ac:dyDescent="0.2">
      <c r="A1207" s="37"/>
      <c r="B1207" s="38"/>
      <c r="C1207" s="192" t="s">
        <v>989</v>
      </c>
      <c r="D1207" s="192" t="s">
        <v>136</v>
      </c>
      <c r="E1207" s="193" t="s">
        <v>990</v>
      </c>
      <c r="F1207" s="194" t="s">
        <v>34</v>
      </c>
      <c r="G1207" s="195" t="s">
        <v>939</v>
      </c>
      <c r="H1207" s="263"/>
      <c r="I1207" s="197"/>
      <c r="J1207" s="198">
        <f>ROUND(I1207*H1207,2)</f>
        <v>0</v>
      </c>
      <c r="K1207" s="194" t="s">
        <v>34</v>
      </c>
      <c r="L1207" s="42"/>
      <c r="M1207" s="199" t="s">
        <v>34</v>
      </c>
      <c r="N1207" s="200" t="s">
        <v>51</v>
      </c>
      <c r="O1207" s="67"/>
      <c r="P1207" s="201">
        <f>O1207*H1207</f>
        <v>0</v>
      </c>
      <c r="Q1207" s="201">
        <v>0</v>
      </c>
      <c r="R1207" s="201">
        <f>Q1207*H1207</f>
        <v>0</v>
      </c>
      <c r="S1207" s="201">
        <v>0</v>
      </c>
      <c r="T1207" s="202">
        <f>S1207*H1207</f>
        <v>0</v>
      </c>
      <c r="U1207" s="37"/>
      <c r="V1207" s="37"/>
      <c r="W1207" s="37"/>
      <c r="X1207" s="37"/>
      <c r="Y1207" s="37"/>
      <c r="Z1207" s="37"/>
      <c r="AA1207" s="37"/>
      <c r="AB1207" s="37"/>
      <c r="AC1207" s="37"/>
      <c r="AD1207" s="37"/>
      <c r="AE1207" s="37"/>
      <c r="AR1207" s="203" t="s">
        <v>244</v>
      </c>
      <c r="AT1207" s="203" t="s">
        <v>136</v>
      </c>
      <c r="AU1207" s="203" t="s">
        <v>89</v>
      </c>
      <c r="AY1207" s="19" t="s">
        <v>134</v>
      </c>
      <c r="BE1207" s="204">
        <f>IF(N1207="základní",J1207,0)</f>
        <v>0</v>
      </c>
      <c r="BF1207" s="204">
        <f>IF(N1207="snížená",J1207,0)</f>
        <v>0</v>
      </c>
      <c r="BG1207" s="204">
        <f>IF(N1207="zákl. přenesená",J1207,0)</f>
        <v>0</v>
      </c>
      <c r="BH1207" s="204">
        <f>IF(N1207="sníž. přenesená",J1207,0)</f>
        <v>0</v>
      </c>
      <c r="BI1207" s="204">
        <f>IF(N1207="nulová",J1207,0)</f>
        <v>0</v>
      </c>
      <c r="BJ1207" s="19" t="s">
        <v>23</v>
      </c>
      <c r="BK1207" s="204">
        <f>ROUND(I1207*H1207,2)</f>
        <v>0</v>
      </c>
      <c r="BL1207" s="19" t="s">
        <v>244</v>
      </c>
      <c r="BM1207" s="203" t="s">
        <v>991</v>
      </c>
    </row>
    <row r="1208" spans="1:65" s="2" customFormat="1" ht="11.25" x14ac:dyDescent="0.2">
      <c r="A1208" s="37"/>
      <c r="B1208" s="38"/>
      <c r="C1208" s="39"/>
      <c r="D1208" s="205" t="s">
        <v>143</v>
      </c>
      <c r="E1208" s="39"/>
      <c r="F1208" s="206" t="s">
        <v>992</v>
      </c>
      <c r="G1208" s="39"/>
      <c r="H1208" s="39"/>
      <c r="I1208" s="110"/>
      <c r="J1208" s="39"/>
      <c r="K1208" s="39"/>
      <c r="L1208" s="42"/>
      <c r="M1208" s="207"/>
      <c r="N1208" s="208"/>
      <c r="O1208" s="67"/>
      <c r="P1208" s="67"/>
      <c r="Q1208" s="67"/>
      <c r="R1208" s="67"/>
      <c r="S1208" s="67"/>
      <c r="T1208" s="68"/>
      <c r="U1208" s="37"/>
      <c r="V1208" s="37"/>
      <c r="W1208" s="37"/>
      <c r="X1208" s="37"/>
      <c r="Y1208" s="37"/>
      <c r="Z1208" s="37"/>
      <c r="AA1208" s="37"/>
      <c r="AB1208" s="37"/>
      <c r="AC1208" s="37"/>
      <c r="AD1208" s="37"/>
      <c r="AE1208" s="37"/>
      <c r="AT1208" s="19" t="s">
        <v>143</v>
      </c>
      <c r="AU1208" s="19" t="s">
        <v>89</v>
      </c>
    </row>
    <row r="1209" spans="1:65" s="2" customFormat="1" ht="16.5" customHeight="1" x14ac:dyDescent="0.2">
      <c r="A1209" s="37"/>
      <c r="B1209" s="38"/>
      <c r="C1209" s="192" t="s">
        <v>993</v>
      </c>
      <c r="D1209" s="192" t="s">
        <v>136</v>
      </c>
      <c r="E1209" s="193" t="s">
        <v>994</v>
      </c>
      <c r="F1209" s="194" t="s">
        <v>995</v>
      </c>
      <c r="G1209" s="195" t="s">
        <v>939</v>
      </c>
      <c r="H1209" s="263"/>
      <c r="I1209" s="197"/>
      <c r="J1209" s="198">
        <f>ROUND(I1209*H1209,2)</f>
        <v>0</v>
      </c>
      <c r="K1209" s="194" t="s">
        <v>140</v>
      </c>
      <c r="L1209" s="42"/>
      <c r="M1209" s="199" t="s">
        <v>34</v>
      </c>
      <c r="N1209" s="200" t="s">
        <v>51</v>
      </c>
      <c r="O1209" s="67"/>
      <c r="P1209" s="201">
        <f>O1209*H1209</f>
        <v>0</v>
      </c>
      <c r="Q1209" s="201">
        <v>0</v>
      </c>
      <c r="R1209" s="201">
        <f>Q1209*H1209</f>
        <v>0</v>
      </c>
      <c r="S1209" s="201">
        <v>0</v>
      </c>
      <c r="T1209" s="202">
        <f>S1209*H1209</f>
        <v>0</v>
      </c>
      <c r="U1209" s="37"/>
      <c r="V1209" s="37"/>
      <c r="W1209" s="37"/>
      <c r="X1209" s="37"/>
      <c r="Y1209" s="37"/>
      <c r="Z1209" s="37"/>
      <c r="AA1209" s="37"/>
      <c r="AB1209" s="37"/>
      <c r="AC1209" s="37"/>
      <c r="AD1209" s="37"/>
      <c r="AE1209" s="37"/>
      <c r="AR1209" s="203" t="s">
        <v>244</v>
      </c>
      <c r="AT1209" s="203" t="s">
        <v>136</v>
      </c>
      <c r="AU1209" s="203" t="s">
        <v>89</v>
      </c>
      <c r="AY1209" s="19" t="s">
        <v>134</v>
      </c>
      <c r="BE1209" s="204">
        <f>IF(N1209="základní",J1209,0)</f>
        <v>0</v>
      </c>
      <c r="BF1209" s="204">
        <f>IF(N1209="snížená",J1209,0)</f>
        <v>0</v>
      </c>
      <c r="BG1209" s="204">
        <f>IF(N1209="zákl. přenesená",J1209,0)</f>
        <v>0</v>
      </c>
      <c r="BH1209" s="204">
        <f>IF(N1209="sníž. přenesená",J1209,0)</f>
        <v>0</v>
      </c>
      <c r="BI1209" s="204">
        <f>IF(N1209="nulová",J1209,0)</f>
        <v>0</v>
      </c>
      <c r="BJ1209" s="19" t="s">
        <v>23</v>
      </c>
      <c r="BK1209" s="204">
        <f>ROUND(I1209*H1209,2)</f>
        <v>0</v>
      </c>
      <c r="BL1209" s="19" t="s">
        <v>244</v>
      </c>
      <c r="BM1209" s="203" t="s">
        <v>996</v>
      </c>
    </row>
    <row r="1210" spans="1:65" s="2" customFormat="1" ht="19.5" x14ac:dyDescent="0.2">
      <c r="A1210" s="37"/>
      <c r="B1210" s="38"/>
      <c r="C1210" s="39"/>
      <c r="D1210" s="205" t="s">
        <v>143</v>
      </c>
      <c r="E1210" s="39"/>
      <c r="F1210" s="206" t="s">
        <v>997</v>
      </c>
      <c r="G1210" s="39"/>
      <c r="H1210" s="39"/>
      <c r="I1210" s="110"/>
      <c r="J1210" s="39"/>
      <c r="K1210" s="39"/>
      <c r="L1210" s="42"/>
      <c r="M1210" s="207"/>
      <c r="N1210" s="208"/>
      <c r="O1210" s="67"/>
      <c r="P1210" s="67"/>
      <c r="Q1210" s="67"/>
      <c r="R1210" s="67"/>
      <c r="S1210" s="67"/>
      <c r="T1210" s="68"/>
      <c r="U1210" s="37"/>
      <c r="V1210" s="37"/>
      <c r="W1210" s="37"/>
      <c r="X1210" s="37"/>
      <c r="Y1210" s="37"/>
      <c r="Z1210" s="37"/>
      <c r="AA1210" s="37"/>
      <c r="AB1210" s="37"/>
      <c r="AC1210" s="37"/>
      <c r="AD1210" s="37"/>
      <c r="AE1210" s="37"/>
      <c r="AT1210" s="19" t="s">
        <v>143</v>
      </c>
      <c r="AU1210" s="19" t="s">
        <v>89</v>
      </c>
    </row>
    <row r="1211" spans="1:65" s="12" customFormat="1" ht="22.9" customHeight="1" x14ac:dyDescent="0.2">
      <c r="B1211" s="176"/>
      <c r="C1211" s="177"/>
      <c r="D1211" s="178" t="s">
        <v>79</v>
      </c>
      <c r="E1211" s="190" t="s">
        <v>998</v>
      </c>
      <c r="F1211" s="190" t="s">
        <v>999</v>
      </c>
      <c r="G1211" s="177"/>
      <c r="H1211" s="177"/>
      <c r="I1211" s="180"/>
      <c r="J1211" s="191">
        <f>BK1211</f>
        <v>0</v>
      </c>
      <c r="K1211" s="177"/>
      <c r="L1211" s="182"/>
      <c r="M1211" s="183"/>
      <c r="N1211" s="184"/>
      <c r="O1211" s="184"/>
      <c r="P1211" s="185">
        <f>SUM(P1212:P1289)</f>
        <v>0</v>
      </c>
      <c r="Q1211" s="184"/>
      <c r="R1211" s="185">
        <f>SUM(R1212:R1289)</f>
        <v>0.54640454000000005</v>
      </c>
      <c r="S1211" s="184"/>
      <c r="T1211" s="186">
        <f>SUM(T1212:T1289)</f>
        <v>0</v>
      </c>
      <c r="AR1211" s="187" t="s">
        <v>89</v>
      </c>
      <c r="AT1211" s="188" t="s">
        <v>79</v>
      </c>
      <c r="AU1211" s="188" t="s">
        <v>23</v>
      </c>
      <c r="AY1211" s="187" t="s">
        <v>134</v>
      </c>
      <c r="BK1211" s="189">
        <f>SUM(BK1212:BK1289)</f>
        <v>0</v>
      </c>
    </row>
    <row r="1212" spans="1:65" s="2" customFormat="1" ht="16.5" customHeight="1" x14ac:dyDescent="0.2">
      <c r="A1212" s="37"/>
      <c r="B1212" s="38"/>
      <c r="C1212" s="192" t="s">
        <v>1000</v>
      </c>
      <c r="D1212" s="192" t="s">
        <v>136</v>
      </c>
      <c r="E1212" s="193" t="s">
        <v>1001</v>
      </c>
      <c r="F1212" s="194" t="s">
        <v>1002</v>
      </c>
      <c r="G1212" s="195" t="s">
        <v>157</v>
      </c>
      <c r="H1212" s="196">
        <v>1149.317</v>
      </c>
      <c r="I1212" s="197"/>
      <c r="J1212" s="198">
        <f>ROUND(I1212*H1212,2)</f>
        <v>0</v>
      </c>
      <c r="K1212" s="194" t="s">
        <v>158</v>
      </c>
      <c r="L1212" s="42"/>
      <c r="M1212" s="199" t="s">
        <v>34</v>
      </c>
      <c r="N1212" s="200" t="s">
        <v>51</v>
      </c>
      <c r="O1212" s="67"/>
      <c r="P1212" s="201">
        <f>O1212*H1212</f>
        <v>0</v>
      </c>
      <c r="Q1212" s="201">
        <v>0</v>
      </c>
      <c r="R1212" s="201">
        <f>Q1212*H1212</f>
        <v>0</v>
      </c>
      <c r="S1212" s="201">
        <v>0</v>
      </c>
      <c r="T1212" s="202">
        <f>S1212*H1212</f>
        <v>0</v>
      </c>
      <c r="U1212" s="37"/>
      <c r="V1212" s="37"/>
      <c r="W1212" s="37"/>
      <c r="X1212" s="37"/>
      <c r="Y1212" s="37"/>
      <c r="Z1212" s="37"/>
      <c r="AA1212" s="37"/>
      <c r="AB1212" s="37"/>
      <c r="AC1212" s="37"/>
      <c r="AD1212" s="37"/>
      <c r="AE1212" s="37"/>
      <c r="AR1212" s="203" t="s">
        <v>244</v>
      </c>
      <c r="AT1212" s="203" t="s">
        <v>136</v>
      </c>
      <c r="AU1212" s="203" t="s">
        <v>89</v>
      </c>
      <c r="AY1212" s="19" t="s">
        <v>134</v>
      </c>
      <c r="BE1212" s="204">
        <f>IF(N1212="základní",J1212,0)</f>
        <v>0</v>
      </c>
      <c r="BF1212" s="204">
        <f>IF(N1212="snížená",J1212,0)</f>
        <v>0</v>
      </c>
      <c r="BG1212" s="204">
        <f>IF(N1212="zákl. přenesená",J1212,0)</f>
        <v>0</v>
      </c>
      <c r="BH1212" s="204">
        <f>IF(N1212="sníž. přenesená",J1212,0)</f>
        <v>0</v>
      </c>
      <c r="BI1212" s="204">
        <f>IF(N1212="nulová",J1212,0)</f>
        <v>0</v>
      </c>
      <c r="BJ1212" s="19" t="s">
        <v>23</v>
      </c>
      <c r="BK1212" s="204">
        <f>ROUND(I1212*H1212,2)</f>
        <v>0</v>
      </c>
      <c r="BL1212" s="19" t="s">
        <v>244</v>
      </c>
      <c r="BM1212" s="203" t="s">
        <v>1003</v>
      </c>
    </row>
    <row r="1213" spans="1:65" s="2" customFormat="1" ht="11.25" x14ac:dyDescent="0.2">
      <c r="A1213" s="37"/>
      <c r="B1213" s="38"/>
      <c r="C1213" s="39"/>
      <c r="D1213" s="205" t="s">
        <v>143</v>
      </c>
      <c r="E1213" s="39"/>
      <c r="F1213" s="206" t="s">
        <v>1004</v>
      </c>
      <c r="G1213" s="39"/>
      <c r="H1213" s="39"/>
      <c r="I1213" s="110"/>
      <c r="J1213" s="39"/>
      <c r="K1213" s="39"/>
      <c r="L1213" s="42"/>
      <c r="M1213" s="207"/>
      <c r="N1213" s="208"/>
      <c r="O1213" s="67"/>
      <c r="P1213" s="67"/>
      <c r="Q1213" s="67"/>
      <c r="R1213" s="67"/>
      <c r="S1213" s="67"/>
      <c r="T1213" s="68"/>
      <c r="U1213" s="37"/>
      <c r="V1213" s="37"/>
      <c r="W1213" s="37"/>
      <c r="X1213" s="37"/>
      <c r="Y1213" s="37"/>
      <c r="Z1213" s="37"/>
      <c r="AA1213" s="37"/>
      <c r="AB1213" s="37"/>
      <c r="AC1213" s="37"/>
      <c r="AD1213" s="37"/>
      <c r="AE1213" s="37"/>
      <c r="AT1213" s="19" t="s">
        <v>143</v>
      </c>
      <c r="AU1213" s="19" t="s">
        <v>89</v>
      </c>
    </row>
    <row r="1214" spans="1:65" s="13" customFormat="1" ht="11.25" x14ac:dyDescent="0.2">
      <c r="B1214" s="209"/>
      <c r="C1214" s="210"/>
      <c r="D1214" s="205" t="s">
        <v>145</v>
      </c>
      <c r="E1214" s="211" t="s">
        <v>34</v>
      </c>
      <c r="F1214" s="212" t="s">
        <v>162</v>
      </c>
      <c r="G1214" s="210"/>
      <c r="H1214" s="211" t="s">
        <v>34</v>
      </c>
      <c r="I1214" s="213"/>
      <c r="J1214" s="210"/>
      <c r="K1214" s="210"/>
      <c r="L1214" s="214"/>
      <c r="M1214" s="215"/>
      <c r="N1214" s="216"/>
      <c r="O1214" s="216"/>
      <c r="P1214" s="216"/>
      <c r="Q1214" s="216"/>
      <c r="R1214" s="216"/>
      <c r="S1214" s="216"/>
      <c r="T1214" s="217"/>
      <c r="AT1214" s="218" t="s">
        <v>145</v>
      </c>
      <c r="AU1214" s="218" t="s">
        <v>89</v>
      </c>
      <c r="AV1214" s="13" t="s">
        <v>23</v>
      </c>
      <c r="AW1214" s="13" t="s">
        <v>41</v>
      </c>
      <c r="AX1214" s="13" t="s">
        <v>80</v>
      </c>
      <c r="AY1214" s="218" t="s">
        <v>134</v>
      </c>
    </row>
    <row r="1215" spans="1:65" s="13" customFormat="1" ht="11.25" x14ac:dyDescent="0.2">
      <c r="B1215" s="209"/>
      <c r="C1215" s="210"/>
      <c r="D1215" s="205" t="s">
        <v>145</v>
      </c>
      <c r="E1215" s="211" t="s">
        <v>34</v>
      </c>
      <c r="F1215" s="212" t="s">
        <v>415</v>
      </c>
      <c r="G1215" s="210"/>
      <c r="H1215" s="211" t="s">
        <v>34</v>
      </c>
      <c r="I1215" s="213"/>
      <c r="J1215" s="210"/>
      <c r="K1215" s="210"/>
      <c r="L1215" s="214"/>
      <c r="M1215" s="215"/>
      <c r="N1215" s="216"/>
      <c r="O1215" s="216"/>
      <c r="P1215" s="216"/>
      <c r="Q1215" s="216"/>
      <c r="R1215" s="216"/>
      <c r="S1215" s="216"/>
      <c r="T1215" s="217"/>
      <c r="AT1215" s="218" t="s">
        <v>145</v>
      </c>
      <c r="AU1215" s="218" t="s">
        <v>89</v>
      </c>
      <c r="AV1215" s="13" t="s">
        <v>23</v>
      </c>
      <c r="AW1215" s="13" t="s">
        <v>41</v>
      </c>
      <c r="AX1215" s="13" t="s">
        <v>80</v>
      </c>
      <c r="AY1215" s="218" t="s">
        <v>134</v>
      </c>
    </row>
    <row r="1216" spans="1:65" s="14" customFormat="1" ht="11.25" x14ac:dyDescent="0.2">
      <c r="B1216" s="219"/>
      <c r="C1216" s="220"/>
      <c r="D1216" s="205" t="s">
        <v>145</v>
      </c>
      <c r="E1216" s="221" t="s">
        <v>34</v>
      </c>
      <c r="F1216" s="222" t="s">
        <v>1005</v>
      </c>
      <c r="G1216" s="220"/>
      <c r="H1216" s="223">
        <v>1149.317</v>
      </c>
      <c r="I1216" s="224"/>
      <c r="J1216" s="220"/>
      <c r="K1216" s="220"/>
      <c r="L1216" s="225"/>
      <c r="M1216" s="226"/>
      <c r="N1216" s="227"/>
      <c r="O1216" s="227"/>
      <c r="P1216" s="227"/>
      <c r="Q1216" s="227"/>
      <c r="R1216" s="227"/>
      <c r="S1216" s="227"/>
      <c r="T1216" s="228"/>
      <c r="AT1216" s="229" t="s">
        <v>145</v>
      </c>
      <c r="AU1216" s="229" t="s">
        <v>89</v>
      </c>
      <c r="AV1216" s="14" t="s">
        <v>89</v>
      </c>
      <c r="AW1216" s="14" t="s">
        <v>41</v>
      </c>
      <c r="AX1216" s="14" t="s">
        <v>80</v>
      </c>
      <c r="AY1216" s="229" t="s">
        <v>134</v>
      </c>
    </row>
    <row r="1217" spans="1:65" s="15" customFormat="1" ht="11.25" x14ac:dyDescent="0.2">
      <c r="B1217" s="230"/>
      <c r="C1217" s="231"/>
      <c r="D1217" s="205" t="s">
        <v>145</v>
      </c>
      <c r="E1217" s="232" t="s">
        <v>34</v>
      </c>
      <c r="F1217" s="233" t="s">
        <v>149</v>
      </c>
      <c r="G1217" s="231"/>
      <c r="H1217" s="234">
        <v>1149.317</v>
      </c>
      <c r="I1217" s="235"/>
      <c r="J1217" s="231"/>
      <c r="K1217" s="231"/>
      <c r="L1217" s="236"/>
      <c r="M1217" s="237"/>
      <c r="N1217" s="238"/>
      <c r="O1217" s="238"/>
      <c r="P1217" s="238"/>
      <c r="Q1217" s="238"/>
      <c r="R1217" s="238"/>
      <c r="S1217" s="238"/>
      <c r="T1217" s="239"/>
      <c r="AT1217" s="240" t="s">
        <v>145</v>
      </c>
      <c r="AU1217" s="240" t="s">
        <v>89</v>
      </c>
      <c r="AV1217" s="15" t="s">
        <v>141</v>
      </c>
      <c r="AW1217" s="15" t="s">
        <v>41</v>
      </c>
      <c r="AX1217" s="15" t="s">
        <v>23</v>
      </c>
      <c r="AY1217" s="240" t="s">
        <v>134</v>
      </c>
    </row>
    <row r="1218" spans="1:65" s="2" customFormat="1" ht="16.5" customHeight="1" x14ac:dyDescent="0.2">
      <c r="A1218" s="37"/>
      <c r="B1218" s="38"/>
      <c r="C1218" s="192" t="s">
        <v>1006</v>
      </c>
      <c r="D1218" s="192" t="s">
        <v>136</v>
      </c>
      <c r="E1218" s="193" t="s">
        <v>1007</v>
      </c>
      <c r="F1218" s="194" t="s">
        <v>1008</v>
      </c>
      <c r="G1218" s="195" t="s">
        <v>157</v>
      </c>
      <c r="H1218" s="196">
        <v>1149.317</v>
      </c>
      <c r="I1218" s="197"/>
      <c r="J1218" s="198">
        <f>ROUND(I1218*H1218,2)</f>
        <v>0</v>
      </c>
      <c r="K1218" s="194" t="s">
        <v>158</v>
      </c>
      <c r="L1218" s="42"/>
      <c r="M1218" s="199" t="s">
        <v>34</v>
      </c>
      <c r="N1218" s="200" t="s">
        <v>51</v>
      </c>
      <c r="O1218" s="67"/>
      <c r="P1218" s="201">
        <f>O1218*H1218</f>
        <v>0</v>
      </c>
      <c r="Q1218" s="201">
        <v>2.2000000000000001E-4</v>
      </c>
      <c r="R1218" s="201">
        <f>Q1218*H1218</f>
        <v>0.25284973999999999</v>
      </c>
      <c r="S1218" s="201">
        <v>0</v>
      </c>
      <c r="T1218" s="202">
        <f>S1218*H1218</f>
        <v>0</v>
      </c>
      <c r="U1218" s="37"/>
      <c r="V1218" s="37"/>
      <c r="W1218" s="37"/>
      <c r="X1218" s="37"/>
      <c r="Y1218" s="37"/>
      <c r="Z1218" s="37"/>
      <c r="AA1218" s="37"/>
      <c r="AB1218" s="37"/>
      <c r="AC1218" s="37"/>
      <c r="AD1218" s="37"/>
      <c r="AE1218" s="37"/>
      <c r="AR1218" s="203" t="s">
        <v>244</v>
      </c>
      <c r="AT1218" s="203" t="s">
        <v>136</v>
      </c>
      <c r="AU1218" s="203" t="s">
        <v>89</v>
      </c>
      <c r="AY1218" s="19" t="s">
        <v>134</v>
      </c>
      <c r="BE1218" s="204">
        <f>IF(N1218="základní",J1218,0)</f>
        <v>0</v>
      </c>
      <c r="BF1218" s="204">
        <f>IF(N1218="snížená",J1218,0)</f>
        <v>0</v>
      </c>
      <c r="BG1218" s="204">
        <f>IF(N1218="zákl. přenesená",J1218,0)</f>
        <v>0</v>
      </c>
      <c r="BH1218" s="204">
        <f>IF(N1218="sníž. přenesená",J1218,0)</f>
        <v>0</v>
      </c>
      <c r="BI1218" s="204">
        <f>IF(N1218="nulová",J1218,0)</f>
        <v>0</v>
      </c>
      <c r="BJ1218" s="19" t="s">
        <v>23</v>
      </c>
      <c r="BK1218" s="204">
        <f>ROUND(I1218*H1218,2)</f>
        <v>0</v>
      </c>
      <c r="BL1218" s="19" t="s">
        <v>244</v>
      </c>
      <c r="BM1218" s="203" t="s">
        <v>1009</v>
      </c>
    </row>
    <row r="1219" spans="1:65" s="2" customFormat="1" ht="11.25" x14ac:dyDescent="0.2">
      <c r="A1219" s="37"/>
      <c r="B1219" s="38"/>
      <c r="C1219" s="39"/>
      <c r="D1219" s="205" t="s">
        <v>143</v>
      </c>
      <c r="E1219" s="39"/>
      <c r="F1219" s="206" t="s">
        <v>1010</v>
      </c>
      <c r="G1219" s="39"/>
      <c r="H1219" s="39"/>
      <c r="I1219" s="110"/>
      <c r="J1219" s="39"/>
      <c r="K1219" s="39"/>
      <c r="L1219" s="42"/>
      <c r="M1219" s="207"/>
      <c r="N1219" s="208"/>
      <c r="O1219" s="67"/>
      <c r="P1219" s="67"/>
      <c r="Q1219" s="67"/>
      <c r="R1219" s="67"/>
      <c r="S1219" s="67"/>
      <c r="T1219" s="68"/>
      <c r="U1219" s="37"/>
      <c r="V1219" s="37"/>
      <c r="W1219" s="37"/>
      <c r="X1219" s="37"/>
      <c r="Y1219" s="37"/>
      <c r="Z1219" s="37"/>
      <c r="AA1219" s="37"/>
      <c r="AB1219" s="37"/>
      <c r="AC1219" s="37"/>
      <c r="AD1219" s="37"/>
      <c r="AE1219" s="37"/>
      <c r="AT1219" s="19" t="s">
        <v>143</v>
      </c>
      <c r="AU1219" s="19" t="s">
        <v>89</v>
      </c>
    </row>
    <row r="1220" spans="1:65" s="2" customFormat="1" ht="58.5" x14ac:dyDescent="0.2">
      <c r="A1220" s="37"/>
      <c r="B1220" s="38"/>
      <c r="C1220" s="39"/>
      <c r="D1220" s="205" t="s">
        <v>340</v>
      </c>
      <c r="E1220" s="39"/>
      <c r="F1220" s="251" t="s">
        <v>1011</v>
      </c>
      <c r="G1220" s="39"/>
      <c r="H1220" s="39"/>
      <c r="I1220" s="110"/>
      <c r="J1220" s="39"/>
      <c r="K1220" s="39"/>
      <c r="L1220" s="42"/>
      <c r="M1220" s="207"/>
      <c r="N1220" s="208"/>
      <c r="O1220" s="67"/>
      <c r="P1220" s="67"/>
      <c r="Q1220" s="67"/>
      <c r="R1220" s="67"/>
      <c r="S1220" s="67"/>
      <c r="T1220" s="68"/>
      <c r="U1220" s="37"/>
      <c r="V1220" s="37"/>
      <c r="W1220" s="37"/>
      <c r="X1220" s="37"/>
      <c r="Y1220" s="37"/>
      <c r="Z1220" s="37"/>
      <c r="AA1220" s="37"/>
      <c r="AB1220" s="37"/>
      <c r="AC1220" s="37"/>
      <c r="AD1220" s="37"/>
      <c r="AE1220" s="37"/>
      <c r="AT1220" s="19" t="s">
        <v>340</v>
      </c>
      <c r="AU1220" s="19" t="s">
        <v>89</v>
      </c>
    </row>
    <row r="1221" spans="1:65" s="13" customFormat="1" ht="11.25" x14ac:dyDescent="0.2">
      <c r="B1221" s="209"/>
      <c r="C1221" s="210"/>
      <c r="D1221" s="205" t="s">
        <v>145</v>
      </c>
      <c r="E1221" s="211" t="s">
        <v>34</v>
      </c>
      <c r="F1221" s="212" t="s">
        <v>1012</v>
      </c>
      <c r="G1221" s="210"/>
      <c r="H1221" s="211" t="s">
        <v>34</v>
      </c>
      <c r="I1221" s="213"/>
      <c r="J1221" s="210"/>
      <c r="K1221" s="210"/>
      <c r="L1221" s="214"/>
      <c r="M1221" s="215"/>
      <c r="N1221" s="216"/>
      <c r="O1221" s="216"/>
      <c r="P1221" s="216"/>
      <c r="Q1221" s="216"/>
      <c r="R1221" s="216"/>
      <c r="S1221" s="216"/>
      <c r="T1221" s="217"/>
      <c r="AT1221" s="218" t="s">
        <v>145</v>
      </c>
      <c r="AU1221" s="218" t="s">
        <v>89</v>
      </c>
      <c r="AV1221" s="13" t="s">
        <v>23</v>
      </c>
      <c r="AW1221" s="13" t="s">
        <v>41</v>
      </c>
      <c r="AX1221" s="13" t="s">
        <v>80</v>
      </c>
      <c r="AY1221" s="218" t="s">
        <v>134</v>
      </c>
    </row>
    <row r="1222" spans="1:65" s="13" customFormat="1" ht="11.25" x14ac:dyDescent="0.2">
      <c r="B1222" s="209"/>
      <c r="C1222" s="210"/>
      <c r="D1222" s="205" t="s">
        <v>145</v>
      </c>
      <c r="E1222" s="211" t="s">
        <v>34</v>
      </c>
      <c r="F1222" s="212" t="s">
        <v>162</v>
      </c>
      <c r="G1222" s="210"/>
      <c r="H1222" s="211" t="s">
        <v>34</v>
      </c>
      <c r="I1222" s="213"/>
      <c r="J1222" s="210"/>
      <c r="K1222" s="210"/>
      <c r="L1222" s="214"/>
      <c r="M1222" s="215"/>
      <c r="N1222" s="216"/>
      <c r="O1222" s="216"/>
      <c r="P1222" s="216"/>
      <c r="Q1222" s="216"/>
      <c r="R1222" s="216"/>
      <c r="S1222" s="216"/>
      <c r="T1222" s="217"/>
      <c r="AT1222" s="218" t="s">
        <v>145</v>
      </c>
      <c r="AU1222" s="218" t="s">
        <v>89</v>
      </c>
      <c r="AV1222" s="13" t="s">
        <v>23</v>
      </c>
      <c r="AW1222" s="13" t="s">
        <v>41</v>
      </c>
      <c r="AX1222" s="13" t="s">
        <v>80</v>
      </c>
      <c r="AY1222" s="218" t="s">
        <v>134</v>
      </c>
    </row>
    <row r="1223" spans="1:65" s="13" customFormat="1" ht="11.25" x14ac:dyDescent="0.2">
      <c r="B1223" s="209"/>
      <c r="C1223" s="210"/>
      <c r="D1223" s="205" t="s">
        <v>145</v>
      </c>
      <c r="E1223" s="211" t="s">
        <v>34</v>
      </c>
      <c r="F1223" s="212" t="s">
        <v>415</v>
      </c>
      <c r="G1223" s="210"/>
      <c r="H1223" s="211" t="s">
        <v>34</v>
      </c>
      <c r="I1223" s="213"/>
      <c r="J1223" s="210"/>
      <c r="K1223" s="210"/>
      <c r="L1223" s="214"/>
      <c r="M1223" s="215"/>
      <c r="N1223" s="216"/>
      <c r="O1223" s="216"/>
      <c r="P1223" s="216"/>
      <c r="Q1223" s="216"/>
      <c r="R1223" s="216"/>
      <c r="S1223" s="216"/>
      <c r="T1223" s="217"/>
      <c r="AT1223" s="218" t="s">
        <v>145</v>
      </c>
      <c r="AU1223" s="218" t="s">
        <v>89</v>
      </c>
      <c r="AV1223" s="13" t="s">
        <v>23</v>
      </c>
      <c r="AW1223" s="13" t="s">
        <v>41</v>
      </c>
      <c r="AX1223" s="13" t="s">
        <v>80</v>
      </c>
      <c r="AY1223" s="218" t="s">
        <v>134</v>
      </c>
    </row>
    <row r="1224" spans="1:65" s="14" customFormat="1" ht="11.25" x14ac:dyDescent="0.2">
      <c r="B1224" s="219"/>
      <c r="C1224" s="220"/>
      <c r="D1224" s="205" t="s">
        <v>145</v>
      </c>
      <c r="E1224" s="221" t="s">
        <v>34</v>
      </c>
      <c r="F1224" s="222" t="s">
        <v>1005</v>
      </c>
      <c r="G1224" s="220"/>
      <c r="H1224" s="223">
        <v>1149.317</v>
      </c>
      <c r="I1224" s="224"/>
      <c r="J1224" s="220"/>
      <c r="K1224" s="220"/>
      <c r="L1224" s="225"/>
      <c r="M1224" s="226"/>
      <c r="N1224" s="227"/>
      <c r="O1224" s="227"/>
      <c r="P1224" s="227"/>
      <c r="Q1224" s="227"/>
      <c r="R1224" s="227"/>
      <c r="S1224" s="227"/>
      <c r="T1224" s="228"/>
      <c r="AT1224" s="229" t="s">
        <v>145</v>
      </c>
      <c r="AU1224" s="229" t="s">
        <v>89</v>
      </c>
      <c r="AV1224" s="14" t="s">
        <v>89</v>
      </c>
      <c r="AW1224" s="14" t="s">
        <v>41</v>
      </c>
      <c r="AX1224" s="14" t="s">
        <v>80</v>
      </c>
      <c r="AY1224" s="229" t="s">
        <v>134</v>
      </c>
    </row>
    <row r="1225" spans="1:65" s="15" customFormat="1" ht="11.25" x14ac:dyDescent="0.2">
      <c r="B1225" s="230"/>
      <c r="C1225" s="231"/>
      <c r="D1225" s="205" t="s">
        <v>145</v>
      </c>
      <c r="E1225" s="232" t="s">
        <v>34</v>
      </c>
      <c r="F1225" s="233" t="s">
        <v>149</v>
      </c>
      <c r="G1225" s="231"/>
      <c r="H1225" s="234">
        <v>1149.317</v>
      </c>
      <c r="I1225" s="235"/>
      <c r="J1225" s="231"/>
      <c r="K1225" s="231"/>
      <c r="L1225" s="236"/>
      <c r="M1225" s="237"/>
      <c r="N1225" s="238"/>
      <c r="O1225" s="238"/>
      <c r="P1225" s="238"/>
      <c r="Q1225" s="238"/>
      <c r="R1225" s="238"/>
      <c r="S1225" s="238"/>
      <c r="T1225" s="239"/>
      <c r="AT1225" s="240" t="s">
        <v>145</v>
      </c>
      <c r="AU1225" s="240" t="s">
        <v>89</v>
      </c>
      <c r="AV1225" s="15" t="s">
        <v>141</v>
      </c>
      <c r="AW1225" s="15" t="s">
        <v>41</v>
      </c>
      <c r="AX1225" s="15" t="s">
        <v>23</v>
      </c>
      <c r="AY1225" s="240" t="s">
        <v>134</v>
      </c>
    </row>
    <row r="1226" spans="1:65" s="2" customFormat="1" ht="16.5" customHeight="1" x14ac:dyDescent="0.2">
      <c r="A1226" s="37"/>
      <c r="B1226" s="38"/>
      <c r="C1226" s="192" t="s">
        <v>1013</v>
      </c>
      <c r="D1226" s="192" t="s">
        <v>136</v>
      </c>
      <c r="E1226" s="193" t="s">
        <v>1014</v>
      </c>
      <c r="F1226" s="194" t="s">
        <v>1015</v>
      </c>
      <c r="G1226" s="195" t="s">
        <v>157</v>
      </c>
      <c r="H1226" s="196">
        <v>127.08</v>
      </c>
      <c r="I1226" s="197"/>
      <c r="J1226" s="198">
        <f>ROUND(I1226*H1226,2)</f>
        <v>0</v>
      </c>
      <c r="K1226" s="194" t="s">
        <v>158</v>
      </c>
      <c r="L1226" s="42"/>
      <c r="M1226" s="199" t="s">
        <v>34</v>
      </c>
      <c r="N1226" s="200" t="s">
        <v>51</v>
      </c>
      <c r="O1226" s="67"/>
      <c r="P1226" s="201">
        <f>O1226*H1226</f>
        <v>0</v>
      </c>
      <c r="Q1226" s="201">
        <v>1.5E-3</v>
      </c>
      <c r="R1226" s="201">
        <f>Q1226*H1226</f>
        <v>0.19062000000000001</v>
      </c>
      <c r="S1226" s="201">
        <v>0</v>
      </c>
      <c r="T1226" s="202">
        <f>S1226*H1226</f>
        <v>0</v>
      </c>
      <c r="U1226" s="37"/>
      <c r="V1226" s="37"/>
      <c r="W1226" s="37"/>
      <c r="X1226" s="37"/>
      <c r="Y1226" s="37"/>
      <c r="Z1226" s="37"/>
      <c r="AA1226" s="37"/>
      <c r="AB1226" s="37"/>
      <c r="AC1226" s="37"/>
      <c r="AD1226" s="37"/>
      <c r="AE1226" s="37"/>
      <c r="AR1226" s="203" t="s">
        <v>244</v>
      </c>
      <c r="AT1226" s="203" t="s">
        <v>136</v>
      </c>
      <c r="AU1226" s="203" t="s">
        <v>89</v>
      </c>
      <c r="AY1226" s="19" t="s">
        <v>134</v>
      </c>
      <c r="BE1226" s="204">
        <f>IF(N1226="základní",J1226,0)</f>
        <v>0</v>
      </c>
      <c r="BF1226" s="204">
        <f>IF(N1226="snížená",J1226,0)</f>
        <v>0</v>
      </c>
      <c r="BG1226" s="204">
        <f>IF(N1226="zákl. přenesená",J1226,0)</f>
        <v>0</v>
      </c>
      <c r="BH1226" s="204">
        <f>IF(N1226="sníž. přenesená",J1226,0)</f>
        <v>0</v>
      </c>
      <c r="BI1226" s="204">
        <f>IF(N1226="nulová",J1226,0)</f>
        <v>0</v>
      </c>
      <c r="BJ1226" s="19" t="s">
        <v>23</v>
      </c>
      <c r="BK1226" s="204">
        <f>ROUND(I1226*H1226,2)</f>
        <v>0</v>
      </c>
      <c r="BL1226" s="19" t="s">
        <v>244</v>
      </c>
      <c r="BM1226" s="203" t="s">
        <v>1016</v>
      </c>
    </row>
    <row r="1227" spans="1:65" s="2" customFormat="1" ht="11.25" x14ac:dyDescent="0.2">
      <c r="A1227" s="37"/>
      <c r="B1227" s="38"/>
      <c r="C1227" s="39"/>
      <c r="D1227" s="205" t="s">
        <v>143</v>
      </c>
      <c r="E1227" s="39"/>
      <c r="F1227" s="206" t="s">
        <v>1017</v>
      </c>
      <c r="G1227" s="39"/>
      <c r="H1227" s="39"/>
      <c r="I1227" s="110"/>
      <c r="J1227" s="39"/>
      <c r="K1227" s="39"/>
      <c r="L1227" s="42"/>
      <c r="M1227" s="207"/>
      <c r="N1227" s="208"/>
      <c r="O1227" s="67"/>
      <c r="P1227" s="67"/>
      <c r="Q1227" s="67"/>
      <c r="R1227" s="67"/>
      <c r="S1227" s="67"/>
      <c r="T1227" s="68"/>
      <c r="U1227" s="37"/>
      <c r="V1227" s="37"/>
      <c r="W1227" s="37"/>
      <c r="X1227" s="37"/>
      <c r="Y1227" s="37"/>
      <c r="Z1227" s="37"/>
      <c r="AA1227" s="37"/>
      <c r="AB1227" s="37"/>
      <c r="AC1227" s="37"/>
      <c r="AD1227" s="37"/>
      <c r="AE1227" s="37"/>
      <c r="AT1227" s="19" t="s">
        <v>143</v>
      </c>
      <c r="AU1227" s="19" t="s">
        <v>89</v>
      </c>
    </row>
    <row r="1228" spans="1:65" s="13" customFormat="1" ht="11.25" x14ac:dyDescent="0.2">
      <c r="B1228" s="209"/>
      <c r="C1228" s="210"/>
      <c r="D1228" s="205" t="s">
        <v>145</v>
      </c>
      <c r="E1228" s="211" t="s">
        <v>34</v>
      </c>
      <c r="F1228" s="212" t="s">
        <v>1018</v>
      </c>
      <c r="G1228" s="210"/>
      <c r="H1228" s="211" t="s">
        <v>34</v>
      </c>
      <c r="I1228" s="213"/>
      <c r="J1228" s="210"/>
      <c r="K1228" s="210"/>
      <c r="L1228" s="214"/>
      <c r="M1228" s="215"/>
      <c r="N1228" s="216"/>
      <c r="O1228" s="216"/>
      <c r="P1228" s="216"/>
      <c r="Q1228" s="216"/>
      <c r="R1228" s="216"/>
      <c r="S1228" s="216"/>
      <c r="T1228" s="217"/>
      <c r="AT1228" s="218" t="s">
        <v>145</v>
      </c>
      <c r="AU1228" s="218" t="s">
        <v>89</v>
      </c>
      <c r="AV1228" s="13" t="s">
        <v>23</v>
      </c>
      <c r="AW1228" s="13" t="s">
        <v>41</v>
      </c>
      <c r="AX1228" s="13" t="s">
        <v>80</v>
      </c>
      <c r="AY1228" s="218" t="s">
        <v>134</v>
      </c>
    </row>
    <row r="1229" spans="1:65" s="13" customFormat="1" ht="11.25" x14ac:dyDescent="0.2">
      <c r="B1229" s="209"/>
      <c r="C1229" s="210"/>
      <c r="D1229" s="205" t="s">
        <v>145</v>
      </c>
      <c r="E1229" s="211" t="s">
        <v>34</v>
      </c>
      <c r="F1229" s="212" t="s">
        <v>1019</v>
      </c>
      <c r="G1229" s="210"/>
      <c r="H1229" s="211" t="s">
        <v>34</v>
      </c>
      <c r="I1229" s="213"/>
      <c r="J1229" s="210"/>
      <c r="K1229" s="210"/>
      <c r="L1229" s="214"/>
      <c r="M1229" s="215"/>
      <c r="N1229" s="216"/>
      <c r="O1229" s="216"/>
      <c r="P1229" s="216"/>
      <c r="Q1229" s="216"/>
      <c r="R1229" s="216"/>
      <c r="S1229" s="216"/>
      <c r="T1229" s="217"/>
      <c r="AT1229" s="218" t="s">
        <v>145</v>
      </c>
      <c r="AU1229" s="218" t="s">
        <v>89</v>
      </c>
      <c r="AV1229" s="13" t="s">
        <v>23</v>
      </c>
      <c r="AW1229" s="13" t="s">
        <v>41</v>
      </c>
      <c r="AX1229" s="13" t="s">
        <v>80</v>
      </c>
      <c r="AY1229" s="218" t="s">
        <v>134</v>
      </c>
    </row>
    <row r="1230" spans="1:65" s="14" customFormat="1" ht="11.25" x14ac:dyDescent="0.2">
      <c r="B1230" s="219"/>
      <c r="C1230" s="220"/>
      <c r="D1230" s="205" t="s">
        <v>145</v>
      </c>
      <c r="E1230" s="221" t="s">
        <v>34</v>
      </c>
      <c r="F1230" s="222" t="s">
        <v>1020</v>
      </c>
      <c r="G1230" s="220"/>
      <c r="H1230" s="223">
        <v>22.4</v>
      </c>
      <c r="I1230" s="224"/>
      <c r="J1230" s="220"/>
      <c r="K1230" s="220"/>
      <c r="L1230" s="225"/>
      <c r="M1230" s="226"/>
      <c r="N1230" s="227"/>
      <c r="O1230" s="227"/>
      <c r="P1230" s="227"/>
      <c r="Q1230" s="227"/>
      <c r="R1230" s="227"/>
      <c r="S1230" s="227"/>
      <c r="T1230" s="228"/>
      <c r="AT1230" s="229" t="s">
        <v>145</v>
      </c>
      <c r="AU1230" s="229" t="s">
        <v>89</v>
      </c>
      <c r="AV1230" s="14" t="s">
        <v>89</v>
      </c>
      <c r="AW1230" s="14" t="s">
        <v>41</v>
      </c>
      <c r="AX1230" s="14" t="s">
        <v>80</v>
      </c>
      <c r="AY1230" s="229" t="s">
        <v>134</v>
      </c>
    </row>
    <row r="1231" spans="1:65" s="14" customFormat="1" ht="11.25" x14ac:dyDescent="0.2">
      <c r="B1231" s="219"/>
      <c r="C1231" s="220"/>
      <c r="D1231" s="205" t="s">
        <v>145</v>
      </c>
      <c r="E1231" s="221" t="s">
        <v>34</v>
      </c>
      <c r="F1231" s="222" t="s">
        <v>1021</v>
      </c>
      <c r="G1231" s="220"/>
      <c r="H1231" s="223">
        <v>18.899999999999999</v>
      </c>
      <c r="I1231" s="224"/>
      <c r="J1231" s="220"/>
      <c r="K1231" s="220"/>
      <c r="L1231" s="225"/>
      <c r="M1231" s="226"/>
      <c r="N1231" s="227"/>
      <c r="O1231" s="227"/>
      <c r="P1231" s="227"/>
      <c r="Q1231" s="227"/>
      <c r="R1231" s="227"/>
      <c r="S1231" s="227"/>
      <c r="T1231" s="228"/>
      <c r="AT1231" s="229" t="s">
        <v>145</v>
      </c>
      <c r="AU1231" s="229" t="s">
        <v>89</v>
      </c>
      <c r="AV1231" s="14" t="s">
        <v>89</v>
      </c>
      <c r="AW1231" s="14" t="s">
        <v>41</v>
      </c>
      <c r="AX1231" s="14" t="s">
        <v>80</v>
      </c>
      <c r="AY1231" s="229" t="s">
        <v>134</v>
      </c>
    </row>
    <row r="1232" spans="1:65" s="14" customFormat="1" ht="11.25" x14ac:dyDescent="0.2">
      <c r="B1232" s="219"/>
      <c r="C1232" s="220"/>
      <c r="D1232" s="205" t="s">
        <v>145</v>
      </c>
      <c r="E1232" s="221" t="s">
        <v>34</v>
      </c>
      <c r="F1232" s="222" t="s">
        <v>1022</v>
      </c>
      <c r="G1232" s="220"/>
      <c r="H1232" s="223">
        <v>11.2</v>
      </c>
      <c r="I1232" s="224"/>
      <c r="J1232" s="220"/>
      <c r="K1232" s="220"/>
      <c r="L1232" s="225"/>
      <c r="M1232" s="226"/>
      <c r="N1232" s="227"/>
      <c r="O1232" s="227"/>
      <c r="P1232" s="227"/>
      <c r="Q1232" s="227"/>
      <c r="R1232" s="227"/>
      <c r="S1232" s="227"/>
      <c r="T1232" s="228"/>
      <c r="AT1232" s="229" t="s">
        <v>145</v>
      </c>
      <c r="AU1232" s="229" t="s">
        <v>89</v>
      </c>
      <c r="AV1232" s="14" t="s">
        <v>89</v>
      </c>
      <c r="AW1232" s="14" t="s">
        <v>41</v>
      </c>
      <c r="AX1232" s="14" t="s">
        <v>80</v>
      </c>
      <c r="AY1232" s="229" t="s">
        <v>134</v>
      </c>
    </row>
    <row r="1233" spans="1:65" s="14" customFormat="1" ht="11.25" x14ac:dyDescent="0.2">
      <c r="B1233" s="219"/>
      <c r="C1233" s="220"/>
      <c r="D1233" s="205" t="s">
        <v>145</v>
      </c>
      <c r="E1233" s="221" t="s">
        <v>34</v>
      </c>
      <c r="F1233" s="222" t="s">
        <v>1020</v>
      </c>
      <c r="G1233" s="220"/>
      <c r="H1233" s="223">
        <v>22.4</v>
      </c>
      <c r="I1233" s="224"/>
      <c r="J1233" s="220"/>
      <c r="K1233" s="220"/>
      <c r="L1233" s="225"/>
      <c r="M1233" s="226"/>
      <c r="N1233" s="227"/>
      <c r="O1233" s="227"/>
      <c r="P1233" s="227"/>
      <c r="Q1233" s="227"/>
      <c r="R1233" s="227"/>
      <c r="S1233" s="227"/>
      <c r="T1233" s="228"/>
      <c r="AT1233" s="229" t="s">
        <v>145</v>
      </c>
      <c r="AU1233" s="229" t="s">
        <v>89</v>
      </c>
      <c r="AV1233" s="14" t="s">
        <v>89</v>
      </c>
      <c r="AW1233" s="14" t="s">
        <v>41</v>
      </c>
      <c r="AX1233" s="14" t="s">
        <v>80</v>
      </c>
      <c r="AY1233" s="229" t="s">
        <v>134</v>
      </c>
    </row>
    <row r="1234" spans="1:65" s="14" customFormat="1" ht="11.25" x14ac:dyDescent="0.2">
      <c r="B1234" s="219"/>
      <c r="C1234" s="220"/>
      <c r="D1234" s="205" t="s">
        <v>145</v>
      </c>
      <c r="E1234" s="221" t="s">
        <v>34</v>
      </c>
      <c r="F1234" s="222" t="s">
        <v>1023</v>
      </c>
      <c r="G1234" s="220"/>
      <c r="H1234" s="223">
        <v>25.46</v>
      </c>
      <c r="I1234" s="224"/>
      <c r="J1234" s="220"/>
      <c r="K1234" s="220"/>
      <c r="L1234" s="225"/>
      <c r="M1234" s="226"/>
      <c r="N1234" s="227"/>
      <c r="O1234" s="227"/>
      <c r="P1234" s="227"/>
      <c r="Q1234" s="227"/>
      <c r="R1234" s="227"/>
      <c r="S1234" s="227"/>
      <c r="T1234" s="228"/>
      <c r="AT1234" s="229" t="s">
        <v>145</v>
      </c>
      <c r="AU1234" s="229" t="s">
        <v>89</v>
      </c>
      <c r="AV1234" s="14" t="s">
        <v>89</v>
      </c>
      <c r="AW1234" s="14" t="s">
        <v>41</v>
      </c>
      <c r="AX1234" s="14" t="s">
        <v>80</v>
      </c>
      <c r="AY1234" s="229" t="s">
        <v>134</v>
      </c>
    </row>
    <row r="1235" spans="1:65" s="14" customFormat="1" ht="11.25" x14ac:dyDescent="0.2">
      <c r="B1235" s="219"/>
      <c r="C1235" s="220"/>
      <c r="D1235" s="205" t="s">
        <v>145</v>
      </c>
      <c r="E1235" s="221" t="s">
        <v>34</v>
      </c>
      <c r="F1235" s="222" t="s">
        <v>1024</v>
      </c>
      <c r="G1235" s="220"/>
      <c r="H1235" s="223">
        <v>10.72</v>
      </c>
      <c r="I1235" s="224"/>
      <c r="J1235" s="220"/>
      <c r="K1235" s="220"/>
      <c r="L1235" s="225"/>
      <c r="M1235" s="226"/>
      <c r="N1235" s="227"/>
      <c r="O1235" s="227"/>
      <c r="P1235" s="227"/>
      <c r="Q1235" s="227"/>
      <c r="R1235" s="227"/>
      <c r="S1235" s="227"/>
      <c r="T1235" s="228"/>
      <c r="AT1235" s="229" t="s">
        <v>145</v>
      </c>
      <c r="AU1235" s="229" t="s">
        <v>89</v>
      </c>
      <c r="AV1235" s="14" t="s">
        <v>89</v>
      </c>
      <c r="AW1235" s="14" t="s">
        <v>41</v>
      </c>
      <c r="AX1235" s="14" t="s">
        <v>80</v>
      </c>
      <c r="AY1235" s="229" t="s">
        <v>134</v>
      </c>
    </row>
    <row r="1236" spans="1:65" s="14" customFormat="1" ht="11.25" x14ac:dyDescent="0.2">
      <c r="B1236" s="219"/>
      <c r="C1236" s="220"/>
      <c r="D1236" s="205" t="s">
        <v>145</v>
      </c>
      <c r="E1236" s="221" t="s">
        <v>34</v>
      </c>
      <c r="F1236" s="222" t="s">
        <v>1025</v>
      </c>
      <c r="G1236" s="220"/>
      <c r="H1236" s="223">
        <v>16</v>
      </c>
      <c r="I1236" s="224"/>
      <c r="J1236" s="220"/>
      <c r="K1236" s="220"/>
      <c r="L1236" s="225"/>
      <c r="M1236" s="226"/>
      <c r="N1236" s="227"/>
      <c r="O1236" s="227"/>
      <c r="P1236" s="227"/>
      <c r="Q1236" s="227"/>
      <c r="R1236" s="227"/>
      <c r="S1236" s="227"/>
      <c r="T1236" s="228"/>
      <c r="AT1236" s="229" t="s">
        <v>145</v>
      </c>
      <c r="AU1236" s="229" t="s">
        <v>89</v>
      </c>
      <c r="AV1236" s="14" t="s">
        <v>89</v>
      </c>
      <c r="AW1236" s="14" t="s">
        <v>41</v>
      </c>
      <c r="AX1236" s="14" t="s">
        <v>80</v>
      </c>
      <c r="AY1236" s="229" t="s">
        <v>134</v>
      </c>
    </row>
    <row r="1237" spans="1:65" s="15" customFormat="1" ht="11.25" x14ac:dyDescent="0.2">
      <c r="B1237" s="230"/>
      <c r="C1237" s="231"/>
      <c r="D1237" s="205" t="s">
        <v>145</v>
      </c>
      <c r="E1237" s="232" t="s">
        <v>34</v>
      </c>
      <c r="F1237" s="233" t="s">
        <v>149</v>
      </c>
      <c r="G1237" s="231"/>
      <c r="H1237" s="234">
        <v>127.08</v>
      </c>
      <c r="I1237" s="235"/>
      <c r="J1237" s="231"/>
      <c r="K1237" s="231"/>
      <c r="L1237" s="236"/>
      <c r="M1237" s="237"/>
      <c r="N1237" s="238"/>
      <c r="O1237" s="238"/>
      <c r="P1237" s="238"/>
      <c r="Q1237" s="238"/>
      <c r="R1237" s="238"/>
      <c r="S1237" s="238"/>
      <c r="T1237" s="239"/>
      <c r="AT1237" s="240" t="s">
        <v>145</v>
      </c>
      <c r="AU1237" s="240" t="s">
        <v>89</v>
      </c>
      <c r="AV1237" s="15" t="s">
        <v>141</v>
      </c>
      <c r="AW1237" s="15" t="s">
        <v>41</v>
      </c>
      <c r="AX1237" s="15" t="s">
        <v>23</v>
      </c>
      <c r="AY1237" s="240" t="s">
        <v>134</v>
      </c>
    </row>
    <row r="1238" spans="1:65" s="2" customFormat="1" ht="16.5" customHeight="1" x14ac:dyDescent="0.2">
      <c r="A1238" s="37"/>
      <c r="B1238" s="38"/>
      <c r="C1238" s="192" t="s">
        <v>1026</v>
      </c>
      <c r="D1238" s="192" t="s">
        <v>136</v>
      </c>
      <c r="E1238" s="193" t="s">
        <v>1027</v>
      </c>
      <c r="F1238" s="194" t="s">
        <v>1028</v>
      </c>
      <c r="G1238" s="195" t="s">
        <v>157</v>
      </c>
      <c r="H1238" s="196">
        <v>127.08</v>
      </c>
      <c r="I1238" s="197"/>
      <c r="J1238" s="198">
        <f>ROUND(I1238*H1238,2)</f>
        <v>0</v>
      </c>
      <c r="K1238" s="194" t="s">
        <v>158</v>
      </c>
      <c r="L1238" s="42"/>
      <c r="M1238" s="199" t="s">
        <v>34</v>
      </c>
      <c r="N1238" s="200" t="s">
        <v>51</v>
      </c>
      <c r="O1238" s="67"/>
      <c r="P1238" s="201">
        <f>O1238*H1238</f>
        <v>0</v>
      </c>
      <c r="Q1238" s="201">
        <v>1.0000000000000001E-5</v>
      </c>
      <c r="R1238" s="201">
        <f>Q1238*H1238</f>
        <v>1.2708000000000001E-3</v>
      </c>
      <c r="S1238" s="201">
        <v>0</v>
      </c>
      <c r="T1238" s="202">
        <f>S1238*H1238</f>
        <v>0</v>
      </c>
      <c r="U1238" s="37"/>
      <c r="V1238" s="37"/>
      <c r="W1238" s="37"/>
      <c r="X1238" s="37"/>
      <c r="Y1238" s="37"/>
      <c r="Z1238" s="37"/>
      <c r="AA1238" s="37"/>
      <c r="AB1238" s="37"/>
      <c r="AC1238" s="37"/>
      <c r="AD1238" s="37"/>
      <c r="AE1238" s="37"/>
      <c r="AR1238" s="203" t="s">
        <v>244</v>
      </c>
      <c r="AT1238" s="203" t="s">
        <v>136</v>
      </c>
      <c r="AU1238" s="203" t="s">
        <v>89</v>
      </c>
      <c r="AY1238" s="19" t="s">
        <v>134</v>
      </c>
      <c r="BE1238" s="204">
        <f>IF(N1238="základní",J1238,0)</f>
        <v>0</v>
      </c>
      <c r="BF1238" s="204">
        <f>IF(N1238="snížená",J1238,0)</f>
        <v>0</v>
      </c>
      <c r="BG1238" s="204">
        <f>IF(N1238="zákl. přenesená",J1238,0)</f>
        <v>0</v>
      </c>
      <c r="BH1238" s="204">
        <f>IF(N1238="sníž. přenesená",J1238,0)</f>
        <v>0</v>
      </c>
      <c r="BI1238" s="204">
        <f>IF(N1238="nulová",J1238,0)</f>
        <v>0</v>
      </c>
      <c r="BJ1238" s="19" t="s">
        <v>23</v>
      </c>
      <c r="BK1238" s="204">
        <f>ROUND(I1238*H1238,2)</f>
        <v>0</v>
      </c>
      <c r="BL1238" s="19" t="s">
        <v>244</v>
      </c>
      <c r="BM1238" s="203" t="s">
        <v>1029</v>
      </c>
    </row>
    <row r="1239" spans="1:65" s="2" customFormat="1" ht="11.25" x14ac:dyDescent="0.2">
      <c r="A1239" s="37"/>
      <c r="B1239" s="38"/>
      <c r="C1239" s="39"/>
      <c r="D1239" s="205" t="s">
        <v>143</v>
      </c>
      <c r="E1239" s="39"/>
      <c r="F1239" s="206" t="s">
        <v>1028</v>
      </c>
      <c r="G1239" s="39"/>
      <c r="H1239" s="39"/>
      <c r="I1239" s="110"/>
      <c r="J1239" s="39"/>
      <c r="K1239" s="39"/>
      <c r="L1239" s="42"/>
      <c r="M1239" s="207"/>
      <c r="N1239" s="208"/>
      <c r="O1239" s="67"/>
      <c r="P1239" s="67"/>
      <c r="Q1239" s="67"/>
      <c r="R1239" s="67"/>
      <c r="S1239" s="67"/>
      <c r="T1239" s="68"/>
      <c r="U1239" s="37"/>
      <c r="V1239" s="37"/>
      <c r="W1239" s="37"/>
      <c r="X1239" s="37"/>
      <c r="Y1239" s="37"/>
      <c r="Z1239" s="37"/>
      <c r="AA1239" s="37"/>
      <c r="AB1239" s="37"/>
      <c r="AC1239" s="37"/>
      <c r="AD1239" s="37"/>
      <c r="AE1239" s="37"/>
      <c r="AT1239" s="19" t="s">
        <v>143</v>
      </c>
      <c r="AU1239" s="19" t="s">
        <v>89</v>
      </c>
    </row>
    <row r="1240" spans="1:65" s="13" customFormat="1" ht="11.25" x14ac:dyDescent="0.2">
      <c r="B1240" s="209"/>
      <c r="C1240" s="210"/>
      <c r="D1240" s="205" t="s">
        <v>145</v>
      </c>
      <c r="E1240" s="211" t="s">
        <v>34</v>
      </c>
      <c r="F1240" s="212" t="s">
        <v>1019</v>
      </c>
      <c r="G1240" s="210"/>
      <c r="H1240" s="211" t="s">
        <v>34</v>
      </c>
      <c r="I1240" s="213"/>
      <c r="J1240" s="210"/>
      <c r="K1240" s="210"/>
      <c r="L1240" s="214"/>
      <c r="M1240" s="215"/>
      <c r="N1240" s="216"/>
      <c r="O1240" s="216"/>
      <c r="P1240" s="216"/>
      <c r="Q1240" s="216"/>
      <c r="R1240" s="216"/>
      <c r="S1240" s="216"/>
      <c r="T1240" s="217"/>
      <c r="AT1240" s="218" t="s">
        <v>145</v>
      </c>
      <c r="AU1240" s="218" t="s">
        <v>89</v>
      </c>
      <c r="AV1240" s="13" t="s">
        <v>23</v>
      </c>
      <c r="AW1240" s="13" t="s">
        <v>41</v>
      </c>
      <c r="AX1240" s="13" t="s">
        <v>80</v>
      </c>
      <c r="AY1240" s="218" t="s">
        <v>134</v>
      </c>
    </row>
    <row r="1241" spans="1:65" s="14" customFormat="1" ht="11.25" x14ac:dyDescent="0.2">
      <c r="B1241" s="219"/>
      <c r="C1241" s="220"/>
      <c r="D1241" s="205" t="s">
        <v>145</v>
      </c>
      <c r="E1241" s="221" t="s">
        <v>34</v>
      </c>
      <c r="F1241" s="222" t="s">
        <v>1020</v>
      </c>
      <c r="G1241" s="220"/>
      <c r="H1241" s="223">
        <v>22.4</v>
      </c>
      <c r="I1241" s="224"/>
      <c r="J1241" s="220"/>
      <c r="K1241" s="220"/>
      <c r="L1241" s="225"/>
      <c r="M1241" s="226"/>
      <c r="N1241" s="227"/>
      <c r="O1241" s="227"/>
      <c r="P1241" s="227"/>
      <c r="Q1241" s="227"/>
      <c r="R1241" s="227"/>
      <c r="S1241" s="227"/>
      <c r="T1241" s="228"/>
      <c r="AT1241" s="229" t="s">
        <v>145</v>
      </c>
      <c r="AU1241" s="229" t="s">
        <v>89</v>
      </c>
      <c r="AV1241" s="14" t="s">
        <v>89</v>
      </c>
      <c r="AW1241" s="14" t="s">
        <v>41</v>
      </c>
      <c r="AX1241" s="14" t="s">
        <v>80</v>
      </c>
      <c r="AY1241" s="229" t="s">
        <v>134</v>
      </c>
    </row>
    <row r="1242" spans="1:65" s="14" customFormat="1" ht="11.25" x14ac:dyDescent="0.2">
      <c r="B1242" s="219"/>
      <c r="C1242" s="220"/>
      <c r="D1242" s="205" t="s">
        <v>145</v>
      </c>
      <c r="E1242" s="221" t="s">
        <v>34</v>
      </c>
      <c r="F1242" s="222" t="s">
        <v>1021</v>
      </c>
      <c r="G1242" s="220"/>
      <c r="H1242" s="223">
        <v>18.899999999999999</v>
      </c>
      <c r="I1242" s="224"/>
      <c r="J1242" s="220"/>
      <c r="K1242" s="220"/>
      <c r="L1242" s="225"/>
      <c r="M1242" s="226"/>
      <c r="N1242" s="227"/>
      <c r="O1242" s="227"/>
      <c r="P1242" s="227"/>
      <c r="Q1242" s="227"/>
      <c r="R1242" s="227"/>
      <c r="S1242" s="227"/>
      <c r="T1242" s="228"/>
      <c r="AT1242" s="229" t="s">
        <v>145</v>
      </c>
      <c r="AU1242" s="229" t="s">
        <v>89</v>
      </c>
      <c r="AV1242" s="14" t="s">
        <v>89</v>
      </c>
      <c r="AW1242" s="14" t="s">
        <v>41</v>
      </c>
      <c r="AX1242" s="14" t="s">
        <v>80</v>
      </c>
      <c r="AY1242" s="229" t="s">
        <v>134</v>
      </c>
    </row>
    <row r="1243" spans="1:65" s="14" customFormat="1" ht="11.25" x14ac:dyDescent="0.2">
      <c r="B1243" s="219"/>
      <c r="C1243" s="220"/>
      <c r="D1243" s="205" t="s">
        <v>145</v>
      </c>
      <c r="E1243" s="221" t="s">
        <v>34</v>
      </c>
      <c r="F1243" s="222" t="s">
        <v>1022</v>
      </c>
      <c r="G1243" s="220"/>
      <c r="H1243" s="223">
        <v>11.2</v>
      </c>
      <c r="I1243" s="224"/>
      <c r="J1243" s="220"/>
      <c r="K1243" s="220"/>
      <c r="L1243" s="225"/>
      <c r="M1243" s="226"/>
      <c r="N1243" s="227"/>
      <c r="O1243" s="227"/>
      <c r="P1243" s="227"/>
      <c r="Q1243" s="227"/>
      <c r="R1243" s="227"/>
      <c r="S1243" s="227"/>
      <c r="T1243" s="228"/>
      <c r="AT1243" s="229" t="s">
        <v>145</v>
      </c>
      <c r="AU1243" s="229" t="s">
        <v>89</v>
      </c>
      <c r="AV1243" s="14" t="s">
        <v>89</v>
      </c>
      <c r="AW1243" s="14" t="s">
        <v>41</v>
      </c>
      <c r="AX1243" s="14" t="s">
        <v>80</v>
      </c>
      <c r="AY1243" s="229" t="s">
        <v>134</v>
      </c>
    </row>
    <row r="1244" spans="1:65" s="14" customFormat="1" ht="11.25" x14ac:dyDescent="0.2">
      <c r="B1244" s="219"/>
      <c r="C1244" s="220"/>
      <c r="D1244" s="205" t="s">
        <v>145</v>
      </c>
      <c r="E1244" s="221" t="s">
        <v>34</v>
      </c>
      <c r="F1244" s="222" t="s">
        <v>1020</v>
      </c>
      <c r="G1244" s="220"/>
      <c r="H1244" s="223">
        <v>22.4</v>
      </c>
      <c r="I1244" s="224"/>
      <c r="J1244" s="220"/>
      <c r="K1244" s="220"/>
      <c r="L1244" s="225"/>
      <c r="M1244" s="226"/>
      <c r="N1244" s="227"/>
      <c r="O1244" s="227"/>
      <c r="P1244" s="227"/>
      <c r="Q1244" s="227"/>
      <c r="R1244" s="227"/>
      <c r="S1244" s="227"/>
      <c r="T1244" s="228"/>
      <c r="AT1244" s="229" t="s">
        <v>145</v>
      </c>
      <c r="AU1244" s="229" t="s">
        <v>89</v>
      </c>
      <c r="AV1244" s="14" t="s">
        <v>89</v>
      </c>
      <c r="AW1244" s="14" t="s">
        <v>41</v>
      </c>
      <c r="AX1244" s="14" t="s">
        <v>80</v>
      </c>
      <c r="AY1244" s="229" t="s">
        <v>134</v>
      </c>
    </row>
    <row r="1245" spans="1:65" s="14" customFormat="1" ht="11.25" x14ac:dyDescent="0.2">
      <c r="B1245" s="219"/>
      <c r="C1245" s="220"/>
      <c r="D1245" s="205" t="s">
        <v>145</v>
      </c>
      <c r="E1245" s="221" t="s">
        <v>34</v>
      </c>
      <c r="F1245" s="222" t="s">
        <v>1023</v>
      </c>
      <c r="G1245" s="220"/>
      <c r="H1245" s="223">
        <v>25.46</v>
      </c>
      <c r="I1245" s="224"/>
      <c r="J1245" s="220"/>
      <c r="K1245" s="220"/>
      <c r="L1245" s="225"/>
      <c r="M1245" s="226"/>
      <c r="N1245" s="227"/>
      <c r="O1245" s="227"/>
      <c r="P1245" s="227"/>
      <c r="Q1245" s="227"/>
      <c r="R1245" s="227"/>
      <c r="S1245" s="227"/>
      <c r="T1245" s="228"/>
      <c r="AT1245" s="229" t="s">
        <v>145</v>
      </c>
      <c r="AU1245" s="229" t="s">
        <v>89</v>
      </c>
      <c r="AV1245" s="14" t="s">
        <v>89</v>
      </c>
      <c r="AW1245" s="14" t="s">
        <v>41</v>
      </c>
      <c r="AX1245" s="14" t="s">
        <v>80</v>
      </c>
      <c r="AY1245" s="229" t="s">
        <v>134</v>
      </c>
    </row>
    <row r="1246" spans="1:65" s="14" customFormat="1" ht="11.25" x14ac:dyDescent="0.2">
      <c r="B1246" s="219"/>
      <c r="C1246" s="220"/>
      <c r="D1246" s="205" t="s">
        <v>145</v>
      </c>
      <c r="E1246" s="221" t="s">
        <v>34</v>
      </c>
      <c r="F1246" s="222" t="s">
        <v>1024</v>
      </c>
      <c r="G1246" s="220"/>
      <c r="H1246" s="223">
        <v>10.72</v>
      </c>
      <c r="I1246" s="224"/>
      <c r="J1246" s="220"/>
      <c r="K1246" s="220"/>
      <c r="L1246" s="225"/>
      <c r="M1246" s="226"/>
      <c r="N1246" s="227"/>
      <c r="O1246" s="227"/>
      <c r="P1246" s="227"/>
      <c r="Q1246" s="227"/>
      <c r="R1246" s="227"/>
      <c r="S1246" s="227"/>
      <c r="T1246" s="228"/>
      <c r="AT1246" s="229" t="s">
        <v>145</v>
      </c>
      <c r="AU1246" s="229" t="s">
        <v>89</v>
      </c>
      <c r="AV1246" s="14" t="s">
        <v>89</v>
      </c>
      <c r="AW1246" s="14" t="s">
        <v>41</v>
      </c>
      <c r="AX1246" s="14" t="s">
        <v>80</v>
      </c>
      <c r="AY1246" s="229" t="s">
        <v>134</v>
      </c>
    </row>
    <row r="1247" spans="1:65" s="14" customFormat="1" ht="11.25" x14ac:dyDescent="0.2">
      <c r="B1247" s="219"/>
      <c r="C1247" s="220"/>
      <c r="D1247" s="205" t="s">
        <v>145</v>
      </c>
      <c r="E1247" s="221" t="s">
        <v>34</v>
      </c>
      <c r="F1247" s="222" t="s">
        <v>1025</v>
      </c>
      <c r="G1247" s="220"/>
      <c r="H1247" s="223">
        <v>16</v>
      </c>
      <c r="I1247" s="224"/>
      <c r="J1247" s="220"/>
      <c r="K1247" s="220"/>
      <c r="L1247" s="225"/>
      <c r="M1247" s="226"/>
      <c r="N1247" s="227"/>
      <c r="O1247" s="227"/>
      <c r="P1247" s="227"/>
      <c r="Q1247" s="227"/>
      <c r="R1247" s="227"/>
      <c r="S1247" s="227"/>
      <c r="T1247" s="228"/>
      <c r="AT1247" s="229" t="s">
        <v>145</v>
      </c>
      <c r="AU1247" s="229" t="s">
        <v>89</v>
      </c>
      <c r="AV1247" s="14" t="s">
        <v>89</v>
      </c>
      <c r="AW1247" s="14" t="s">
        <v>41</v>
      </c>
      <c r="AX1247" s="14" t="s">
        <v>80</v>
      </c>
      <c r="AY1247" s="229" t="s">
        <v>134</v>
      </c>
    </row>
    <row r="1248" spans="1:65" s="15" customFormat="1" ht="11.25" x14ac:dyDescent="0.2">
      <c r="B1248" s="230"/>
      <c r="C1248" s="231"/>
      <c r="D1248" s="205" t="s">
        <v>145</v>
      </c>
      <c r="E1248" s="232" t="s">
        <v>34</v>
      </c>
      <c r="F1248" s="233" t="s">
        <v>149</v>
      </c>
      <c r="G1248" s="231"/>
      <c r="H1248" s="234">
        <v>127.08</v>
      </c>
      <c r="I1248" s="235"/>
      <c r="J1248" s="231"/>
      <c r="K1248" s="231"/>
      <c r="L1248" s="236"/>
      <c r="M1248" s="237"/>
      <c r="N1248" s="238"/>
      <c r="O1248" s="238"/>
      <c r="P1248" s="238"/>
      <c r="Q1248" s="238"/>
      <c r="R1248" s="238"/>
      <c r="S1248" s="238"/>
      <c r="T1248" s="239"/>
      <c r="AT1248" s="240" t="s">
        <v>145</v>
      </c>
      <c r="AU1248" s="240" t="s">
        <v>89</v>
      </c>
      <c r="AV1248" s="15" t="s">
        <v>141</v>
      </c>
      <c r="AW1248" s="15" t="s">
        <v>41</v>
      </c>
      <c r="AX1248" s="15" t="s">
        <v>23</v>
      </c>
      <c r="AY1248" s="240" t="s">
        <v>134</v>
      </c>
    </row>
    <row r="1249" spans="1:65" s="2" customFormat="1" ht="16.5" customHeight="1" x14ac:dyDescent="0.2">
      <c r="A1249" s="37"/>
      <c r="B1249" s="38"/>
      <c r="C1249" s="192" t="s">
        <v>1030</v>
      </c>
      <c r="D1249" s="192" t="s">
        <v>136</v>
      </c>
      <c r="E1249" s="193" t="s">
        <v>1031</v>
      </c>
      <c r="F1249" s="194" t="s">
        <v>1032</v>
      </c>
      <c r="G1249" s="195" t="s">
        <v>157</v>
      </c>
      <c r="H1249" s="196">
        <v>127.08</v>
      </c>
      <c r="I1249" s="197"/>
      <c r="J1249" s="198">
        <f>ROUND(I1249*H1249,2)</f>
        <v>0</v>
      </c>
      <c r="K1249" s="194" t="s">
        <v>158</v>
      </c>
      <c r="L1249" s="42"/>
      <c r="M1249" s="199" t="s">
        <v>34</v>
      </c>
      <c r="N1249" s="200" t="s">
        <v>51</v>
      </c>
      <c r="O1249" s="67"/>
      <c r="P1249" s="201">
        <f>O1249*H1249</f>
        <v>0</v>
      </c>
      <c r="Q1249" s="201">
        <v>0</v>
      </c>
      <c r="R1249" s="201">
        <f>Q1249*H1249</f>
        <v>0</v>
      </c>
      <c r="S1249" s="201">
        <v>0</v>
      </c>
      <c r="T1249" s="202">
        <f>S1249*H1249</f>
        <v>0</v>
      </c>
      <c r="U1249" s="37"/>
      <c r="V1249" s="37"/>
      <c r="W1249" s="37"/>
      <c r="X1249" s="37"/>
      <c r="Y1249" s="37"/>
      <c r="Z1249" s="37"/>
      <c r="AA1249" s="37"/>
      <c r="AB1249" s="37"/>
      <c r="AC1249" s="37"/>
      <c r="AD1249" s="37"/>
      <c r="AE1249" s="37"/>
      <c r="AR1249" s="203" t="s">
        <v>141</v>
      </c>
      <c r="AT1249" s="203" t="s">
        <v>136</v>
      </c>
      <c r="AU1249" s="203" t="s">
        <v>89</v>
      </c>
      <c r="AY1249" s="19" t="s">
        <v>134</v>
      </c>
      <c r="BE1249" s="204">
        <f>IF(N1249="základní",J1249,0)</f>
        <v>0</v>
      </c>
      <c r="BF1249" s="204">
        <f>IF(N1249="snížená",J1249,0)</f>
        <v>0</v>
      </c>
      <c r="BG1249" s="204">
        <f>IF(N1249="zákl. přenesená",J1249,0)</f>
        <v>0</v>
      </c>
      <c r="BH1249" s="204">
        <f>IF(N1249="sníž. přenesená",J1249,0)</f>
        <v>0</v>
      </c>
      <c r="BI1249" s="204">
        <f>IF(N1249="nulová",J1249,0)</f>
        <v>0</v>
      </c>
      <c r="BJ1249" s="19" t="s">
        <v>23</v>
      </c>
      <c r="BK1249" s="204">
        <f>ROUND(I1249*H1249,2)</f>
        <v>0</v>
      </c>
      <c r="BL1249" s="19" t="s">
        <v>141</v>
      </c>
      <c r="BM1249" s="203" t="s">
        <v>1033</v>
      </c>
    </row>
    <row r="1250" spans="1:65" s="2" customFormat="1" ht="11.25" x14ac:dyDescent="0.2">
      <c r="A1250" s="37"/>
      <c r="B1250" s="38"/>
      <c r="C1250" s="39"/>
      <c r="D1250" s="205" t="s">
        <v>143</v>
      </c>
      <c r="E1250" s="39"/>
      <c r="F1250" s="206" t="s">
        <v>1032</v>
      </c>
      <c r="G1250" s="39"/>
      <c r="H1250" s="39"/>
      <c r="I1250" s="110"/>
      <c r="J1250" s="39"/>
      <c r="K1250" s="39"/>
      <c r="L1250" s="42"/>
      <c r="M1250" s="207"/>
      <c r="N1250" s="208"/>
      <c r="O1250" s="67"/>
      <c r="P1250" s="67"/>
      <c r="Q1250" s="67"/>
      <c r="R1250" s="67"/>
      <c r="S1250" s="67"/>
      <c r="T1250" s="68"/>
      <c r="U1250" s="37"/>
      <c r="V1250" s="37"/>
      <c r="W1250" s="37"/>
      <c r="X1250" s="37"/>
      <c r="Y1250" s="37"/>
      <c r="Z1250" s="37"/>
      <c r="AA1250" s="37"/>
      <c r="AB1250" s="37"/>
      <c r="AC1250" s="37"/>
      <c r="AD1250" s="37"/>
      <c r="AE1250" s="37"/>
      <c r="AT1250" s="19" t="s">
        <v>143</v>
      </c>
      <c r="AU1250" s="19" t="s">
        <v>89</v>
      </c>
    </row>
    <row r="1251" spans="1:65" s="13" customFormat="1" ht="11.25" x14ac:dyDescent="0.2">
      <c r="B1251" s="209"/>
      <c r="C1251" s="210"/>
      <c r="D1251" s="205" t="s">
        <v>145</v>
      </c>
      <c r="E1251" s="211" t="s">
        <v>34</v>
      </c>
      <c r="F1251" s="212" t="s">
        <v>1019</v>
      </c>
      <c r="G1251" s="210"/>
      <c r="H1251" s="211" t="s">
        <v>34</v>
      </c>
      <c r="I1251" s="213"/>
      <c r="J1251" s="210"/>
      <c r="K1251" s="210"/>
      <c r="L1251" s="214"/>
      <c r="M1251" s="215"/>
      <c r="N1251" s="216"/>
      <c r="O1251" s="216"/>
      <c r="P1251" s="216"/>
      <c r="Q1251" s="216"/>
      <c r="R1251" s="216"/>
      <c r="S1251" s="216"/>
      <c r="T1251" s="217"/>
      <c r="AT1251" s="218" t="s">
        <v>145</v>
      </c>
      <c r="AU1251" s="218" t="s">
        <v>89</v>
      </c>
      <c r="AV1251" s="13" t="s">
        <v>23</v>
      </c>
      <c r="AW1251" s="13" t="s">
        <v>41</v>
      </c>
      <c r="AX1251" s="13" t="s">
        <v>80</v>
      </c>
      <c r="AY1251" s="218" t="s">
        <v>134</v>
      </c>
    </row>
    <row r="1252" spans="1:65" s="14" customFormat="1" ht="11.25" x14ac:dyDescent="0.2">
      <c r="B1252" s="219"/>
      <c r="C1252" s="220"/>
      <c r="D1252" s="205" t="s">
        <v>145</v>
      </c>
      <c r="E1252" s="221" t="s">
        <v>34</v>
      </c>
      <c r="F1252" s="222" t="s">
        <v>1020</v>
      </c>
      <c r="G1252" s="220"/>
      <c r="H1252" s="223">
        <v>22.4</v>
      </c>
      <c r="I1252" s="224"/>
      <c r="J1252" s="220"/>
      <c r="K1252" s="220"/>
      <c r="L1252" s="225"/>
      <c r="M1252" s="226"/>
      <c r="N1252" s="227"/>
      <c r="O1252" s="227"/>
      <c r="P1252" s="227"/>
      <c r="Q1252" s="227"/>
      <c r="R1252" s="227"/>
      <c r="S1252" s="227"/>
      <c r="T1252" s="228"/>
      <c r="AT1252" s="229" t="s">
        <v>145</v>
      </c>
      <c r="AU1252" s="229" t="s">
        <v>89</v>
      </c>
      <c r="AV1252" s="14" t="s">
        <v>89</v>
      </c>
      <c r="AW1252" s="14" t="s">
        <v>41</v>
      </c>
      <c r="AX1252" s="14" t="s">
        <v>80</v>
      </c>
      <c r="AY1252" s="229" t="s">
        <v>134</v>
      </c>
    </row>
    <row r="1253" spans="1:65" s="14" customFormat="1" ht="11.25" x14ac:dyDescent="0.2">
      <c r="B1253" s="219"/>
      <c r="C1253" s="220"/>
      <c r="D1253" s="205" t="s">
        <v>145</v>
      </c>
      <c r="E1253" s="221" t="s">
        <v>34</v>
      </c>
      <c r="F1253" s="222" t="s">
        <v>1021</v>
      </c>
      <c r="G1253" s="220"/>
      <c r="H1253" s="223">
        <v>18.899999999999999</v>
      </c>
      <c r="I1253" s="224"/>
      <c r="J1253" s="220"/>
      <c r="K1253" s="220"/>
      <c r="L1253" s="225"/>
      <c r="M1253" s="226"/>
      <c r="N1253" s="227"/>
      <c r="O1253" s="227"/>
      <c r="P1253" s="227"/>
      <c r="Q1253" s="227"/>
      <c r="R1253" s="227"/>
      <c r="S1253" s="227"/>
      <c r="T1253" s="228"/>
      <c r="AT1253" s="229" t="s">
        <v>145</v>
      </c>
      <c r="AU1253" s="229" t="s">
        <v>89</v>
      </c>
      <c r="AV1253" s="14" t="s">
        <v>89</v>
      </c>
      <c r="AW1253" s="14" t="s">
        <v>41</v>
      </c>
      <c r="AX1253" s="14" t="s">
        <v>80</v>
      </c>
      <c r="AY1253" s="229" t="s">
        <v>134</v>
      </c>
    </row>
    <row r="1254" spans="1:65" s="14" customFormat="1" ht="11.25" x14ac:dyDescent="0.2">
      <c r="B1254" s="219"/>
      <c r="C1254" s="220"/>
      <c r="D1254" s="205" t="s">
        <v>145</v>
      </c>
      <c r="E1254" s="221" t="s">
        <v>34</v>
      </c>
      <c r="F1254" s="222" t="s">
        <v>1022</v>
      </c>
      <c r="G1254" s="220"/>
      <c r="H1254" s="223">
        <v>11.2</v>
      </c>
      <c r="I1254" s="224"/>
      <c r="J1254" s="220"/>
      <c r="K1254" s="220"/>
      <c r="L1254" s="225"/>
      <c r="M1254" s="226"/>
      <c r="N1254" s="227"/>
      <c r="O1254" s="227"/>
      <c r="P1254" s="227"/>
      <c r="Q1254" s="227"/>
      <c r="R1254" s="227"/>
      <c r="S1254" s="227"/>
      <c r="T1254" s="228"/>
      <c r="AT1254" s="229" t="s">
        <v>145</v>
      </c>
      <c r="AU1254" s="229" t="s">
        <v>89</v>
      </c>
      <c r="AV1254" s="14" t="s">
        <v>89</v>
      </c>
      <c r="AW1254" s="14" t="s">
        <v>41</v>
      </c>
      <c r="AX1254" s="14" t="s">
        <v>80</v>
      </c>
      <c r="AY1254" s="229" t="s">
        <v>134</v>
      </c>
    </row>
    <row r="1255" spans="1:65" s="14" customFormat="1" ht="11.25" x14ac:dyDescent="0.2">
      <c r="B1255" s="219"/>
      <c r="C1255" s="220"/>
      <c r="D1255" s="205" t="s">
        <v>145</v>
      </c>
      <c r="E1255" s="221" t="s">
        <v>34</v>
      </c>
      <c r="F1255" s="222" t="s">
        <v>1020</v>
      </c>
      <c r="G1255" s="220"/>
      <c r="H1255" s="223">
        <v>22.4</v>
      </c>
      <c r="I1255" s="224"/>
      <c r="J1255" s="220"/>
      <c r="K1255" s="220"/>
      <c r="L1255" s="225"/>
      <c r="M1255" s="226"/>
      <c r="N1255" s="227"/>
      <c r="O1255" s="227"/>
      <c r="P1255" s="227"/>
      <c r="Q1255" s="227"/>
      <c r="R1255" s="227"/>
      <c r="S1255" s="227"/>
      <c r="T1255" s="228"/>
      <c r="AT1255" s="229" t="s">
        <v>145</v>
      </c>
      <c r="AU1255" s="229" t="s">
        <v>89</v>
      </c>
      <c r="AV1255" s="14" t="s">
        <v>89</v>
      </c>
      <c r="AW1255" s="14" t="s">
        <v>41</v>
      </c>
      <c r="AX1255" s="14" t="s">
        <v>80</v>
      </c>
      <c r="AY1255" s="229" t="s">
        <v>134</v>
      </c>
    </row>
    <row r="1256" spans="1:65" s="14" customFormat="1" ht="11.25" x14ac:dyDescent="0.2">
      <c r="B1256" s="219"/>
      <c r="C1256" s="220"/>
      <c r="D1256" s="205" t="s">
        <v>145</v>
      </c>
      <c r="E1256" s="221" t="s">
        <v>34</v>
      </c>
      <c r="F1256" s="222" t="s">
        <v>1023</v>
      </c>
      <c r="G1256" s="220"/>
      <c r="H1256" s="223">
        <v>25.46</v>
      </c>
      <c r="I1256" s="224"/>
      <c r="J1256" s="220"/>
      <c r="K1256" s="220"/>
      <c r="L1256" s="225"/>
      <c r="M1256" s="226"/>
      <c r="N1256" s="227"/>
      <c r="O1256" s="227"/>
      <c r="P1256" s="227"/>
      <c r="Q1256" s="227"/>
      <c r="R1256" s="227"/>
      <c r="S1256" s="227"/>
      <c r="T1256" s="228"/>
      <c r="AT1256" s="229" t="s">
        <v>145</v>
      </c>
      <c r="AU1256" s="229" t="s">
        <v>89</v>
      </c>
      <c r="AV1256" s="14" t="s">
        <v>89</v>
      </c>
      <c r="AW1256" s="14" t="s">
        <v>41</v>
      </c>
      <c r="AX1256" s="14" t="s">
        <v>80</v>
      </c>
      <c r="AY1256" s="229" t="s">
        <v>134</v>
      </c>
    </row>
    <row r="1257" spans="1:65" s="14" customFormat="1" ht="11.25" x14ac:dyDescent="0.2">
      <c r="B1257" s="219"/>
      <c r="C1257" s="220"/>
      <c r="D1257" s="205" t="s">
        <v>145</v>
      </c>
      <c r="E1257" s="221" t="s">
        <v>34</v>
      </c>
      <c r="F1257" s="222" t="s">
        <v>1024</v>
      </c>
      <c r="G1257" s="220"/>
      <c r="H1257" s="223">
        <v>10.72</v>
      </c>
      <c r="I1257" s="224"/>
      <c r="J1257" s="220"/>
      <c r="K1257" s="220"/>
      <c r="L1257" s="225"/>
      <c r="M1257" s="226"/>
      <c r="N1257" s="227"/>
      <c r="O1257" s="227"/>
      <c r="P1257" s="227"/>
      <c r="Q1257" s="227"/>
      <c r="R1257" s="227"/>
      <c r="S1257" s="227"/>
      <c r="T1257" s="228"/>
      <c r="AT1257" s="229" t="s">
        <v>145</v>
      </c>
      <c r="AU1257" s="229" t="s">
        <v>89</v>
      </c>
      <c r="AV1257" s="14" t="s">
        <v>89</v>
      </c>
      <c r="AW1257" s="14" t="s">
        <v>41</v>
      </c>
      <c r="AX1257" s="14" t="s">
        <v>80</v>
      </c>
      <c r="AY1257" s="229" t="s">
        <v>134</v>
      </c>
    </row>
    <row r="1258" spans="1:65" s="14" customFormat="1" ht="11.25" x14ac:dyDescent="0.2">
      <c r="B1258" s="219"/>
      <c r="C1258" s="220"/>
      <c r="D1258" s="205" t="s">
        <v>145</v>
      </c>
      <c r="E1258" s="221" t="s">
        <v>34</v>
      </c>
      <c r="F1258" s="222" t="s">
        <v>1025</v>
      </c>
      <c r="G1258" s="220"/>
      <c r="H1258" s="223">
        <v>16</v>
      </c>
      <c r="I1258" s="224"/>
      <c r="J1258" s="220"/>
      <c r="K1258" s="220"/>
      <c r="L1258" s="225"/>
      <c r="M1258" s="226"/>
      <c r="N1258" s="227"/>
      <c r="O1258" s="227"/>
      <c r="P1258" s="227"/>
      <c r="Q1258" s="227"/>
      <c r="R1258" s="227"/>
      <c r="S1258" s="227"/>
      <c r="T1258" s="228"/>
      <c r="AT1258" s="229" t="s">
        <v>145</v>
      </c>
      <c r="AU1258" s="229" t="s">
        <v>89</v>
      </c>
      <c r="AV1258" s="14" t="s">
        <v>89</v>
      </c>
      <c r="AW1258" s="14" t="s">
        <v>41</v>
      </c>
      <c r="AX1258" s="14" t="s">
        <v>80</v>
      </c>
      <c r="AY1258" s="229" t="s">
        <v>134</v>
      </c>
    </row>
    <row r="1259" spans="1:65" s="15" customFormat="1" ht="11.25" x14ac:dyDescent="0.2">
      <c r="B1259" s="230"/>
      <c r="C1259" s="231"/>
      <c r="D1259" s="205" t="s">
        <v>145</v>
      </c>
      <c r="E1259" s="232" t="s">
        <v>34</v>
      </c>
      <c r="F1259" s="233" t="s">
        <v>149</v>
      </c>
      <c r="G1259" s="231"/>
      <c r="H1259" s="234">
        <v>127.08</v>
      </c>
      <c r="I1259" s="235"/>
      <c r="J1259" s="231"/>
      <c r="K1259" s="231"/>
      <c r="L1259" s="236"/>
      <c r="M1259" s="237"/>
      <c r="N1259" s="238"/>
      <c r="O1259" s="238"/>
      <c r="P1259" s="238"/>
      <c r="Q1259" s="238"/>
      <c r="R1259" s="238"/>
      <c r="S1259" s="238"/>
      <c r="T1259" s="239"/>
      <c r="AT1259" s="240" t="s">
        <v>145</v>
      </c>
      <c r="AU1259" s="240" t="s">
        <v>89</v>
      </c>
      <c r="AV1259" s="15" t="s">
        <v>141</v>
      </c>
      <c r="AW1259" s="15" t="s">
        <v>41</v>
      </c>
      <c r="AX1259" s="15" t="s">
        <v>23</v>
      </c>
      <c r="AY1259" s="240" t="s">
        <v>134</v>
      </c>
    </row>
    <row r="1260" spans="1:65" s="2" customFormat="1" ht="16.5" customHeight="1" x14ac:dyDescent="0.2">
      <c r="A1260" s="37"/>
      <c r="B1260" s="38"/>
      <c r="C1260" s="192" t="s">
        <v>1034</v>
      </c>
      <c r="D1260" s="192" t="s">
        <v>136</v>
      </c>
      <c r="E1260" s="193" t="s">
        <v>1035</v>
      </c>
      <c r="F1260" s="194" t="s">
        <v>1036</v>
      </c>
      <c r="G1260" s="195" t="s">
        <v>157</v>
      </c>
      <c r="H1260" s="196">
        <v>127.08</v>
      </c>
      <c r="I1260" s="197"/>
      <c r="J1260" s="198">
        <f>ROUND(I1260*H1260,2)</f>
        <v>0</v>
      </c>
      <c r="K1260" s="194" t="s">
        <v>158</v>
      </c>
      <c r="L1260" s="42"/>
      <c r="M1260" s="199" t="s">
        <v>34</v>
      </c>
      <c r="N1260" s="200" t="s">
        <v>51</v>
      </c>
      <c r="O1260" s="67"/>
      <c r="P1260" s="201">
        <f>O1260*H1260</f>
        <v>0</v>
      </c>
      <c r="Q1260" s="201">
        <v>8.0000000000000007E-5</v>
      </c>
      <c r="R1260" s="201">
        <f>Q1260*H1260</f>
        <v>1.0166400000000001E-2</v>
      </c>
      <c r="S1260" s="201">
        <v>0</v>
      </c>
      <c r="T1260" s="202">
        <f>S1260*H1260</f>
        <v>0</v>
      </c>
      <c r="U1260" s="37"/>
      <c r="V1260" s="37"/>
      <c r="W1260" s="37"/>
      <c r="X1260" s="37"/>
      <c r="Y1260" s="37"/>
      <c r="Z1260" s="37"/>
      <c r="AA1260" s="37"/>
      <c r="AB1260" s="37"/>
      <c r="AC1260" s="37"/>
      <c r="AD1260" s="37"/>
      <c r="AE1260" s="37"/>
      <c r="AR1260" s="203" t="s">
        <v>244</v>
      </c>
      <c r="AT1260" s="203" t="s">
        <v>136</v>
      </c>
      <c r="AU1260" s="203" t="s">
        <v>89</v>
      </c>
      <c r="AY1260" s="19" t="s">
        <v>134</v>
      </c>
      <c r="BE1260" s="204">
        <f>IF(N1260="základní",J1260,0)</f>
        <v>0</v>
      </c>
      <c r="BF1260" s="204">
        <f>IF(N1260="snížená",J1260,0)</f>
        <v>0</v>
      </c>
      <c r="BG1260" s="204">
        <f>IF(N1260="zákl. přenesená",J1260,0)</f>
        <v>0</v>
      </c>
      <c r="BH1260" s="204">
        <f>IF(N1260="sníž. přenesená",J1260,0)</f>
        <v>0</v>
      </c>
      <c r="BI1260" s="204">
        <f>IF(N1260="nulová",J1260,0)</f>
        <v>0</v>
      </c>
      <c r="BJ1260" s="19" t="s">
        <v>23</v>
      </c>
      <c r="BK1260" s="204">
        <f>ROUND(I1260*H1260,2)</f>
        <v>0</v>
      </c>
      <c r="BL1260" s="19" t="s">
        <v>244</v>
      </c>
      <c r="BM1260" s="203" t="s">
        <v>1037</v>
      </c>
    </row>
    <row r="1261" spans="1:65" s="2" customFormat="1" ht="11.25" x14ac:dyDescent="0.2">
      <c r="A1261" s="37"/>
      <c r="B1261" s="38"/>
      <c r="C1261" s="39"/>
      <c r="D1261" s="205" t="s">
        <v>143</v>
      </c>
      <c r="E1261" s="39"/>
      <c r="F1261" s="206" t="s">
        <v>1038</v>
      </c>
      <c r="G1261" s="39"/>
      <c r="H1261" s="39"/>
      <c r="I1261" s="110"/>
      <c r="J1261" s="39"/>
      <c r="K1261" s="39"/>
      <c r="L1261" s="42"/>
      <c r="M1261" s="207"/>
      <c r="N1261" s="208"/>
      <c r="O1261" s="67"/>
      <c r="P1261" s="67"/>
      <c r="Q1261" s="67"/>
      <c r="R1261" s="67"/>
      <c r="S1261" s="67"/>
      <c r="T1261" s="68"/>
      <c r="U1261" s="37"/>
      <c r="V1261" s="37"/>
      <c r="W1261" s="37"/>
      <c r="X1261" s="37"/>
      <c r="Y1261" s="37"/>
      <c r="Z1261" s="37"/>
      <c r="AA1261" s="37"/>
      <c r="AB1261" s="37"/>
      <c r="AC1261" s="37"/>
      <c r="AD1261" s="37"/>
      <c r="AE1261" s="37"/>
      <c r="AT1261" s="19" t="s">
        <v>143</v>
      </c>
      <c r="AU1261" s="19" t="s">
        <v>89</v>
      </c>
    </row>
    <row r="1262" spans="1:65" s="13" customFormat="1" ht="11.25" x14ac:dyDescent="0.2">
      <c r="B1262" s="209"/>
      <c r="C1262" s="210"/>
      <c r="D1262" s="205" t="s">
        <v>145</v>
      </c>
      <c r="E1262" s="211" t="s">
        <v>34</v>
      </c>
      <c r="F1262" s="212" t="s">
        <v>1039</v>
      </c>
      <c r="G1262" s="210"/>
      <c r="H1262" s="211" t="s">
        <v>34</v>
      </c>
      <c r="I1262" s="213"/>
      <c r="J1262" s="210"/>
      <c r="K1262" s="210"/>
      <c r="L1262" s="214"/>
      <c r="M1262" s="215"/>
      <c r="N1262" s="216"/>
      <c r="O1262" s="216"/>
      <c r="P1262" s="216"/>
      <c r="Q1262" s="216"/>
      <c r="R1262" s="216"/>
      <c r="S1262" s="216"/>
      <c r="T1262" s="217"/>
      <c r="AT1262" s="218" t="s">
        <v>145</v>
      </c>
      <c r="AU1262" s="218" t="s">
        <v>89</v>
      </c>
      <c r="AV1262" s="13" t="s">
        <v>23</v>
      </c>
      <c r="AW1262" s="13" t="s">
        <v>41</v>
      </c>
      <c r="AX1262" s="13" t="s">
        <v>80</v>
      </c>
      <c r="AY1262" s="218" t="s">
        <v>134</v>
      </c>
    </row>
    <row r="1263" spans="1:65" s="13" customFormat="1" ht="11.25" x14ac:dyDescent="0.2">
      <c r="B1263" s="209"/>
      <c r="C1263" s="210"/>
      <c r="D1263" s="205" t="s">
        <v>145</v>
      </c>
      <c r="E1263" s="211" t="s">
        <v>34</v>
      </c>
      <c r="F1263" s="212" t="s">
        <v>1019</v>
      </c>
      <c r="G1263" s="210"/>
      <c r="H1263" s="211" t="s">
        <v>34</v>
      </c>
      <c r="I1263" s="213"/>
      <c r="J1263" s="210"/>
      <c r="K1263" s="210"/>
      <c r="L1263" s="214"/>
      <c r="M1263" s="215"/>
      <c r="N1263" s="216"/>
      <c r="O1263" s="216"/>
      <c r="P1263" s="216"/>
      <c r="Q1263" s="216"/>
      <c r="R1263" s="216"/>
      <c r="S1263" s="216"/>
      <c r="T1263" s="217"/>
      <c r="AT1263" s="218" t="s">
        <v>145</v>
      </c>
      <c r="AU1263" s="218" t="s">
        <v>89</v>
      </c>
      <c r="AV1263" s="13" t="s">
        <v>23</v>
      </c>
      <c r="AW1263" s="13" t="s">
        <v>41</v>
      </c>
      <c r="AX1263" s="13" t="s">
        <v>80</v>
      </c>
      <c r="AY1263" s="218" t="s">
        <v>134</v>
      </c>
    </row>
    <row r="1264" spans="1:65" s="14" customFormat="1" ht="11.25" x14ac:dyDescent="0.2">
      <c r="B1264" s="219"/>
      <c r="C1264" s="220"/>
      <c r="D1264" s="205" t="s">
        <v>145</v>
      </c>
      <c r="E1264" s="221" t="s">
        <v>34</v>
      </c>
      <c r="F1264" s="222" t="s">
        <v>1020</v>
      </c>
      <c r="G1264" s="220"/>
      <c r="H1264" s="223">
        <v>22.4</v>
      </c>
      <c r="I1264" s="224"/>
      <c r="J1264" s="220"/>
      <c r="K1264" s="220"/>
      <c r="L1264" s="225"/>
      <c r="M1264" s="226"/>
      <c r="N1264" s="227"/>
      <c r="O1264" s="227"/>
      <c r="P1264" s="227"/>
      <c r="Q1264" s="227"/>
      <c r="R1264" s="227"/>
      <c r="S1264" s="227"/>
      <c r="T1264" s="228"/>
      <c r="AT1264" s="229" t="s">
        <v>145</v>
      </c>
      <c r="AU1264" s="229" t="s">
        <v>89</v>
      </c>
      <c r="AV1264" s="14" t="s">
        <v>89</v>
      </c>
      <c r="AW1264" s="14" t="s">
        <v>41</v>
      </c>
      <c r="AX1264" s="14" t="s">
        <v>80</v>
      </c>
      <c r="AY1264" s="229" t="s">
        <v>134</v>
      </c>
    </row>
    <row r="1265" spans="1:65" s="14" customFormat="1" ht="11.25" x14ac:dyDescent="0.2">
      <c r="B1265" s="219"/>
      <c r="C1265" s="220"/>
      <c r="D1265" s="205" t="s">
        <v>145</v>
      </c>
      <c r="E1265" s="221" t="s">
        <v>34</v>
      </c>
      <c r="F1265" s="222" t="s">
        <v>1021</v>
      </c>
      <c r="G1265" s="220"/>
      <c r="H1265" s="223">
        <v>18.899999999999999</v>
      </c>
      <c r="I1265" s="224"/>
      <c r="J1265" s="220"/>
      <c r="K1265" s="220"/>
      <c r="L1265" s="225"/>
      <c r="M1265" s="226"/>
      <c r="N1265" s="227"/>
      <c r="O1265" s="227"/>
      <c r="P1265" s="227"/>
      <c r="Q1265" s="227"/>
      <c r="R1265" s="227"/>
      <c r="S1265" s="227"/>
      <c r="T1265" s="228"/>
      <c r="AT1265" s="229" t="s">
        <v>145</v>
      </c>
      <c r="AU1265" s="229" t="s">
        <v>89</v>
      </c>
      <c r="AV1265" s="14" t="s">
        <v>89</v>
      </c>
      <c r="AW1265" s="14" t="s">
        <v>41</v>
      </c>
      <c r="AX1265" s="14" t="s">
        <v>80</v>
      </c>
      <c r="AY1265" s="229" t="s">
        <v>134</v>
      </c>
    </row>
    <row r="1266" spans="1:65" s="14" customFormat="1" ht="11.25" x14ac:dyDescent="0.2">
      <c r="B1266" s="219"/>
      <c r="C1266" s="220"/>
      <c r="D1266" s="205" t="s">
        <v>145</v>
      </c>
      <c r="E1266" s="221" t="s">
        <v>34</v>
      </c>
      <c r="F1266" s="222" t="s">
        <v>1022</v>
      </c>
      <c r="G1266" s="220"/>
      <c r="H1266" s="223">
        <v>11.2</v>
      </c>
      <c r="I1266" s="224"/>
      <c r="J1266" s="220"/>
      <c r="K1266" s="220"/>
      <c r="L1266" s="225"/>
      <c r="M1266" s="226"/>
      <c r="N1266" s="227"/>
      <c r="O1266" s="227"/>
      <c r="P1266" s="227"/>
      <c r="Q1266" s="227"/>
      <c r="R1266" s="227"/>
      <c r="S1266" s="227"/>
      <c r="T1266" s="228"/>
      <c r="AT1266" s="229" t="s">
        <v>145</v>
      </c>
      <c r="AU1266" s="229" t="s">
        <v>89</v>
      </c>
      <c r="AV1266" s="14" t="s">
        <v>89</v>
      </c>
      <c r="AW1266" s="14" t="s">
        <v>41</v>
      </c>
      <c r="AX1266" s="14" t="s">
        <v>80</v>
      </c>
      <c r="AY1266" s="229" t="s">
        <v>134</v>
      </c>
    </row>
    <row r="1267" spans="1:65" s="14" customFormat="1" ht="11.25" x14ac:dyDescent="0.2">
      <c r="B1267" s="219"/>
      <c r="C1267" s="220"/>
      <c r="D1267" s="205" t="s">
        <v>145</v>
      </c>
      <c r="E1267" s="221" t="s">
        <v>34</v>
      </c>
      <c r="F1267" s="222" t="s">
        <v>1020</v>
      </c>
      <c r="G1267" s="220"/>
      <c r="H1267" s="223">
        <v>22.4</v>
      </c>
      <c r="I1267" s="224"/>
      <c r="J1267" s="220"/>
      <c r="K1267" s="220"/>
      <c r="L1267" s="225"/>
      <c r="M1267" s="226"/>
      <c r="N1267" s="227"/>
      <c r="O1267" s="227"/>
      <c r="P1267" s="227"/>
      <c r="Q1267" s="227"/>
      <c r="R1267" s="227"/>
      <c r="S1267" s="227"/>
      <c r="T1267" s="228"/>
      <c r="AT1267" s="229" t="s">
        <v>145</v>
      </c>
      <c r="AU1267" s="229" t="s">
        <v>89</v>
      </c>
      <c r="AV1267" s="14" t="s">
        <v>89</v>
      </c>
      <c r="AW1267" s="14" t="s">
        <v>41</v>
      </c>
      <c r="AX1267" s="14" t="s">
        <v>80</v>
      </c>
      <c r="AY1267" s="229" t="s">
        <v>134</v>
      </c>
    </row>
    <row r="1268" spans="1:65" s="14" customFormat="1" ht="11.25" x14ac:dyDescent="0.2">
      <c r="B1268" s="219"/>
      <c r="C1268" s="220"/>
      <c r="D1268" s="205" t="s">
        <v>145</v>
      </c>
      <c r="E1268" s="221" t="s">
        <v>34</v>
      </c>
      <c r="F1268" s="222" t="s">
        <v>1023</v>
      </c>
      <c r="G1268" s="220"/>
      <c r="H1268" s="223">
        <v>25.46</v>
      </c>
      <c r="I1268" s="224"/>
      <c r="J1268" s="220"/>
      <c r="K1268" s="220"/>
      <c r="L1268" s="225"/>
      <c r="M1268" s="226"/>
      <c r="N1268" s="227"/>
      <c r="O1268" s="227"/>
      <c r="P1268" s="227"/>
      <c r="Q1268" s="227"/>
      <c r="R1268" s="227"/>
      <c r="S1268" s="227"/>
      <c r="T1268" s="228"/>
      <c r="AT1268" s="229" t="s">
        <v>145</v>
      </c>
      <c r="AU1268" s="229" t="s">
        <v>89</v>
      </c>
      <c r="AV1268" s="14" t="s">
        <v>89</v>
      </c>
      <c r="AW1268" s="14" t="s">
        <v>41</v>
      </c>
      <c r="AX1268" s="14" t="s">
        <v>80</v>
      </c>
      <c r="AY1268" s="229" t="s">
        <v>134</v>
      </c>
    </row>
    <row r="1269" spans="1:65" s="14" customFormat="1" ht="11.25" x14ac:dyDescent="0.2">
      <c r="B1269" s="219"/>
      <c r="C1269" s="220"/>
      <c r="D1269" s="205" t="s">
        <v>145</v>
      </c>
      <c r="E1269" s="221" t="s">
        <v>34</v>
      </c>
      <c r="F1269" s="222" t="s">
        <v>1024</v>
      </c>
      <c r="G1269" s="220"/>
      <c r="H1269" s="223">
        <v>10.72</v>
      </c>
      <c r="I1269" s="224"/>
      <c r="J1269" s="220"/>
      <c r="K1269" s="220"/>
      <c r="L1269" s="225"/>
      <c r="M1269" s="226"/>
      <c r="N1269" s="227"/>
      <c r="O1269" s="227"/>
      <c r="P1269" s="227"/>
      <c r="Q1269" s="227"/>
      <c r="R1269" s="227"/>
      <c r="S1269" s="227"/>
      <c r="T1269" s="228"/>
      <c r="AT1269" s="229" t="s">
        <v>145</v>
      </c>
      <c r="AU1269" s="229" t="s">
        <v>89</v>
      </c>
      <c r="AV1269" s="14" t="s">
        <v>89</v>
      </c>
      <c r="AW1269" s="14" t="s">
        <v>41</v>
      </c>
      <c r="AX1269" s="14" t="s">
        <v>80</v>
      </c>
      <c r="AY1269" s="229" t="s">
        <v>134</v>
      </c>
    </row>
    <row r="1270" spans="1:65" s="14" customFormat="1" ht="11.25" x14ac:dyDescent="0.2">
      <c r="B1270" s="219"/>
      <c r="C1270" s="220"/>
      <c r="D1270" s="205" t="s">
        <v>145</v>
      </c>
      <c r="E1270" s="221" t="s">
        <v>34</v>
      </c>
      <c r="F1270" s="222" t="s">
        <v>1025</v>
      </c>
      <c r="G1270" s="220"/>
      <c r="H1270" s="223">
        <v>16</v>
      </c>
      <c r="I1270" s="224"/>
      <c r="J1270" s="220"/>
      <c r="K1270" s="220"/>
      <c r="L1270" s="225"/>
      <c r="M1270" s="226"/>
      <c r="N1270" s="227"/>
      <c r="O1270" s="227"/>
      <c r="P1270" s="227"/>
      <c r="Q1270" s="227"/>
      <c r="R1270" s="227"/>
      <c r="S1270" s="227"/>
      <c r="T1270" s="228"/>
      <c r="AT1270" s="229" t="s">
        <v>145</v>
      </c>
      <c r="AU1270" s="229" t="s">
        <v>89</v>
      </c>
      <c r="AV1270" s="14" t="s">
        <v>89</v>
      </c>
      <c r="AW1270" s="14" t="s">
        <v>41</v>
      </c>
      <c r="AX1270" s="14" t="s">
        <v>80</v>
      </c>
      <c r="AY1270" s="229" t="s">
        <v>134</v>
      </c>
    </row>
    <row r="1271" spans="1:65" s="15" customFormat="1" ht="11.25" x14ac:dyDescent="0.2">
      <c r="B1271" s="230"/>
      <c r="C1271" s="231"/>
      <c r="D1271" s="205" t="s">
        <v>145</v>
      </c>
      <c r="E1271" s="232" t="s">
        <v>34</v>
      </c>
      <c r="F1271" s="233" t="s">
        <v>149</v>
      </c>
      <c r="G1271" s="231"/>
      <c r="H1271" s="234">
        <v>127.08</v>
      </c>
      <c r="I1271" s="235"/>
      <c r="J1271" s="231"/>
      <c r="K1271" s="231"/>
      <c r="L1271" s="236"/>
      <c r="M1271" s="237"/>
      <c r="N1271" s="238"/>
      <c r="O1271" s="238"/>
      <c r="P1271" s="238"/>
      <c r="Q1271" s="238"/>
      <c r="R1271" s="238"/>
      <c r="S1271" s="238"/>
      <c r="T1271" s="239"/>
      <c r="AT1271" s="240" t="s">
        <v>145</v>
      </c>
      <c r="AU1271" s="240" t="s">
        <v>89</v>
      </c>
      <c r="AV1271" s="15" t="s">
        <v>141</v>
      </c>
      <c r="AW1271" s="15" t="s">
        <v>41</v>
      </c>
      <c r="AX1271" s="15" t="s">
        <v>23</v>
      </c>
      <c r="AY1271" s="240" t="s">
        <v>134</v>
      </c>
    </row>
    <row r="1272" spans="1:65" s="2" customFormat="1" ht="16.5" customHeight="1" x14ac:dyDescent="0.2">
      <c r="A1272" s="37"/>
      <c r="B1272" s="38"/>
      <c r="C1272" s="192" t="s">
        <v>1040</v>
      </c>
      <c r="D1272" s="192" t="s">
        <v>136</v>
      </c>
      <c r="E1272" s="193" t="s">
        <v>1041</v>
      </c>
      <c r="F1272" s="194" t="s">
        <v>1042</v>
      </c>
      <c r="G1272" s="195" t="s">
        <v>157</v>
      </c>
      <c r="H1272" s="196">
        <v>127.08</v>
      </c>
      <c r="I1272" s="197"/>
      <c r="J1272" s="198">
        <f>ROUND(I1272*H1272,2)</f>
        <v>0</v>
      </c>
      <c r="K1272" s="194" t="s">
        <v>158</v>
      </c>
      <c r="L1272" s="42"/>
      <c r="M1272" s="199" t="s">
        <v>34</v>
      </c>
      <c r="N1272" s="200" t="s">
        <v>51</v>
      </c>
      <c r="O1272" s="67"/>
      <c r="P1272" s="201">
        <f>O1272*H1272</f>
        <v>0</v>
      </c>
      <c r="Q1272" s="201">
        <v>7.2000000000000005E-4</v>
      </c>
      <c r="R1272" s="201">
        <f>Q1272*H1272</f>
        <v>9.1497599999999998E-2</v>
      </c>
      <c r="S1272" s="201">
        <v>0</v>
      </c>
      <c r="T1272" s="202">
        <f>S1272*H1272</f>
        <v>0</v>
      </c>
      <c r="U1272" s="37"/>
      <c r="V1272" s="37"/>
      <c r="W1272" s="37"/>
      <c r="X1272" s="37"/>
      <c r="Y1272" s="37"/>
      <c r="Z1272" s="37"/>
      <c r="AA1272" s="37"/>
      <c r="AB1272" s="37"/>
      <c r="AC1272" s="37"/>
      <c r="AD1272" s="37"/>
      <c r="AE1272" s="37"/>
      <c r="AR1272" s="203" t="s">
        <v>244</v>
      </c>
      <c r="AT1272" s="203" t="s">
        <v>136</v>
      </c>
      <c r="AU1272" s="203" t="s">
        <v>89</v>
      </c>
      <c r="AY1272" s="19" t="s">
        <v>134</v>
      </c>
      <c r="BE1272" s="204">
        <f>IF(N1272="základní",J1272,0)</f>
        <v>0</v>
      </c>
      <c r="BF1272" s="204">
        <f>IF(N1272="snížená",J1272,0)</f>
        <v>0</v>
      </c>
      <c r="BG1272" s="204">
        <f>IF(N1272="zákl. přenesená",J1272,0)</f>
        <v>0</v>
      </c>
      <c r="BH1272" s="204">
        <f>IF(N1272="sníž. přenesená",J1272,0)</f>
        <v>0</v>
      </c>
      <c r="BI1272" s="204">
        <f>IF(N1272="nulová",J1272,0)</f>
        <v>0</v>
      </c>
      <c r="BJ1272" s="19" t="s">
        <v>23</v>
      </c>
      <c r="BK1272" s="204">
        <f>ROUND(I1272*H1272,2)</f>
        <v>0</v>
      </c>
      <c r="BL1272" s="19" t="s">
        <v>244</v>
      </c>
      <c r="BM1272" s="203" t="s">
        <v>1043</v>
      </c>
    </row>
    <row r="1273" spans="1:65" s="2" customFormat="1" ht="19.5" x14ac:dyDescent="0.2">
      <c r="A1273" s="37"/>
      <c r="B1273" s="38"/>
      <c r="C1273" s="39"/>
      <c r="D1273" s="205" t="s">
        <v>143</v>
      </c>
      <c r="E1273" s="39"/>
      <c r="F1273" s="206" t="s">
        <v>1044</v>
      </c>
      <c r="G1273" s="39"/>
      <c r="H1273" s="39"/>
      <c r="I1273" s="110"/>
      <c r="J1273" s="39"/>
      <c r="K1273" s="39"/>
      <c r="L1273" s="42"/>
      <c r="M1273" s="207"/>
      <c r="N1273" s="208"/>
      <c r="O1273" s="67"/>
      <c r="P1273" s="67"/>
      <c r="Q1273" s="67"/>
      <c r="R1273" s="67"/>
      <c r="S1273" s="67"/>
      <c r="T1273" s="68"/>
      <c r="U1273" s="37"/>
      <c r="V1273" s="37"/>
      <c r="W1273" s="37"/>
      <c r="X1273" s="37"/>
      <c r="Y1273" s="37"/>
      <c r="Z1273" s="37"/>
      <c r="AA1273" s="37"/>
      <c r="AB1273" s="37"/>
      <c r="AC1273" s="37"/>
      <c r="AD1273" s="37"/>
      <c r="AE1273" s="37"/>
      <c r="AT1273" s="19" t="s">
        <v>143</v>
      </c>
      <c r="AU1273" s="19" t="s">
        <v>89</v>
      </c>
    </row>
    <row r="1274" spans="1:65" s="13" customFormat="1" ht="11.25" x14ac:dyDescent="0.2">
      <c r="B1274" s="209"/>
      <c r="C1274" s="210"/>
      <c r="D1274" s="205" t="s">
        <v>145</v>
      </c>
      <c r="E1274" s="211" t="s">
        <v>34</v>
      </c>
      <c r="F1274" s="212" t="s">
        <v>1039</v>
      </c>
      <c r="G1274" s="210"/>
      <c r="H1274" s="211" t="s">
        <v>34</v>
      </c>
      <c r="I1274" s="213"/>
      <c r="J1274" s="210"/>
      <c r="K1274" s="210"/>
      <c r="L1274" s="214"/>
      <c r="M1274" s="215"/>
      <c r="N1274" s="216"/>
      <c r="O1274" s="216"/>
      <c r="P1274" s="216"/>
      <c r="Q1274" s="216"/>
      <c r="R1274" s="216"/>
      <c r="S1274" s="216"/>
      <c r="T1274" s="217"/>
      <c r="AT1274" s="218" t="s">
        <v>145</v>
      </c>
      <c r="AU1274" s="218" t="s">
        <v>89</v>
      </c>
      <c r="AV1274" s="13" t="s">
        <v>23</v>
      </c>
      <c r="AW1274" s="13" t="s">
        <v>41</v>
      </c>
      <c r="AX1274" s="13" t="s">
        <v>80</v>
      </c>
      <c r="AY1274" s="218" t="s">
        <v>134</v>
      </c>
    </row>
    <row r="1275" spans="1:65" s="13" customFormat="1" ht="11.25" x14ac:dyDescent="0.2">
      <c r="B1275" s="209"/>
      <c r="C1275" s="210"/>
      <c r="D1275" s="205" t="s">
        <v>145</v>
      </c>
      <c r="E1275" s="211" t="s">
        <v>34</v>
      </c>
      <c r="F1275" s="212" t="s">
        <v>1019</v>
      </c>
      <c r="G1275" s="210"/>
      <c r="H1275" s="211" t="s">
        <v>34</v>
      </c>
      <c r="I1275" s="213"/>
      <c r="J1275" s="210"/>
      <c r="K1275" s="210"/>
      <c r="L1275" s="214"/>
      <c r="M1275" s="215"/>
      <c r="N1275" s="216"/>
      <c r="O1275" s="216"/>
      <c r="P1275" s="216"/>
      <c r="Q1275" s="216"/>
      <c r="R1275" s="216"/>
      <c r="S1275" s="216"/>
      <c r="T1275" s="217"/>
      <c r="AT1275" s="218" t="s">
        <v>145</v>
      </c>
      <c r="AU1275" s="218" t="s">
        <v>89</v>
      </c>
      <c r="AV1275" s="13" t="s">
        <v>23</v>
      </c>
      <c r="AW1275" s="13" t="s">
        <v>41</v>
      </c>
      <c r="AX1275" s="13" t="s">
        <v>80</v>
      </c>
      <c r="AY1275" s="218" t="s">
        <v>134</v>
      </c>
    </row>
    <row r="1276" spans="1:65" s="14" customFormat="1" ht="11.25" x14ac:dyDescent="0.2">
      <c r="B1276" s="219"/>
      <c r="C1276" s="220"/>
      <c r="D1276" s="205" t="s">
        <v>145</v>
      </c>
      <c r="E1276" s="221" t="s">
        <v>34</v>
      </c>
      <c r="F1276" s="222" t="s">
        <v>1020</v>
      </c>
      <c r="G1276" s="220"/>
      <c r="H1276" s="223">
        <v>22.4</v>
      </c>
      <c r="I1276" s="224"/>
      <c r="J1276" s="220"/>
      <c r="K1276" s="220"/>
      <c r="L1276" s="225"/>
      <c r="M1276" s="226"/>
      <c r="N1276" s="227"/>
      <c r="O1276" s="227"/>
      <c r="P1276" s="227"/>
      <c r="Q1276" s="227"/>
      <c r="R1276" s="227"/>
      <c r="S1276" s="227"/>
      <c r="T1276" s="228"/>
      <c r="AT1276" s="229" t="s">
        <v>145</v>
      </c>
      <c r="AU1276" s="229" t="s">
        <v>89</v>
      </c>
      <c r="AV1276" s="14" t="s">
        <v>89</v>
      </c>
      <c r="AW1276" s="14" t="s">
        <v>41</v>
      </c>
      <c r="AX1276" s="14" t="s">
        <v>80</v>
      </c>
      <c r="AY1276" s="229" t="s">
        <v>134</v>
      </c>
    </row>
    <row r="1277" spans="1:65" s="14" customFormat="1" ht="11.25" x14ac:dyDescent="0.2">
      <c r="B1277" s="219"/>
      <c r="C1277" s="220"/>
      <c r="D1277" s="205" t="s">
        <v>145</v>
      </c>
      <c r="E1277" s="221" t="s">
        <v>34</v>
      </c>
      <c r="F1277" s="222" t="s">
        <v>1021</v>
      </c>
      <c r="G1277" s="220"/>
      <c r="H1277" s="223">
        <v>18.899999999999999</v>
      </c>
      <c r="I1277" s="224"/>
      <c r="J1277" s="220"/>
      <c r="K1277" s="220"/>
      <c r="L1277" s="225"/>
      <c r="M1277" s="226"/>
      <c r="N1277" s="227"/>
      <c r="O1277" s="227"/>
      <c r="P1277" s="227"/>
      <c r="Q1277" s="227"/>
      <c r="R1277" s="227"/>
      <c r="S1277" s="227"/>
      <c r="T1277" s="228"/>
      <c r="AT1277" s="229" t="s">
        <v>145</v>
      </c>
      <c r="AU1277" s="229" t="s">
        <v>89</v>
      </c>
      <c r="AV1277" s="14" t="s">
        <v>89</v>
      </c>
      <c r="AW1277" s="14" t="s">
        <v>41</v>
      </c>
      <c r="AX1277" s="14" t="s">
        <v>80</v>
      </c>
      <c r="AY1277" s="229" t="s">
        <v>134</v>
      </c>
    </row>
    <row r="1278" spans="1:65" s="14" customFormat="1" ht="11.25" x14ac:dyDescent="0.2">
      <c r="B1278" s="219"/>
      <c r="C1278" s="220"/>
      <c r="D1278" s="205" t="s">
        <v>145</v>
      </c>
      <c r="E1278" s="221" t="s">
        <v>34</v>
      </c>
      <c r="F1278" s="222" t="s">
        <v>1022</v>
      </c>
      <c r="G1278" s="220"/>
      <c r="H1278" s="223">
        <v>11.2</v>
      </c>
      <c r="I1278" s="224"/>
      <c r="J1278" s="220"/>
      <c r="K1278" s="220"/>
      <c r="L1278" s="225"/>
      <c r="M1278" s="226"/>
      <c r="N1278" s="227"/>
      <c r="O1278" s="227"/>
      <c r="P1278" s="227"/>
      <c r="Q1278" s="227"/>
      <c r="R1278" s="227"/>
      <c r="S1278" s="227"/>
      <c r="T1278" s="228"/>
      <c r="AT1278" s="229" t="s">
        <v>145</v>
      </c>
      <c r="AU1278" s="229" t="s">
        <v>89</v>
      </c>
      <c r="AV1278" s="14" t="s">
        <v>89</v>
      </c>
      <c r="AW1278" s="14" t="s">
        <v>41</v>
      </c>
      <c r="AX1278" s="14" t="s">
        <v>80</v>
      </c>
      <c r="AY1278" s="229" t="s">
        <v>134</v>
      </c>
    </row>
    <row r="1279" spans="1:65" s="14" customFormat="1" ht="11.25" x14ac:dyDescent="0.2">
      <c r="B1279" s="219"/>
      <c r="C1279" s="220"/>
      <c r="D1279" s="205" t="s">
        <v>145</v>
      </c>
      <c r="E1279" s="221" t="s">
        <v>34</v>
      </c>
      <c r="F1279" s="222" t="s">
        <v>1020</v>
      </c>
      <c r="G1279" s="220"/>
      <c r="H1279" s="223">
        <v>22.4</v>
      </c>
      <c r="I1279" s="224"/>
      <c r="J1279" s="220"/>
      <c r="K1279" s="220"/>
      <c r="L1279" s="225"/>
      <c r="M1279" s="226"/>
      <c r="N1279" s="227"/>
      <c r="O1279" s="227"/>
      <c r="P1279" s="227"/>
      <c r="Q1279" s="227"/>
      <c r="R1279" s="227"/>
      <c r="S1279" s="227"/>
      <c r="T1279" s="228"/>
      <c r="AT1279" s="229" t="s">
        <v>145</v>
      </c>
      <c r="AU1279" s="229" t="s">
        <v>89</v>
      </c>
      <c r="AV1279" s="14" t="s">
        <v>89</v>
      </c>
      <c r="AW1279" s="14" t="s">
        <v>41</v>
      </c>
      <c r="AX1279" s="14" t="s">
        <v>80</v>
      </c>
      <c r="AY1279" s="229" t="s">
        <v>134</v>
      </c>
    </row>
    <row r="1280" spans="1:65" s="14" customFormat="1" ht="11.25" x14ac:dyDescent="0.2">
      <c r="B1280" s="219"/>
      <c r="C1280" s="220"/>
      <c r="D1280" s="205" t="s">
        <v>145</v>
      </c>
      <c r="E1280" s="221" t="s">
        <v>34</v>
      </c>
      <c r="F1280" s="222" t="s">
        <v>1023</v>
      </c>
      <c r="G1280" s="220"/>
      <c r="H1280" s="223">
        <v>25.46</v>
      </c>
      <c r="I1280" s="224"/>
      <c r="J1280" s="220"/>
      <c r="K1280" s="220"/>
      <c r="L1280" s="225"/>
      <c r="M1280" s="226"/>
      <c r="N1280" s="227"/>
      <c r="O1280" s="227"/>
      <c r="P1280" s="227"/>
      <c r="Q1280" s="227"/>
      <c r="R1280" s="227"/>
      <c r="S1280" s="227"/>
      <c r="T1280" s="228"/>
      <c r="AT1280" s="229" t="s">
        <v>145</v>
      </c>
      <c r="AU1280" s="229" t="s">
        <v>89</v>
      </c>
      <c r="AV1280" s="14" t="s">
        <v>89</v>
      </c>
      <c r="AW1280" s="14" t="s">
        <v>41</v>
      </c>
      <c r="AX1280" s="14" t="s">
        <v>80</v>
      </c>
      <c r="AY1280" s="229" t="s">
        <v>134</v>
      </c>
    </row>
    <row r="1281" spans="1:65" s="14" customFormat="1" ht="11.25" x14ac:dyDescent="0.2">
      <c r="B1281" s="219"/>
      <c r="C1281" s="220"/>
      <c r="D1281" s="205" t="s">
        <v>145</v>
      </c>
      <c r="E1281" s="221" t="s">
        <v>34</v>
      </c>
      <c r="F1281" s="222" t="s">
        <v>1024</v>
      </c>
      <c r="G1281" s="220"/>
      <c r="H1281" s="223">
        <v>10.72</v>
      </c>
      <c r="I1281" s="224"/>
      <c r="J1281" s="220"/>
      <c r="K1281" s="220"/>
      <c r="L1281" s="225"/>
      <c r="M1281" s="226"/>
      <c r="N1281" s="227"/>
      <c r="O1281" s="227"/>
      <c r="P1281" s="227"/>
      <c r="Q1281" s="227"/>
      <c r="R1281" s="227"/>
      <c r="S1281" s="227"/>
      <c r="T1281" s="228"/>
      <c r="AT1281" s="229" t="s">
        <v>145</v>
      </c>
      <c r="AU1281" s="229" t="s">
        <v>89</v>
      </c>
      <c r="AV1281" s="14" t="s">
        <v>89</v>
      </c>
      <c r="AW1281" s="14" t="s">
        <v>41</v>
      </c>
      <c r="AX1281" s="14" t="s">
        <v>80</v>
      </c>
      <c r="AY1281" s="229" t="s">
        <v>134</v>
      </c>
    </row>
    <row r="1282" spans="1:65" s="14" customFormat="1" ht="11.25" x14ac:dyDescent="0.2">
      <c r="B1282" s="219"/>
      <c r="C1282" s="220"/>
      <c r="D1282" s="205" t="s">
        <v>145</v>
      </c>
      <c r="E1282" s="221" t="s">
        <v>34</v>
      </c>
      <c r="F1282" s="222" t="s">
        <v>1025</v>
      </c>
      <c r="G1282" s="220"/>
      <c r="H1282" s="223">
        <v>16</v>
      </c>
      <c r="I1282" s="224"/>
      <c r="J1282" s="220"/>
      <c r="K1282" s="220"/>
      <c r="L1282" s="225"/>
      <c r="M1282" s="226"/>
      <c r="N1282" s="227"/>
      <c r="O1282" s="227"/>
      <c r="P1282" s="227"/>
      <c r="Q1282" s="227"/>
      <c r="R1282" s="227"/>
      <c r="S1282" s="227"/>
      <c r="T1282" s="228"/>
      <c r="AT1282" s="229" t="s">
        <v>145</v>
      </c>
      <c r="AU1282" s="229" t="s">
        <v>89</v>
      </c>
      <c r="AV1282" s="14" t="s">
        <v>89</v>
      </c>
      <c r="AW1282" s="14" t="s">
        <v>41</v>
      </c>
      <c r="AX1282" s="14" t="s">
        <v>80</v>
      </c>
      <c r="AY1282" s="229" t="s">
        <v>134</v>
      </c>
    </row>
    <row r="1283" spans="1:65" s="15" customFormat="1" ht="11.25" x14ac:dyDescent="0.2">
      <c r="B1283" s="230"/>
      <c r="C1283" s="231"/>
      <c r="D1283" s="205" t="s">
        <v>145</v>
      </c>
      <c r="E1283" s="232" t="s">
        <v>34</v>
      </c>
      <c r="F1283" s="233" t="s">
        <v>149</v>
      </c>
      <c r="G1283" s="231"/>
      <c r="H1283" s="234">
        <v>127.08</v>
      </c>
      <c r="I1283" s="235"/>
      <c r="J1283" s="231"/>
      <c r="K1283" s="231"/>
      <c r="L1283" s="236"/>
      <c r="M1283" s="237"/>
      <c r="N1283" s="238"/>
      <c r="O1283" s="238"/>
      <c r="P1283" s="238"/>
      <c r="Q1283" s="238"/>
      <c r="R1283" s="238"/>
      <c r="S1283" s="238"/>
      <c r="T1283" s="239"/>
      <c r="AT1283" s="240" t="s">
        <v>145</v>
      </c>
      <c r="AU1283" s="240" t="s">
        <v>89</v>
      </c>
      <c r="AV1283" s="15" t="s">
        <v>141</v>
      </c>
      <c r="AW1283" s="15" t="s">
        <v>41</v>
      </c>
      <c r="AX1283" s="15" t="s">
        <v>23</v>
      </c>
      <c r="AY1283" s="240" t="s">
        <v>134</v>
      </c>
    </row>
    <row r="1284" spans="1:65" s="2" customFormat="1" ht="16.5" customHeight="1" x14ac:dyDescent="0.2">
      <c r="A1284" s="37"/>
      <c r="B1284" s="38"/>
      <c r="C1284" s="192" t="s">
        <v>1045</v>
      </c>
      <c r="D1284" s="192" t="s">
        <v>136</v>
      </c>
      <c r="E1284" s="193" t="s">
        <v>1046</v>
      </c>
      <c r="F1284" s="194" t="s">
        <v>1047</v>
      </c>
      <c r="G1284" s="195" t="s">
        <v>157</v>
      </c>
      <c r="H1284" s="196">
        <v>1149.317</v>
      </c>
      <c r="I1284" s="197"/>
      <c r="J1284" s="198">
        <f>ROUND(I1284*H1284,2)</f>
        <v>0</v>
      </c>
      <c r="K1284" s="194" t="s">
        <v>158</v>
      </c>
      <c r="L1284" s="42"/>
      <c r="M1284" s="199" t="s">
        <v>34</v>
      </c>
      <c r="N1284" s="200" t="s">
        <v>51</v>
      </c>
      <c r="O1284" s="67"/>
      <c r="P1284" s="201">
        <f>O1284*H1284</f>
        <v>0</v>
      </c>
      <c r="Q1284" s="201">
        <v>0</v>
      </c>
      <c r="R1284" s="201">
        <f>Q1284*H1284</f>
        <v>0</v>
      </c>
      <c r="S1284" s="201">
        <v>0</v>
      </c>
      <c r="T1284" s="202">
        <f>S1284*H1284</f>
        <v>0</v>
      </c>
      <c r="U1284" s="37"/>
      <c r="V1284" s="37"/>
      <c r="W1284" s="37"/>
      <c r="X1284" s="37"/>
      <c r="Y1284" s="37"/>
      <c r="Z1284" s="37"/>
      <c r="AA1284" s="37"/>
      <c r="AB1284" s="37"/>
      <c r="AC1284" s="37"/>
      <c r="AD1284" s="37"/>
      <c r="AE1284" s="37"/>
      <c r="AR1284" s="203" t="s">
        <v>244</v>
      </c>
      <c r="AT1284" s="203" t="s">
        <v>136</v>
      </c>
      <c r="AU1284" s="203" t="s">
        <v>89</v>
      </c>
      <c r="AY1284" s="19" t="s">
        <v>134</v>
      </c>
      <c r="BE1284" s="204">
        <f>IF(N1284="základní",J1284,0)</f>
        <v>0</v>
      </c>
      <c r="BF1284" s="204">
        <f>IF(N1284="snížená",J1284,0)</f>
        <v>0</v>
      </c>
      <c r="BG1284" s="204">
        <f>IF(N1284="zákl. přenesená",J1284,0)</f>
        <v>0</v>
      </c>
      <c r="BH1284" s="204">
        <f>IF(N1284="sníž. přenesená",J1284,0)</f>
        <v>0</v>
      </c>
      <c r="BI1284" s="204">
        <f>IF(N1284="nulová",J1284,0)</f>
        <v>0</v>
      </c>
      <c r="BJ1284" s="19" t="s">
        <v>23</v>
      </c>
      <c r="BK1284" s="204">
        <f>ROUND(I1284*H1284,2)</f>
        <v>0</v>
      </c>
      <c r="BL1284" s="19" t="s">
        <v>244</v>
      </c>
      <c r="BM1284" s="203" t="s">
        <v>1048</v>
      </c>
    </row>
    <row r="1285" spans="1:65" s="2" customFormat="1" ht="11.25" x14ac:dyDescent="0.2">
      <c r="A1285" s="37"/>
      <c r="B1285" s="38"/>
      <c r="C1285" s="39"/>
      <c r="D1285" s="205" t="s">
        <v>143</v>
      </c>
      <c r="E1285" s="39"/>
      <c r="F1285" s="206" t="s">
        <v>1049</v>
      </c>
      <c r="G1285" s="39"/>
      <c r="H1285" s="39"/>
      <c r="I1285" s="110"/>
      <c r="J1285" s="39"/>
      <c r="K1285" s="39"/>
      <c r="L1285" s="42"/>
      <c r="M1285" s="207"/>
      <c r="N1285" s="208"/>
      <c r="O1285" s="67"/>
      <c r="P1285" s="67"/>
      <c r="Q1285" s="67"/>
      <c r="R1285" s="67"/>
      <c r="S1285" s="67"/>
      <c r="T1285" s="68"/>
      <c r="U1285" s="37"/>
      <c r="V1285" s="37"/>
      <c r="W1285" s="37"/>
      <c r="X1285" s="37"/>
      <c r="Y1285" s="37"/>
      <c r="Z1285" s="37"/>
      <c r="AA1285" s="37"/>
      <c r="AB1285" s="37"/>
      <c r="AC1285" s="37"/>
      <c r="AD1285" s="37"/>
      <c r="AE1285" s="37"/>
      <c r="AT1285" s="19" t="s">
        <v>143</v>
      </c>
      <c r="AU1285" s="19" t="s">
        <v>89</v>
      </c>
    </row>
    <row r="1286" spans="1:65" s="13" customFormat="1" ht="11.25" x14ac:dyDescent="0.2">
      <c r="B1286" s="209"/>
      <c r="C1286" s="210"/>
      <c r="D1286" s="205" t="s">
        <v>145</v>
      </c>
      <c r="E1286" s="211" t="s">
        <v>34</v>
      </c>
      <c r="F1286" s="212" t="s">
        <v>162</v>
      </c>
      <c r="G1286" s="210"/>
      <c r="H1286" s="211" t="s">
        <v>34</v>
      </c>
      <c r="I1286" s="213"/>
      <c r="J1286" s="210"/>
      <c r="K1286" s="210"/>
      <c r="L1286" s="214"/>
      <c r="M1286" s="215"/>
      <c r="N1286" s="216"/>
      <c r="O1286" s="216"/>
      <c r="P1286" s="216"/>
      <c r="Q1286" s="216"/>
      <c r="R1286" s="216"/>
      <c r="S1286" s="216"/>
      <c r="T1286" s="217"/>
      <c r="AT1286" s="218" t="s">
        <v>145</v>
      </c>
      <c r="AU1286" s="218" t="s">
        <v>89</v>
      </c>
      <c r="AV1286" s="13" t="s">
        <v>23</v>
      </c>
      <c r="AW1286" s="13" t="s">
        <v>41</v>
      </c>
      <c r="AX1286" s="13" t="s">
        <v>80</v>
      </c>
      <c r="AY1286" s="218" t="s">
        <v>134</v>
      </c>
    </row>
    <row r="1287" spans="1:65" s="13" customFormat="1" ht="11.25" x14ac:dyDescent="0.2">
      <c r="B1287" s="209"/>
      <c r="C1287" s="210"/>
      <c r="D1287" s="205" t="s">
        <v>145</v>
      </c>
      <c r="E1287" s="211" t="s">
        <v>34</v>
      </c>
      <c r="F1287" s="212" t="s">
        <v>415</v>
      </c>
      <c r="G1287" s="210"/>
      <c r="H1287" s="211" t="s">
        <v>34</v>
      </c>
      <c r="I1287" s="213"/>
      <c r="J1287" s="210"/>
      <c r="K1287" s="210"/>
      <c r="L1287" s="214"/>
      <c r="M1287" s="215"/>
      <c r="N1287" s="216"/>
      <c r="O1287" s="216"/>
      <c r="P1287" s="216"/>
      <c r="Q1287" s="216"/>
      <c r="R1287" s="216"/>
      <c r="S1287" s="216"/>
      <c r="T1287" s="217"/>
      <c r="AT1287" s="218" t="s">
        <v>145</v>
      </c>
      <c r="AU1287" s="218" t="s">
        <v>89</v>
      </c>
      <c r="AV1287" s="13" t="s">
        <v>23</v>
      </c>
      <c r="AW1287" s="13" t="s">
        <v>41</v>
      </c>
      <c r="AX1287" s="13" t="s">
        <v>80</v>
      </c>
      <c r="AY1287" s="218" t="s">
        <v>134</v>
      </c>
    </row>
    <row r="1288" spans="1:65" s="14" customFormat="1" ht="11.25" x14ac:dyDescent="0.2">
      <c r="B1288" s="219"/>
      <c r="C1288" s="220"/>
      <c r="D1288" s="205" t="s">
        <v>145</v>
      </c>
      <c r="E1288" s="221" t="s">
        <v>34</v>
      </c>
      <c r="F1288" s="222" t="s">
        <v>1005</v>
      </c>
      <c r="G1288" s="220"/>
      <c r="H1288" s="223">
        <v>1149.317</v>
      </c>
      <c r="I1288" s="224"/>
      <c r="J1288" s="220"/>
      <c r="K1288" s="220"/>
      <c r="L1288" s="225"/>
      <c r="M1288" s="226"/>
      <c r="N1288" s="227"/>
      <c r="O1288" s="227"/>
      <c r="P1288" s="227"/>
      <c r="Q1288" s="227"/>
      <c r="R1288" s="227"/>
      <c r="S1288" s="227"/>
      <c r="T1288" s="228"/>
      <c r="AT1288" s="229" t="s">
        <v>145</v>
      </c>
      <c r="AU1288" s="229" t="s">
        <v>89</v>
      </c>
      <c r="AV1288" s="14" t="s">
        <v>89</v>
      </c>
      <c r="AW1288" s="14" t="s">
        <v>41</v>
      </c>
      <c r="AX1288" s="14" t="s">
        <v>80</v>
      </c>
      <c r="AY1288" s="229" t="s">
        <v>134</v>
      </c>
    </row>
    <row r="1289" spans="1:65" s="15" customFormat="1" ht="11.25" x14ac:dyDescent="0.2">
      <c r="B1289" s="230"/>
      <c r="C1289" s="231"/>
      <c r="D1289" s="205" t="s">
        <v>145</v>
      </c>
      <c r="E1289" s="232" t="s">
        <v>34</v>
      </c>
      <c r="F1289" s="233" t="s">
        <v>149</v>
      </c>
      <c r="G1289" s="231"/>
      <c r="H1289" s="234">
        <v>1149.317</v>
      </c>
      <c r="I1289" s="235"/>
      <c r="J1289" s="231"/>
      <c r="K1289" s="231"/>
      <c r="L1289" s="236"/>
      <c r="M1289" s="237"/>
      <c r="N1289" s="238"/>
      <c r="O1289" s="238"/>
      <c r="P1289" s="238"/>
      <c r="Q1289" s="238"/>
      <c r="R1289" s="238"/>
      <c r="S1289" s="238"/>
      <c r="T1289" s="239"/>
      <c r="AT1289" s="240" t="s">
        <v>145</v>
      </c>
      <c r="AU1289" s="240" t="s">
        <v>89</v>
      </c>
      <c r="AV1289" s="15" t="s">
        <v>141</v>
      </c>
      <c r="AW1289" s="15" t="s">
        <v>41</v>
      </c>
      <c r="AX1289" s="15" t="s">
        <v>23</v>
      </c>
      <c r="AY1289" s="240" t="s">
        <v>134</v>
      </c>
    </row>
    <row r="1290" spans="1:65" s="12" customFormat="1" ht="22.9" customHeight="1" x14ac:dyDescent="0.2">
      <c r="B1290" s="176"/>
      <c r="C1290" s="177"/>
      <c r="D1290" s="178" t="s">
        <v>79</v>
      </c>
      <c r="E1290" s="190" t="s">
        <v>1050</v>
      </c>
      <c r="F1290" s="190" t="s">
        <v>1051</v>
      </c>
      <c r="G1290" s="177"/>
      <c r="H1290" s="177"/>
      <c r="I1290" s="180"/>
      <c r="J1290" s="191">
        <f>BK1290</f>
        <v>0</v>
      </c>
      <c r="K1290" s="177"/>
      <c r="L1290" s="182"/>
      <c r="M1290" s="183"/>
      <c r="N1290" s="184"/>
      <c r="O1290" s="184"/>
      <c r="P1290" s="185">
        <f>SUM(P1291:P1329)</f>
        <v>0</v>
      </c>
      <c r="Q1290" s="184"/>
      <c r="R1290" s="185">
        <f>SUM(R1291:R1329)</f>
        <v>0.59978940000000003</v>
      </c>
      <c r="S1290" s="184"/>
      <c r="T1290" s="186">
        <f>SUM(T1291:T1329)</f>
        <v>0.13281050999999999</v>
      </c>
      <c r="AR1290" s="187" t="s">
        <v>89</v>
      </c>
      <c r="AT1290" s="188" t="s">
        <v>79</v>
      </c>
      <c r="AU1290" s="188" t="s">
        <v>23</v>
      </c>
      <c r="AY1290" s="187" t="s">
        <v>134</v>
      </c>
      <c r="BK1290" s="189">
        <f>SUM(BK1291:BK1329)</f>
        <v>0</v>
      </c>
    </row>
    <row r="1291" spans="1:65" s="2" customFormat="1" ht="16.5" customHeight="1" x14ac:dyDescent="0.2">
      <c r="A1291" s="37"/>
      <c r="B1291" s="38"/>
      <c r="C1291" s="192" t="s">
        <v>1052</v>
      </c>
      <c r="D1291" s="192" t="s">
        <v>136</v>
      </c>
      <c r="E1291" s="193" t="s">
        <v>1053</v>
      </c>
      <c r="F1291" s="194" t="s">
        <v>1054</v>
      </c>
      <c r="G1291" s="195" t="s">
        <v>157</v>
      </c>
      <c r="H1291" s="196">
        <v>428.42099999999999</v>
      </c>
      <c r="I1291" s="197"/>
      <c r="J1291" s="198">
        <f>ROUND(I1291*H1291,2)</f>
        <v>0</v>
      </c>
      <c r="K1291" s="194" t="s">
        <v>158</v>
      </c>
      <c r="L1291" s="42"/>
      <c r="M1291" s="199" t="s">
        <v>34</v>
      </c>
      <c r="N1291" s="200" t="s">
        <v>51</v>
      </c>
      <c r="O1291" s="67"/>
      <c r="P1291" s="201">
        <f>O1291*H1291</f>
        <v>0</v>
      </c>
      <c r="Q1291" s="201">
        <v>1E-3</v>
      </c>
      <c r="R1291" s="201">
        <f>Q1291*H1291</f>
        <v>0.428421</v>
      </c>
      <c r="S1291" s="201">
        <v>3.1E-4</v>
      </c>
      <c r="T1291" s="202">
        <f>S1291*H1291</f>
        <v>0.13281050999999999</v>
      </c>
      <c r="U1291" s="37"/>
      <c r="V1291" s="37"/>
      <c r="W1291" s="37"/>
      <c r="X1291" s="37"/>
      <c r="Y1291" s="37"/>
      <c r="Z1291" s="37"/>
      <c r="AA1291" s="37"/>
      <c r="AB1291" s="37"/>
      <c r="AC1291" s="37"/>
      <c r="AD1291" s="37"/>
      <c r="AE1291" s="37"/>
      <c r="AR1291" s="203" t="s">
        <v>244</v>
      </c>
      <c r="AT1291" s="203" t="s">
        <v>136</v>
      </c>
      <c r="AU1291" s="203" t="s">
        <v>89</v>
      </c>
      <c r="AY1291" s="19" t="s">
        <v>134</v>
      </c>
      <c r="BE1291" s="204">
        <f>IF(N1291="základní",J1291,0)</f>
        <v>0</v>
      </c>
      <c r="BF1291" s="204">
        <f>IF(N1291="snížená",J1291,0)</f>
        <v>0</v>
      </c>
      <c r="BG1291" s="204">
        <f>IF(N1291="zákl. přenesená",J1291,0)</f>
        <v>0</v>
      </c>
      <c r="BH1291" s="204">
        <f>IF(N1291="sníž. přenesená",J1291,0)</f>
        <v>0</v>
      </c>
      <c r="BI1291" s="204">
        <f>IF(N1291="nulová",J1291,0)</f>
        <v>0</v>
      </c>
      <c r="BJ1291" s="19" t="s">
        <v>23</v>
      </c>
      <c r="BK1291" s="204">
        <f>ROUND(I1291*H1291,2)</f>
        <v>0</v>
      </c>
      <c r="BL1291" s="19" t="s">
        <v>244</v>
      </c>
      <c r="BM1291" s="203" t="s">
        <v>1055</v>
      </c>
    </row>
    <row r="1292" spans="1:65" s="2" customFormat="1" ht="11.25" x14ac:dyDescent="0.2">
      <c r="A1292" s="37"/>
      <c r="B1292" s="38"/>
      <c r="C1292" s="39"/>
      <c r="D1292" s="205" t="s">
        <v>143</v>
      </c>
      <c r="E1292" s="39"/>
      <c r="F1292" s="206" t="s">
        <v>1056</v>
      </c>
      <c r="G1292" s="39"/>
      <c r="H1292" s="39"/>
      <c r="I1292" s="110"/>
      <c r="J1292" s="39"/>
      <c r="K1292" s="39"/>
      <c r="L1292" s="42"/>
      <c r="M1292" s="207"/>
      <c r="N1292" s="208"/>
      <c r="O1292" s="67"/>
      <c r="P1292" s="67"/>
      <c r="Q1292" s="67"/>
      <c r="R1292" s="67"/>
      <c r="S1292" s="67"/>
      <c r="T1292" s="68"/>
      <c r="U1292" s="37"/>
      <c r="V1292" s="37"/>
      <c r="W1292" s="37"/>
      <c r="X1292" s="37"/>
      <c r="Y1292" s="37"/>
      <c r="Z1292" s="37"/>
      <c r="AA1292" s="37"/>
      <c r="AB1292" s="37"/>
      <c r="AC1292" s="37"/>
      <c r="AD1292" s="37"/>
      <c r="AE1292" s="37"/>
      <c r="AT1292" s="19" t="s">
        <v>143</v>
      </c>
      <c r="AU1292" s="19" t="s">
        <v>89</v>
      </c>
    </row>
    <row r="1293" spans="1:65" s="13" customFormat="1" ht="11.25" x14ac:dyDescent="0.2">
      <c r="B1293" s="209"/>
      <c r="C1293" s="210"/>
      <c r="D1293" s="205" t="s">
        <v>145</v>
      </c>
      <c r="E1293" s="211" t="s">
        <v>34</v>
      </c>
      <c r="F1293" s="212" t="s">
        <v>1057</v>
      </c>
      <c r="G1293" s="210"/>
      <c r="H1293" s="211" t="s">
        <v>34</v>
      </c>
      <c r="I1293" s="213"/>
      <c r="J1293" s="210"/>
      <c r="K1293" s="210"/>
      <c r="L1293" s="214"/>
      <c r="M1293" s="215"/>
      <c r="N1293" s="216"/>
      <c r="O1293" s="216"/>
      <c r="P1293" s="216"/>
      <c r="Q1293" s="216"/>
      <c r="R1293" s="216"/>
      <c r="S1293" s="216"/>
      <c r="T1293" s="217"/>
      <c r="AT1293" s="218" t="s">
        <v>145</v>
      </c>
      <c r="AU1293" s="218" t="s">
        <v>89</v>
      </c>
      <c r="AV1293" s="13" t="s">
        <v>23</v>
      </c>
      <c r="AW1293" s="13" t="s">
        <v>41</v>
      </c>
      <c r="AX1293" s="13" t="s">
        <v>80</v>
      </c>
      <c r="AY1293" s="218" t="s">
        <v>134</v>
      </c>
    </row>
    <row r="1294" spans="1:65" s="13" customFormat="1" ht="11.25" x14ac:dyDescent="0.2">
      <c r="B1294" s="209"/>
      <c r="C1294" s="210"/>
      <c r="D1294" s="205" t="s">
        <v>145</v>
      </c>
      <c r="E1294" s="211" t="s">
        <v>34</v>
      </c>
      <c r="F1294" s="212" t="s">
        <v>259</v>
      </c>
      <c r="G1294" s="210"/>
      <c r="H1294" s="211" t="s">
        <v>34</v>
      </c>
      <c r="I1294" s="213"/>
      <c r="J1294" s="210"/>
      <c r="K1294" s="210"/>
      <c r="L1294" s="214"/>
      <c r="M1294" s="215"/>
      <c r="N1294" s="216"/>
      <c r="O1294" s="216"/>
      <c r="P1294" s="216"/>
      <c r="Q1294" s="216"/>
      <c r="R1294" s="216"/>
      <c r="S1294" s="216"/>
      <c r="T1294" s="217"/>
      <c r="AT1294" s="218" t="s">
        <v>145</v>
      </c>
      <c r="AU1294" s="218" t="s">
        <v>89</v>
      </c>
      <c r="AV1294" s="13" t="s">
        <v>23</v>
      </c>
      <c r="AW1294" s="13" t="s">
        <v>41</v>
      </c>
      <c r="AX1294" s="13" t="s">
        <v>80</v>
      </c>
      <c r="AY1294" s="218" t="s">
        <v>134</v>
      </c>
    </row>
    <row r="1295" spans="1:65" s="14" customFormat="1" ht="11.25" x14ac:dyDescent="0.2">
      <c r="B1295" s="219"/>
      <c r="C1295" s="220"/>
      <c r="D1295" s="205" t="s">
        <v>145</v>
      </c>
      <c r="E1295" s="221" t="s">
        <v>34</v>
      </c>
      <c r="F1295" s="222" t="s">
        <v>791</v>
      </c>
      <c r="G1295" s="220"/>
      <c r="H1295" s="223">
        <v>136.22999999999999</v>
      </c>
      <c r="I1295" s="224"/>
      <c r="J1295" s="220"/>
      <c r="K1295" s="220"/>
      <c r="L1295" s="225"/>
      <c r="M1295" s="226"/>
      <c r="N1295" s="227"/>
      <c r="O1295" s="227"/>
      <c r="P1295" s="227"/>
      <c r="Q1295" s="227"/>
      <c r="R1295" s="227"/>
      <c r="S1295" s="227"/>
      <c r="T1295" s="228"/>
      <c r="AT1295" s="229" t="s">
        <v>145</v>
      </c>
      <c r="AU1295" s="229" t="s">
        <v>89</v>
      </c>
      <c r="AV1295" s="14" t="s">
        <v>89</v>
      </c>
      <c r="AW1295" s="14" t="s">
        <v>41</v>
      </c>
      <c r="AX1295" s="14" t="s">
        <v>80</v>
      </c>
      <c r="AY1295" s="229" t="s">
        <v>134</v>
      </c>
    </row>
    <row r="1296" spans="1:65" s="14" customFormat="1" ht="11.25" x14ac:dyDescent="0.2">
      <c r="B1296" s="219"/>
      <c r="C1296" s="220"/>
      <c r="D1296" s="205" t="s">
        <v>145</v>
      </c>
      <c r="E1296" s="221" t="s">
        <v>34</v>
      </c>
      <c r="F1296" s="222" t="s">
        <v>1058</v>
      </c>
      <c r="G1296" s="220"/>
      <c r="H1296" s="223">
        <v>100.955</v>
      </c>
      <c r="I1296" s="224"/>
      <c r="J1296" s="220"/>
      <c r="K1296" s="220"/>
      <c r="L1296" s="225"/>
      <c r="M1296" s="226"/>
      <c r="N1296" s="227"/>
      <c r="O1296" s="227"/>
      <c r="P1296" s="227"/>
      <c r="Q1296" s="227"/>
      <c r="R1296" s="227"/>
      <c r="S1296" s="227"/>
      <c r="T1296" s="228"/>
      <c r="AT1296" s="229" t="s">
        <v>145</v>
      </c>
      <c r="AU1296" s="229" t="s">
        <v>89</v>
      </c>
      <c r="AV1296" s="14" t="s">
        <v>89</v>
      </c>
      <c r="AW1296" s="14" t="s">
        <v>41</v>
      </c>
      <c r="AX1296" s="14" t="s">
        <v>80</v>
      </c>
      <c r="AY1296" s="229" t="s">
        <v>134</v>
      </c>
    </row>
    <row r="1297" spans="1:65" s="16" customFormat="1" ht="11.25" x14ac:dyDescent="0.2">
      <c r="B1297" s="252"/>
      <c r="C1297" s="253"/>
      <c r="D1297" s="205" t="s">
        <v>145</v>
      </c>
      <c r="E1297" s="254" t="s">
        <v>34</v>
      </c>
      <c r="F1297" s="255" t="s">
        <v>701</v>
      </c>
      <c r="G1297" s="253"/>
      <c r="H1297" s="256">
        <v>237.185</v>
      </c>
      <c r="I1297" s="257"/>
      <c r="J1297" s="253"/>
      <c r="K1297" s="253"/>
      <c r="L1297" s="258"/>
      <c r="M1297" s="259"/>
      <c r="N1297" s="260"/>
      <c r="O1297" s="260"/>
      <c r="P1297" s="260"/>
      <c r="Q1297" s="260"/>
      <c r="R1297" s="260"/>
      <c r="S1297" s="260"/>
      <c r="T1297" s="261"/>
      <c r="AT1297" s="262" t="s">
        <v>145</v>
      </c>
      <c r="AU1297" s="262" t="s">
        <v>89</v>
      </c>
      <c r="AV1297" s="16" t="s">
        <v>154</v>
      </c>
      <c r="AW1297" s="16" t="s">
        <v>41</v>
      </c>
      <c r="AX1297" s="16" t="s">
        <v>80</v>
      </c>
      <c r="AY1297" s="262" t="s">
        <v>134</v>
      </c>
    </row>
    <row r="1298" spans="1:65" s="13" customFormat="1" ht="11.25" x14ac:dyDescent="0.2">
      <c r="B1298" s="209"/>
      <c r="C1298" s="210"/>
      <c r="D1298" s="205" t="s">
        <v>145</v>
      </c>
      <c r="E1298" s="211" t="s">
        <v>34</v>
      </c>
      <c r="F1298" s="212" t="s">
        <v>1059</v>
      </c>
      <c r="G1298" s="210"/>
      <c r="H1298" s="211" t="s">
        <v>34</v>
      </c>
      <c r="I1298" s="213"/>
      <c r="J1298" s="210"/>
      <c r="K1298" s="210"/>
      <c r="L1298" s="214"/>
      <c r="M1298" s="215"/>
      <c r="N1298" s="216"/>
      <c r="O1298" s="216"/>
      <c r="P1298" s="216"/>
      <c r="Q1298" s="216"/>
      <c r="R1298" s="216"/>
      <c r="S1298" s="216"/>
      <c r="T1298" s="217"/>
      <c r="AT1298" s="218" t="s">
        <v>145</v>
      </c>
      <c r="AU1298" s="218" t="s">
        <v>89</v>
      </c>
      <c r="AV1298" s="13" t="s">
        <v>23</v>
      </c>
      <c r="AW1298" s="13" t="s">
        <v>41</v>
      </c>
      <c r="AX1298" s="13" t="s">
        <v>80</v>
      </c>
      <c r="AY1298" s="218" t="s">
        <v>134</v>
      </c>
    </row>
    <row r="1299" spans="1:65" s="13" customFormat="1" ht="11.25" x14ac:dyDescent="0.2">
      <c r="B1299" s="209"/>
      <c r="C1299" s="210"/>
      <c r="D1299" s="205" t="s">
        <v>145</v>
      </c>
      <c r="E1299" s="211" t="s">
        <v>34</v>
      </c>
      <c r="F1299" s="212" t="s">
        <v>260</v>
      </c>
      <c r="G1299" s="210"/>
      <c r="H1299" s="211" t="s">
        <v>34</v>
      </c>
      <c r="I1299" s="213"/>
      <c r="J1299" s="210"/>
      <c r="K1299" s="210"/>
      <c r="L1299" s="214"/>
      <c r="M1299" s="215"/>
      <c r="N1299" s="216"/>
      <c r="O1299" s="216"/>
      <c r="P1299" s="216"/>
      <c r="Q1299" s="216"/>
      <c r="R1299" s="216"/>
      <c r="S1299" s="216"/>
      <c r="T1299" s="217"/>
      <c r="AT1299" s="218" t="s">
        <v>145</v>
      </c>
      <c r="AU1299" s="218" t="s">
        <v>89</v>
      </c>
      <c r="AV1299" s="13" t="s">
        <v>23</v>
      </c>
      <c r="AW1299" s="13" t="s">
        <v>41</v>
      </c>
      <c r="AX1299" s="13" t="s">
        <v>80</v>
      </c>
      <c r="AY1299" s="218" t="s">
        <v>134</v>
      </c>
    </row>
    <row r="1300" spans="1:65" s="14" customFormat="1" ht="11.25" x14ac:dyDescent="0.2">
      <c r="B1300" s="219"/>
      <c r="C1300" s="220"/>
      <c r="D1300" s="205" t="s">
        <v>145</v>
      </c>
      <c r="E1300" s="221" t="s">
        <v>34</v>
      </c>
      <c r="F1300" s="222" t="s">
        <v>323</v>
      </c>
      <c r="G1300" s="220"/>
      <c r="H1300" s="223">
        <v>50.619</v>
      </c>
      <c r="I1300" s="224"/>
      <c r="J1300" s="220"/>
      <c r="K1300" s="220"/>
      <c r="L1300" s="225"/>
      <c r="M1300" s="226"/>
      <c r="N1300" s="227"/>
      <c r="O1300" s="227"/>
      <c r="P1300" s="227"/>
      <c r="Q1300" s="227"/>
      <c r="R1300" s="227"/>
      <c r="S1300" s="227"/>
      <c r="T1300" s="228"/>
      <c r="AT1300" s="229" t="s">
        <v>145</v>
      </c>
      <c r="AU1300" s="229" t="s">
        <v>89</v>
      </c>
      <c r="AV1300" s="14" t="s">
        <v>89</v>
      </c>
      <c r="AW1300" s="14" t="s">
        <v>41</v>
      </c>
      <c r="AX1300" s="14" t="s">
        <v>80</v>
      </c>
      <c r="AY1300" s="229" t="s">
        <v>134</v>
      </c>
    </row>
    <row r="1301" spans="1:65" s="14" customFormat="1" ht="11.25" x14ac:dyDescent="0.2">
      <c r="B1301" s="219"/>
      <c r="C1301" s="220"/>
      <c r="D1301" s="205" t="s">
        <v>145</v>
      </c>
      <c r="E1301" s="221" t="s">
        <v>34</v>
      </c>
      <c r="F1301" s="222" t="s">
        <v>324</v>
      </c>
      <c r="G1301" s="220"/>
      <c r="H1301" s="223">
        <v>140.61699999999999</v>
      </c>
      <c r="I1301" s="224"/>
      <c r="J1301" s="220"/>
      <c r="K1301" s="220"/>
      <c r="L1301" s="225"/>
      <c r="M1301" s="226"/>
      <c r="N1301" s="227"/>
      <c r="O1301" s="227"/>
      <c r="P1301" s="227"/>
      <c r="Q1301" s="227"/>
      <c r="R1301" s="227"/>
      <c r="S1301" s="227"/>
      <c r="T1301" s="228"/>
      <c r="AT1301" s="229" t="s">
        <v>145</v>
      </c>
      <c r="AU1301" s="229" t="s">
        <v>89</v>
      </c>
      <c r="AV1301" s="14" t="s">
        <v>89</v>
      </c>
      <c r="AW1301" s="14" t="s">
        <v>41</v>
      </c>
      <c r="AX1301" s="14" t="s">
        <v>80</v>
      </c>
      <c r="AY1301" s="229" t="s">
        <v>134</v>
      </c>
    </row>
    <row r="1302" spans="1:65" s="16" customFormat="1" ht="11.25" x14ac:dyDescent="0.2">
      <c r="B1302" s="252"/>
      <c r="C1302" s="253"/>
      <c r="D1302" s="205" t="s">
        <v>145</v>
      </c>
      <c r="E1302" s="254" t="s">
        <v>34</v>
      </c>
      <c r="F1302" s="255" t="s">
        <v>701</v>
      </c>
      <c r="G1302" s="253"/>
      <c r="H1302" s="256">
        <v>191.23599999999999</v>
      </c>
      <c r="I1302" s="257"/>
      <c r="J1302" s="253"/>
      <c r="K1302" s="253"/>
      <c r="L1302" s="258"/>
      <c r="M1302" s="259"/>
      <c r="N1302" s="260"/>
      <c r="O1302" s="260"/>
      <c r="P1302" s="260"/>
      <c r="Q1302" s="260"/>
      <c r="R1302" s="260"/>
      <c r="S1302" s="260"/>
      <c r="T1302" s="261"/>
      <c r="AT1302" s="262" t="s">
        <v>145</v>
      </c>
      <c r="AU1302" s="262" t="s">
        <v>89</v>
      </c>
      <c r="AV1302" s="16" t="s">
        <v>154</v>
      </c>
      <c r="AW1302" s="16" t="s">
        <v>41</v>
      </c>
      <c r="AX1302" s="16" t="s">
        <v>80</v>
      </c>
      <c r="AY1302" s="262" t="s">
        <v>134</v>
      </c>
    </row>
    <row r="1303" spans="1:65" s="15" customFormat="1" ht="11.25" x14ac:dyDescent="0.2">
      <c r="B1303" s="230"/>
      <c r="C1303" s="231"/>
      <c r="D1303" s="205" t="s">
        <v>145</v>
      </c>
      <c r="E1303" s="232" t="s">
        <v>34</v>
      </c>
      <c r="F1303" s="233" t="s">
        <v>149</v>
      </c>
      <c r="G1303" s="231"/>
      <c r="H1303" s="234">
        <v>428.42099999999999</v>
      </c>
      <c r="I1303" s="235"/>
      <c r="J1303" s="231"/>
      <c r="K1303" s="231"/>
      <c r="L1303" s="236"/>
      <c r="M1303" s="237"/>
      <c r="N1303" s="238"/>
      <c r="O1303" s="238"/>
      <c r="P1303" s="238"/>
      <c r="Q1303" s="238"/>
      <c r="R1303" s="238"/>
      <c r="S1303" s="238"/>
      <c r="T1303" s="239"/>
      <c r="AT1303" s="240" t="s">
        <v>145</v>
      </c>
      <c r="AU1303" s="240" t="s">
        <v>89</v>
      </c>
      <c r="AV1303" s="15" t="s">
        <v>141</v>
      </c>
      <c r="AW1303" s="15" t="s">
        <v>41</v>
      </c>
      <c r="AX1303" s="15" t="s">
        <v>23</v>
      </c>
      <c r="AY1303" s="240" t="s">
        <v>134</v>
      </c>
    </row>
    <row r="1304" spans="1:65" s="2" customFormat="1" ht="16.5" customHeight="1" x14ac:dyDescent="0.2">
      <c r="A1304" s="37"/>
      <c r="B1304" s="38"/>
      <c r="C1304" s="192" t="s">
        <v>1060</v>
      </c>
      <c r="D1304" s="192" t="s">
        <v>136</v>
      </c>
      <c r="E1304" s="193" t="s">
        <v>1061</v>
      </c>
      <c r="F1304" s="194" t="s">
        <v>1062</v>
      </c>
      <c r="G1304" s="195" t="s">
        <v>157</v>
      </c>
      <c r="H1304" s="196">
        <v>428.42099999999999</v>
      </c>
      <c r="I1304" s="197"/>
      <c r="J1304" s="198">
        <f>ROUND(I1304*H1304,2)</f>
        <v>0</v>
      </c>
      <c r="K1304" s="194" t="s">
        <v>158</v>
      </c>
      <c r="L1304" s="42"/>
      <c r="M1304" s="199" t="s">
        <v>34</v>
      </c>
      <c r="N1304" s="200" t="s">
        <v>51</v>
      </c>
      <c r="O1304" s="67"/>
      <c r="P1304" s="201">
        <f>O1304*H1304</f>
        <v>0</v>
      </c>
      <c r="Q1304" s="201">
        <v>0</v>
      </c>
      <c r="R1304" s="201">
        <f>Q1304*H1304</f>
        <v>0</v>
      </c>
      <c r="S1304" s="201">
        <v>0</v>
      </c>
      <c r="T1304" s="202">
        <f>S1304*H1304</f>
        <v>0</v>
      </c>
      <c r="U1304" s="37"/>
      <c r="V1304" s="37"/>
      <c r="W1304" s="37"/>
      <c r="X1304" s="37"/>
      <c r="Y1304" s="37"/>
      <c r="Z1304" s="37"/>
      <c r="AA1304" s="37"/>
      <c r="AB1304" s="37"/>
      <c r="AC1304" s="37"/>
      <c r="AD1304" s="37"/>
      <c r="AE1304" s="37"/>
      <c r="AR1304" s="203" t="s">
        <v>244</v>
      </c>
      <c r="AT1304" s="203" t="s">
        <v>136</v>
      </c>
      <c r="AU1304" s="203" t="s">
        <v>89</v>
      </c>
      <c r="AY1304" s="19" t="s">
        <v>134</v>
      </c>
      <c r="BE1304" s="204">
        <f>IF(N1304="základní",J1304,0)</f>
        <v>0</v>
      </c>
      <c r="BF1304" s="204">
        <f>IF(N1304="snížená",J1304,0)</f>
        <v>0</v>
      </c>
      <c r="BG1304" s="204">
        <f>IF(N1304="zákl. přenesená",J1304,0)</f>
        <v>0</v>
      </c>
      <c r="BH1304" s="204">
        <f>IF(N1304="sníž. přenesená",J1304,0)</f>
        <v>0</v>
      </c>
      <c r="BI1304" s="204">
        <f>IF(N1304="nulová",J1304,0)</f>
        <v>0</v>
      </c>
      <c r="BJ1304" s="19" t="s">
        <v>23</v>
      </c>
      <c r="BK1304" s="204">
        <f>ROUND(I1304*H1304,2)</f>
        <v>0</v>
      </c>
      <c r="BL1304" s="19" t="s">
        <v>244</v>
      </c>
      <c r="BM1304" s="203" t="s">
        <v>1063</v>
      </c>
    </row>
    <row r="1305" spans="1:65" s="2" customFormat="1" ht="11.25" x14ac:dyDescent="0.2">
      <c r="A1305" s="37"/>
      <c r="B1305" s="38"/>
      <c r="C1305" s="39"/>
      <c r="D1305" s="205" t="s">
        <v>143</v>
      </c>
      <c r="E1305" s="39"/>
      <c r="F1305" s="206" t="s">
        <v>1062</v>
      </c>
      <c r="G1305" s="39"/>
      <c r="H1305" s="39"/>
      <c r="I1305" s="110"/>
      <c r="J1305" s="39"/>
      <c r="K1305" s="39"/>
      <c r="L1305" s="42"/>
      <c r="M1305" s="207"/>
      <c r="N1305" s="208"/>
      <c r="O1305" s="67"/>
      <c r="P1305" s="67"/>
      <c r="Q1305" s="67"/>
      <c r="R1305" s="67"/>
      <c r="S1305" s="67"/>
      <c r="T1305" s="68"/>
      <c r="U1305" s="37"/>
      <c r="V1305" s="37"/>
      <c r="W1305" s="37"/>
      <c r="X1305" s="37"/>
      <c r="Y1305" s="37"/>
      <c r="Z1305" s="37"/>
      <c r="AA1305" s="37"/>
      <c r="AB1305" s="37"/>
      <c r="AC1305" s="37"/>
      <c r="AD1305" s="37"/>
      <c r="AE1305" s="37"/>
      <c r="AT1305" s="19" t="s">
        <v>143</v>
      </c>
      <c r="AU1305" s="19" t="s">
        <v>89</v>
      </c>
    </row>
    <row r="1306" spans="1:65" s="13" customFormat="1" ht="11.25" x14ac:dyDescent="0.2">
      <c r="B1306" s="209"/>
      <c r="C1306" s="210"/>
      <c r="D1306" s="205" t="s">
        <v>145</v>
      </c>
      <c r="E1306" s="211" t="s">
        <v>34</v>
      </c>
      <c r="F1306" s="212" t="s">
        <v>1057</v>
      </c>
      <c r="G1306" s="210"/>
      <c r="H1306" s="211" t="s">
        <v>34</v>
      </c>
      <c r="I1306" s="213"/>
      <c r="J1306" s="210"/>
      <c r="K1306" s="210"/>
      <c r="L1306" s="214"/>
      <c r="M1306" s="215"/>
      <c r="N1306" s="216"/>
      <c r="O1306" s="216"/>
      <c r="P1306" s="216"/>
      <c r="Q1306" s="216"/>
      <c r="R1306" s="216"/>
      <c r="S1306" s="216"/>
      <c r="T1306" s="217"/>
      <c r="AT1306" s="218" t="s">
        <v>145</v>
      </c>
      <c r="AU1306" s="218" t="s">
        <v>89</v>
      </c>
      <c r="AV1306" s="13" t="s">
        <v>23</v>
      </c>
      <c r="AW1306" s="13" t="s">
        <v>41</v>
      </c>
      <c r="AX1306" s="13" t="s">
        <v>80</v>
      </c>
      <c r="AY1306" s="218" t="s">
        <v>134</v>
      </c>
    </row>
    <row r="1307" spans="1:65" s="13" customFormat="1" ht="11.25" x14ac:dyDescent="0.2">
      <c r="B1307" s="209"/>
      <c r="C1307" s="210"/>
      <c r="D1307" s="205" t="s">
        <v>145</v>
      </c>
      <c r="E1307" s="211" t="s">
        <v>34</v>
      </c>
      <c r="F1307" s="212" t="s">
        <v>259</v>
      </c>
      <c r="G1307" s="210"/>
      <c r="H1307" s="211" t="s">
        <v>34</v>
      </c>
      <c r="I1307" s="213"/>
      <c r="J1307" s="210"/>
      <c r="K1307" s="210"/>
      <c r="L1307" s="214"/>
      <c r="M1307" s="215"/>
      <c r="N1307" s="216"/>
      <c r="O1307" s="216"/>
      <c r="P1307" s="216"/>
      <c r="Q1307" s="216"/>
      <c r="R1307" s="216"/>
      <c r="S1307" s="216"/>
      <c r="T1307" s="217"/>
      <c r="AT1307" s="218" t="s">
        <v>145</v>
      </c>
      <c r="AU1307" s="218" t="s">
        <v>89</v>
      </c>
      <c r="AV1307" s="13" t="s">
        <v>23</v>
      </c>
      <c r="AW1307" s="13" t="s">
        <v>41</v>
      </c>
      <c r="AX1307" s="13" t="s">
        <v>80</v>
      </c>
      <c r="AY1307" s="218" t="s">
        <v>134</v>
      </c>
    </row>
    <row r="1308" spans="1:65" s="14" customFormat="1" ht="11.25" x14ac:dyDescent="0.2">
      <c r="B1308" s="219"/>
      <c r="C1308" s="220"/>
      <c r="D1308" s="205" t="s">
        <v>145</v>
      </c>
      <c r="E1308" s="221" t="s">
        <v>34</v>
      </c>
      <c r="F1308" s="222" t="s">
        <v>791</v>
      </c>
      <c r="G1308" s="220"/>
      <c r="H1308" s="223">
        <v>136.22999999999999</v>
      </c>
      <c r="I1308" s="224"/>
      <c r="J1308" s="220"/>
      <c r="K1308" s="220"/>
      <c r="L1308" s="225"/>
      <c r="M1308" s="226"/>
      <c r="N1308" s="227"/>
      <c r="O1308" s="227"/>
      <c r="P1308" s="227"/>
      <c r="Q1308" s="227"/>
      <c r="R1308" s="227"/>
      <c r="S1308" s="227"/>
      <c r="T1308" s="228"/>
      <c r="AT1308" s="229" t="s">
        <v>145</v>
      </c>
      <c r="AU1308" s="229" t="s">
        <v>89</v>
      </c>
      <c r="AV1308" s="14" t="s">
        <v>89</v>
      </c>
      <c r="AW1308" s="14" t="s">
        <v>41</v>
      </c>
      <c r="AX1308" s="14" t="s">
        <v>80</v>
      </c>
      <c r="AY1308" s="229" t="s">
        <v>134</v>
      </c>
    </row>
    <row r="1309" spans="1:65" s="14" customFormat="1" ht="11.25" x14ac:dyDescent="0.2">
      <c r="B1309" s="219"/>
      <c r="C1309" s="220"/>
      <c r="D1309" s="205" t="s">
        <v>145</v>
      </c>
      <c r="E1309" s="221" t="s">
        <v>34</v>
      </c>
      <c r="F1309" s="222" t="s">
        <v>1058</v>
      </c>
      <c r="G1309" s="220"/>
      <c r="H1309" s="223">
        <v>100.955</v>
      </c>
      <c r="I1309" s="224"/>
      <c r="J1309" s="220"/>
      <c r="K1309" s="220"/>
      <c r="L1309" s="225"/>
      <c r="M1309" s="226"/>
      <c r="N1309" s="227"/>
      <c r="O1309" s="227"/>
      <c r="P1309" s="227"/>
      <c r="Q1309" s="227"/>
      <c r="R1309" s="227"/>
      <c r="S1309" s="227"/>
      <c r="T1309" s="228"/>
      <c r="AT1309" s="229" t="s">
        <v>145</v>
      </c>
      <c r="AU1309" s="229" t="s">
        <v>89</v>
      </c>
      <c r="AV1309" s="14" t="s">
        <v>89</v>
      </c>
      <c r="AW1309" s="14" t="s">
        <v>41</v>
      </c>
      <c r="AX1309" s="14" t="s">
        <v>80</v>
      </c>
      <c r="AY1309" s="229" t="s">
        <v>134</v>
      </c>
    </row>
    <row r="1310" spans="1:65" s="16" customFormat="1" ht="11.25" x14ac:dyDescent="0.2">
      <c r="B1310" s="252"/>
      <c r="C1310" s="253"/>
      <c r="D1310" s="205" t="s">
        <v>145</v>
      </c>
      <c r="E1310" s="254" t="s">
        <v>34</v>
      </c>
      <c r="F1310" s="255" t="s">
        <v>701</v>
      </c>
      <c r="G1310" s="253"/>
      <c r="H1310" s="256">
        <v>237.185</v>
      </c>
      <c r="I1310" s="257"/>
      <c r="J1310" s="253"/>
      <c r="K1310" s="253"/>
      <c r="L1310" s="258"/>
      <c r="M1310" s="259"/>
      <c r="N1310" s="260"/>
      <c r="O1310" s="260"/>
      <c r="P1310" s="260"/>
      <c r="Q1310" s="260"/>
      <c r="R1310" s="260"/>
      <c r="S1310" s="260"/>
      <c r="T1310" s="261"/>
      <c r="AT1310" s="262" t="s">
        <v>145</v>
      </c>
      <c r="AU1310" s="262" t="s">
        <v>89</v>
      </c>
      <c r="AV1310" s="16" t="s">
        <v>154</v>
      </c>
      <c r="AW1310" s="16" t="s">
        <v>41</v>
      </c>
      <c r="AX1310" s="16" t="s">
        <v>80</v>
      </c>
      <c r="AY1310" s="262" t="s">
        <v>134</v>
      </c>
    </row>
    <row r="1311" spans="1:65" s="13" customFormat="1" ht="11.25" x14ac:dyDescent="0.2">
      <c r="B1311" s="209"/>
      <c r="C1311" s="210"/>
      <c r="D1311" s="205" t="s">
        <v>145</v>
      </c>
      <c r="E1311" s="211" t="s">
        <v>34</v>
      </c>
      <c r="F1311" s="212" t="s">
        <v>1059</v>
      </c>
      <c r="G1311" s="210"/>
      <c r="H1311" s="211" t="s">
        <v>34</v>
      </c>
      <c r="I1311" s="213"/>
      <c r="J1311" s="210"/>
      <c r="K1311" s="210"/>
      <c r="L1311" s="214"/>
      <c r="M1311" s="215"/>
      <c r="N1311" s="216"/>
      <c r="O1311" s="216"/>
      <c r="P1311" s="216"/>
      <c r="Q1311" s="216"/>
      <c r="R1311" s="216"/>
      <c r="S1311" s="216"/>
      <c r="T1311" s="217"/>
      <c r="AT1311" s="218" t="s">
        <v>145</v>
      </c>
      <c r="AU1311" s="218" t="s">
        <v>89</v>
      </c>
      <c r="AV1311" s="13" t="s">
        <v>23</v>
      </c>
      <c r="AW1311" s="13" t="s">
        <v>41</v>
      </c>
      <c r="AX1311" s="13" t="s">
        <v>80</v>
      </c>
      <c r="AY1311" s="218" t="s">
        <v>134</v>
      </c>
    </row>
    <row r="1312" spans="1:65" s="13" customFormat="1" ht="11.25" x14ac:dyDescent="0.2">
      <c r="B1312" s="209"/>
      <c r="C1312" s="210"/>
      <c r="D1312" s="205" t="s">
        <v>145</v>
      </c>
      <c r="E1312" s="211" t="s">
        <v>34</v>
      </c>
      <c r="F1312" s="212" t="s">
        <v>260</v>
      </c>
      <c r="G1312" s="210"/>
      <c r="H1312" s="211" t="s">
        <v>34</v>
      </c>
      <c r="I1312" s="213"/>
      <c r="J1312" s="210"/>
      <c r="K1312" s="210"/>
      <c r="L1312" s="214"/>
      <c r="M1312" s="215"/>
      <c r="N1312" s="216"/>
      <c r="O1312" s="216"/>
      <c r="P1312" s="216"/>
      <c r="Q1312" s="216"/>
      <c r="R1312" s="216"/>
      <c r="S1312" s="216"/>
      <c r="T1312" s="217"/>
      <c r="AT1312" s="218" t="s">
        <v>145</v>
      </c>
      <c r="AU1312" s="218" t="s">
        <v>89</v>
      </c>
      <c r="AV1312" s="13" t="s">
        <v>23</v>
      </c>
      <c r="AW1312" s="13" t="s">
        <v>41</v>
      </c>
      <c r="AX1312" s="13" t="s">
        <v>80</v>
      </c>
      <c r="AY1312" s="218" t="s">
        <v>134</v>
      </c>
    </row>
    <row r="1313" spans="1:65" s="14" customFormat="1" ht="11.25" x14ac:dyDescent="0.2">
      <c r="B1313" s="219"/>
      <c r="C1313" s="220"/>
      <c r="D1313" s="205" t="s">
        <v>145</v>
      </c>
      <c r="E1313" s="221" t="s">
        <v>34</v>
      </c>
      <c r="F1313" s="222" t="s">
        <v>323</v>
      </c>
      <c r="G1313" s="220"/>
      <c r="H1313" s="223">
        <v>50.619</v>
      </c>
      <c r="I1313" s="224"/>
      <c r="J1313" s="220"/>
      <c r="K1313" s="220"/>
      <c r="L1313" s="225"/>
      <c r="M1313" s="226"/>
      <c r="N1313" s="227"/>
      <c r="O1313" s="227"/>
      <c r="P1313" s="227"/>
      <c r="Q1313" s="227"/>
      <c r="R1313" s="227"/>
      <c r="S1313" s="227"/>
      <c r="T1313" s="228"/>
      <c r="AT1313" s="229" t="s">
        <v>145</v>
      </c>
      <c r="AU1313" s="229" t="s">
        <v>89</v>
      </c>
      <c r="AV1313" s="14" t="s">
        <v>89</v>
      </c>
      <c r="AW1313" s="14" t="s">
        <v>41</v>
      </c>
      <c r="AX1313" s="14" t="s">
        <v>80</v>
      </c>
      <c r="AY1313" s="229" t="s">
        <v>134</v>
      </c>
    </row>
    <row r="1314" spans="1:65" s="14" customFormat="1" ht="11.25" x14ac:dyDescent="0.2">
      <c r="B1314" s="219"/>
      <c r="C1314" s="220"/>
      <c r="D1314" s="205" t="s">
        <v>145</v>
      </c>
      <c r="E1314" s="221" t="s">
        <v>34</v>
      </c>
      <c r="F1314" s="222" t="s">
        <v>324</v>
      </c>
      <c r="G1314" s="220"/>
      <c r="H1314" s="223">
        <v>140.61699999999999</v>
      </c>
      <c r="I1314" s="224"/>
      <c r="J1314" s="220"/>
      <c r="K1314" s="220"/>
      <c r="L1314" s="225"/>
      <c r="M1314" s="226"/>
      <c r="N1314" s="227"/>
      <c r="O1314" s="227"/>
      <c r="P1314" s="227"/>
      <c r="Q1314" s="227"/>
      <c r="R1314" s="227"/>
      <c r="S1314" s="227"/>
      <c r="T1314" s="228"/>
      <c r="AT1314" s="229" t="s">
        <v>145</v>
      </c>
      <c r="AU1314" s="229" t="s">
        <v>89</v>
      </c>
      <c r="AV1314" s="14" t="s">
        <v>89</v>
      </c>
      <c r="AW1314" s="14" t="s">
        <v>41</v>
      </c>
      <c r="AX1314" s="14" t="s">
        <v>80</v>
      </c>
      <c r="AY1314" s="229" t="s">
        <v>134</v>
      </c>
    </row>
    <row r="1315" spans="1:65" s="16" customFormat="1" ht="11.25" x14ac:dyDescent="0.2">
      <c r="B1315" s="252"/>
      <c r="C1315" s="253"/>
      <c r="D1315" s="205" t="s">
        <v>145</v>
      </c>
      <c r="E1315" s="254" t="s">
        <v>34</v>
      </c>
      <c r="F1315" s="255" t="s">
        <v>701</v>
      </c>
      <c r="G1315" s="253"/>
      <c r="H1315" s="256">
        <v>191.23599999999999</v>
      </c>
      <c r="I1315" s="257"/>
      <c r="J1315" s="253"/>
      <c r="K1315" s="253"/>
      <c r="L1315" s="258"/>
      <c r="M1315" s="259"/>
      <c r="N1315" s="260"/>
      <c r="O1315" s="260"/>
      <c r="P1315" s="260"/>
      <c r="Q1315" s="260"/>
      <c r="R1315" s="260"/>
      <c r="S1315" s="260"/>
      <c r="T1315" s="261"/>
      <c r="AT1315" s="262" t="s">
        <v>145</v>
      </c>
      <c r="AU1315" s="262" t="s">
        <v>89</v>
      </c>
      <c r="AV1315" s="16" t="s">
        <v>154</v>
      </c>
      <c r="AW1315" s="16" t="s">
        <v>41</v>
      </c>
      <c r="AX1315" s="16" t="s">
        <v>80</v>
      </c>
      <c r="AY1315" s="262" t="s">
        <v>134</v>
      </c>
    </row>
    <row r="1316" spans="1:65" s="15" customFormat="1" ht="11.25" x14ac:dyDescent="0.2">
      <c r="B1316" s="230"/>
      <c r="C1316" s="231"/>
      <c r="D1316" s="205" t="s">
        <v>145</v>
      </c>
      <c r="E1316" s="232" t="s">
        <v>34</v>
      </c>
      <c r="F1316" s="233" t="s">
        <v>149</v>
      </c>
      <c r="G1316" s="231"/>
      <c r="H1316" s="234">
        <v>428.42099999999999</v>
      </c>
      <c r="I1316" s="235"/>
      <c r="J1316" s="231"/>
      <c r="K1316" s="231"/>
      <c r="L1316" s="236"/>
      <c r="M1316" s="237"/>
      <c r="N1316" s="238"/>
      <c r="O1316" s="238"/>
      <c r="P1316" s="238"/>
      <c r="Q1316" s="238"/>
      <c r="R1316" s="238"/>
      <c r="S1316" s="238"/>
      <c r="T1316" s="239"/>
      <c r="AT1316" s="240" t="s">
        <v>145</v>
      </c>
      <c r="AU1316" s="240" t="s">
        <v>89</v>
      </c>
      <c r="AV1316" s="15" t="s">
        <v>141</v>
      </c>
      <c r="AW1316" s="15" t="s">
        <v>41</v>
      </c>
      <c r="AX1316" s="15" t="s">
        <v>23</v>
      </c>
      <c r="AY1316" s="240" t="s">
        <v>134</v>
      </c>
    </row>
    <row r="1317" spans="1:65" s="2" customFormat="1" ht="16.5" customHeight="1" x14ac:dyDescent="0.2">
      <c r="A1317" s="37"/>
      <c r="B1317" s="38"/>
      <c r="C1317" s="192" t="s">
        <v>1064</v>
      </c>
      <c r="D1317" s="192" t="s">
        <v>136</v>
      </c>
      <c r="E1317" s="193" t="s">
        <v>1065</v>
      </c>
      <c r="F1317" s="194" t="s">
        <v>1066</v>
      </c>
      <c r="G1317" s="195" t="s">
        <v>157</v>
      </c>
      <c r="H1317" s="196">
        <v>428.42099999999999</v>
      </c>
      <c r="I1317" s="197"/>
      <c r="J1317" s="198">
        <f>ROUND(I1317*H1317,2)</f>
        <v>0</v>
      </c>
      <c r="K1317" s="194" t="s">
        <v>158</v>
      </c>
      <c r="L1317" s="42"/>
      <c r="M1317" s="199" t="s">
        <v>34</v>
      </c>
      <c r="N1317" s="200" t="s">
        <v>51</v>
      </c>
      <c r="O1317" s="67"/>
      <c r="P1317" s="201">
        <f>O1317*H1317</f>
        <v>0</v>
      </c>
      <c r="Q1317" s="201">
        <v>4.0000000000000002E-4</v>
      </c>
      <c r="R1317" s="201">
        <f>Q1317*H1317</f>
        <v>0.1713684</v>
      </c>
      <c r="S1317" s="201">
        <v>0</v>
      </c>
      <c r="T1317" s="202">
        <f>S1317*H1317</f>
        <v>0</v>
      </c>
      <c r="U1317" s="37"/>
      <c r="V1317" s="37"/>
      <c r="W1317" s="37"/>
      <c r="X1317" s="37"/>
      <c r="Y1317" s="37"/>
      <c r="Z1317" s="37"/>
      <c r="AA1317" s="37"/>
      <c r="AB1317" s="37"/>
      <c r="AC1317" s="37"/>
      <c r="AD1317" s="37"/>
      <c r="AE1317" s="37"/>
      <c r="AR1317" s="203" t="s">
        <v>244</v>
      </c>
      <c r="AT1317" s="203" t="s">
        <v>136</v>
      </c>
      <c r="AU1317" s="203" t="s">
        <v>89</v>
      </c>
      <c r="AY1317" s="19" t="s">
        <v>134</v>
      </c>
      <c r="BE1317" s="204">
        <f>IF(N1317="základní",J1317,0)</f>
        <v>0</v>
      </c>
      <c r="BF1317" s="204">
        <f>IF(N1317="snížená",J1317,0)</f>
        <v>0</v>
      </c>
      <c r="BG1317" s="204">
        <f>IF(N1317="zákl. přenesená",J1317,0)</f>
        <v>0</v>
      </c>
      <c r="BH1317" s="204">
        <f>IF(N1317="sníž. přenesená",J1317,0)</f>
        <v>0</v>
      </c>
      <c r="BI1317" s="204">
        <f>IF(N1317="nulová",J1317,0)</f>
        <v>0</v>
      </c>
      <c r="BJ1317" s="19" t="s">
        <v>23</v>
      </c>
      <c r="BK1317" s="204">
        <f>ROUND(I1317*H1317,2)</f>
        <v>0</v>
      </c>
      <c r="BL1317" s="19" t="s">
        <v>244</v>
      </c>
      <c r="BM1317" s="203" t="s">
        <v>1067</v>
      </c>
    </row>
    <row r="1318" spans="1:65" s="2" customFormat="1" ht="11.25" x14ac:dyDescent="0.2">
      <c r="A1318" s="37"/>
      <c r="B1318" s="38"/>
      <c r="C1318" s="39"/>
      <c r="D1318" s="205" t="s">
        <v>143</v>
      </c>
      <c r="E1318" s="39"/>
      <c r="F1318" s="206" t="s">
        <v>1068</v>
      </c>
      <c r="G1318" s="39"/>
      <c r="H1318" s="39"/>
      <c r="I1318" s="110"/>
      <c r="J1318" s="39"/>
      <c r="K1318" s="39"/>
      <c r="L1318" s="42"/>
      <c r="M1318" s="207"/>
      <c r="N1318" s="208"/>
      <c r="O1318" s="67"/>
      <c r="P1318" s="67"/>
      <c r="Q1318" s="67"/>
      <c r="R1318" s="67"/>
      <c r="S1318" s="67"/>
      <c r="T1318" s="68"/>
      <c r="U1318" s="37"/>
      <c r="V1318" s="37"/>
      <c r="W1318" s="37"/>
      <c r="X1318" s="37"/>
      <c r="Y1318" s="37"/>
      <c r="Z1318" s="37"/>
      <c r="AA1318" s="37"/>
      <c r="AB1318" s="37"/>
      <c r="AC1318" s="37"/>
      <c r="AD1318" s="37"/>
      <c r="AE1318" s="37"/>
      <c r="AT1318" s="19" t="s">
        <v>143</v>
      </c>
      <c r="AU1318" s="19" t="s">
        <v>89</v>
      </c>
    </row>
    <row r="1319" spans="1:65" s="13" customFormat="1" ht="11.25" x14ac:dyDescent="0.2">
      <c r="B1319" s="209"/>
      <c r="C1319" s="210"/>
      <c r="D1319" s="205" t="s">
        <v>145</v>
      </c>
      <c r="E1319" s="211" t="s">
        <v>34</v>
      </c>
      <c r="F1319" s="212" t="s">
        <v>1057</v>
      </c>
      <c r="G1319" s="210"/>
      <c r="H1319" s="211" t="s">
        <v>34</v>
      </c>
      <c r="I1319" s="213"/>
      <c r="J1319" s="210"/>
      <c r="K1319" s="210"/>
      <c r="L1319" s="214"/>
      <c r="M1319" s="215"/>
      <c r="N1319" s="216"/>
      <c r="O1319" s="216"/>
      <c r="P1319" s="216"/>
      <c r="Q1319" s="216"/>
      <c r="R1319" s="216"/>
      <c r="S1319" s="216"/>
      <c r="T1319" s="217"/>
      <c r="AT1319" s="218" t="s">
        <v>145</v>
      </c>
      <c r="AU1319" s="218" t="s">
        <v>89</v>
      </c>
      <c r="AV1319" s="13" t="s">
        <v>23</v>
      </c>
      <c r="AW1319" s="13" t="s">
        <v>41</v>
      </c>
      <c r="AX1319" s="13" t="s">
        <v>80</v>
      </c>
      <c r="AY1319" s="218" t="s">
        <v>134</v>
      </c>
    </row>
    <row r="1320" spans="1:65" s="13" customFormat="1" ht="11.25" x14ac:dyDescent="0.2">
      <c r="B1320" s="209"/>
      <c r="C1320" s="210"/>
      <c r="D1320" s="205" t="s">
        <v>145</v>
      </c>
      <c r="E1320" s="211" t="s">
        <v>34</v>
      </c>
      <c r="F1320" s="212" t="s">
        <v>259</v>
      </c>
      <c r="G1320" s="210"/>
      <c r="H1320" s="211" t="s">
        <v>34</v>
      </c>
      <c r="I1320" s="213"/>
      <c r="J1320" s="210"/>
      <c r="K1320" s="210"/>
      <c r="L1320" s="214"/>
      <c r="M1320" s="215"/>
      <c r="N1320" s="216"/>
      <c r="O1320" s="216"/>
      <c r="P1320" s="216"/>
      <c r="Q1320" s="216"/>
      <c r="R1320" s="216"/>
      <c r="S1320" s="216"/>
      <c r="T1320" s="217"/>
      <c r="AT1320" s="218" t="s">
        <v>145</v>
      </c>
      <c r="AU1320" s="218" t="s">
        <v>89</v>
      </c>
      <c r="AV1320" s="13" t="s">
        <v>23</v>
      </c>
      <c r="AW1320" s="13" t="s">
        <v>41</v>
      </c>
      <c r="AX1320" s="13" t="s">
        <v>80</v>
      </c>
      <c r="AY1320" s="218" t="s">
        <v>134</v>
      </c>
    </row>
    <row r="1321" spans="1:65" s="14" customFormat="1" ht="11.25" x14ac:dyDescent="0.2">
      <c r="B1321" s="219"/>
      <c r="C1321" s="220"/>
      <c r="D1321" s="205" t="s">
        <v>145</v>
      </c>
      <c r="E1321" s="221" t="s">
        <v>34</v>
      </c>
      <c r="F1321" s="222" t="s">
        <v>791</v>
      </c>
      <c r="G1321" s="220"/>
      <c r="H1321" s="223">
        <v>136.22999999999999</v>
      </c>
      <c r="I1321" s="224"/>
      <c r="J1321" s="220"/>
      <c r="K1321" s="220"/>
      <c r="L1321" s="225"/>
      <c r="M1321" s="226"/>
      <c r="N1321" s="227"/>
      <c r="O1321" s="227"/>
      <c r="P1321" s="227"/>
      <c r="Q1321" s="227"/>
      <c r="R1321" s="227"/>
      <c r="S1321" s="227"/>
      <c r="T1321" s="228"/>
      <c r="AT1321" s="229" t="s">
        <v>145</v>
      </c>
      <c r="AU1321" s="229" t="s">
        <v>89</v>
      </c>
      <c r="AV1321" s="14" t="s">
        <v>89</v>
      </c>
      <c r="AW1321" s="14" t="s">
        <v>41</v>
      </c>
      <c r="AX1321" s="14" t="s">
        <v>80</v>
      </c>
      <c r="AY1321" s="229" t="s">
        <v>134</v>
      </c>
    </row>
    <row r="1322" spans="1:65" s="14" customFormat="1" ht="11.25" x14ac:dyDescent="0.2">
      <c r="B1322" s="219"/>
      <c r="C1322" s="220"/>
      <c r="D1322" s="205" t="s">
        <v>145</v>
      </c>
      <c r="E1322" s="221" t="s">
        <v>34</v>
      </c>
      <c r="F1322" s="222" t="s">
        <v>1058</v>
      </c>
      <c r="G1322" s="220"/>
      <c r="H1322" s="223">
        <v>100.955</v>
      </c>
      <c r="I1322" s="224"/>
      <c r="J1322" s="220"/>
      <c r="K1322" s="220"/>
      <c r="L1322" s="225"/>
      <c r="M1322" s="226"/>
      <c r="N1322" s="227"/>
      <c r="O1322" s="227"/>
      <c r="P1322" s="227"/>
      <c r="Q1322" s="227"/>
      <c r="R1322" s="227"/>
      <c r="S1322" s="227"/>
      <c r="T1322" s="228"/>
      <c r="AT1322" s="229" t="s">
        <v>145</v>
      </c>
      <c r="AU1322" s="229" t="s">
        <v>89</v>
      </c>
      <c r="AV1322" s="14" t="s">
        <v>89</v>
      </c>
      <c r="AW1322" s="14" t="s">
        <v>41</v>
      </c>
      <c r="AX1322" s="14" t="s">
        <v>80</v>
      </c>
      <c r="AY1322" s="229" t="s">
        <v>134</v>
      </c>
    </row>
    <row r="1323" spans="1:65" s="16" customFormat="1" ht="11.25" x14ac:dyDescent="0.2">
      <c r="B1323" s="252"/>
      <c r="C1323" s="253"/>
      <c r="D1323" s="205" t="s">
        <v>145</v>
      </c>
      <c r="E1323" s="254" t="s">
        <v>34</v>
      </c>
      <c r="F1323" s="255" t="s">
        <v>701</v>
      </c>
      <c r="G1323" s="253"/>
      <c r="H1323" s="256">
        <v>237.185</v>
      </c>
      <c r="I1323" s="257"/>
      <c r="J1323" s="253"/>
      <c r="K1323" s="253"/>
      <c r="L1323" s="258"/>
      <c r="M1323" s="259"/>
      <c r="N1323" s="260"/>
      <c r="O1323" s="260"/>
      <c r="P1323" s="260"/>
      <c r="Q1323" s="260"/>
      <c r="R1323" s="260"/>
      <c r="S1323" s="260"/>
      <c r="T1323" s="261"/>
      <c r="AT1323" s="262" t="s">
        <v>145</v>
      </c>
      <c r="AU1323" s="262" t="s">
        <v>89</v>
      </c>
      <c r="AV1323" s="16" t="s">
        <v>154</v>
      </c>
      <c r="AW1323" s="16" t="s">
        <v>41</v>
      </c>
      <c r="AX1323" s="16" t="s">
        <v>80</v>
      </c>
      <c r="AY1323" s="262" t="s">
        <v>134</v>
      </c>
    </row>
    <row r="1324" spans="1:65" s="13" customFormat="1" ht="11.25" x14ac:dyDescent="0.2">
      <c r="B1324" s="209"/>
      <c r="C1324" s="210"/>
      <c r="D1324" s="205" t="s">
        <v>145</v>
      </c>
      <c r="E1324" s="211" t="s">
        <v>34</v>
      </c>
      <c r="F1324" s="212" t="s">
        <v>1059</v>
      </c>
      <c r="G1324" s="210"/>
      <c r="H1324" s="211" t="s">
        <v>34</v>
      </c>
      <c r="I1324" s="213"/>
      <c r="J1324" s="210"/>
      <c r="K1324" s="210"/>
      <c r="L1324" s="214"/>
      <c r="M1324" s="215"/>
      <c r="N1324" s="216"/>
      <c r="O1324" s="216"/>
      <c r="P1324" s="216"/>
      <c r="Q1324" s="216"/>
      <c r="R1324" s="216"/>
      <c r="S1324" s="216"/>
      <c r="T1324" s="217"/>
      <c r="AT1324" s="218" t="s">
        <v>145</v>
      </c>
      <c r="AU1324" s="218" t="s">
        <v>89</v>
      </c>
      <c r="AV1324" s="13" t="s">
        <v>23</v>
      </c>
      <c r="AW1324" s="13" t="s">
        <v>41</v>
      </c>
      <c r="AX1324" s="13" t="s">
        <v>80</v>
      </c>
      <c r="AY1324" s="218" t="s">
        <v>134</v>
      </c>
    </row>
    <row r="1325" spans="1:65" s="13" customFormat="1" ht="11.25" x14ac:dyDescent="0.2">
      <c r="B1325" s="209"/>
      <c r="C1325" s="210"/>
      <c r="D1325" s="205" t="s">
        <v>145</v>
      </c>
      <c r="E1325" s="211" t="s">
        <v>34</v>
      </c>
      <c r="F1325" s="212" t="s">
        <v>260</v>
      </c>
      <c r="G1325" s="210"/>
      <c r="H1325" s="211" t="s">
        <v>34</v>
      </c>
      <c r="I1325" s="213"/>
      <c r="J1325" s="210"/>
      <c r="K1325" s="210"/>
      <c r="L1325" s="214"/>
      <c r="M1325" s="215"/>
      <c r="N1325" s="216"/>
      <c r="O1325" s="216"/>
      <c r="P1325" s="216"/>
      <c r="Q1325" s="216"/>
      <c r="R1325" s="216"/>
      <c r="S1325" s="216"/>
      <c r="T1325" s="217"/>
      <c r="AT1325" s="218" t="s">
        <v>145</v>
      </c>
      <c r="AU1325" s="218" t="s">
        <v>89</v>
      </c>
      <c r="AV1325" s="13" t="s">
        <v>23</v>
      </c>
      <c r="AW1325" s="13" t="s">
        <v>41</v>
      </c>
      <c r="AX1325" s="13" t="s">
        <v>80</v>
      </c>
      <c r="AY1325" s="218" t="s">
        <v>134</v>
      </c>
    </row>
    <row r="1326" spans="1:65" s="14" customFormat="1" ht="11.25" x14ac:dyDescent="0.2">
      <c r="B1326" s="219"/>
      <c r="C1326" s="220"/>
      <c r="D1326" s="205" t="s">
        <v>145</v>
      </c>
      <c r="E1326" s="221" t="s">
        <v>34</v>
      </c>
      <c r="F1326" s="222" t="s">
        <v>323</v>
      </c>
      <c r="G1326" s="220"/>
      <c r="H1326" s="223">
        <v>50.619</v>
      </c>
      <c r="I1326" s="224"/>
      <c r="J1326" s="220"/>
      <c r="K1326" s="220"/>
      <c r="L1326" s="225"/>
      <c r="M1326" s="226"/>
      <c r="N1326" s="227"/>
      <c r="O1326" s="227"/>
      <c r="P1326" s="227"/>
      <c r="Q1326" s="227"/>
      <c r="R1326" s="227"/>
      <c r="S1326" s="227"/>
      <c r="T1326" s="228"/>
      <c r="AT1326" s="229" t="s">
        <v>145</v>
      </c>
      <c r="AU1326" s="229" t="s">
        <v>89</v>
      </c>
      <c r="AV1326" s="14" t="s">
        <v>89</v>
      </c>
      <c r="AW1326" s="14" t="s">
        <v>41</v>
      </c>
      <c r="AX1326" s="14" t="s">
        <v>80</v>
      </c>
      <c r="AY1326" s="229" t="s">
        <v>134</v>
      </c>
    </row>
    <row r="1327" spans="1:65" s="14" customFormat="1" ht="11.25" x14ac:dyDescent="0.2">
      <c r="B1327" s="219"/>
      <c r="C1327" s="220"/>
      <c r="D1327" s="205" t="s">
        <v>145</v>
      </c>
      <c r="E1327" s="221" t="s">
        <v>34</v>
      </c>
      <c r="F1327" s="222" t="s">
        <v>324</v>
      </c>
      <c r="G1327" s="220"/>
      <c r="H1327" s="223">
        <v>140.61699999999999</v>
      </c>
      <c r="I1327" s="224"/>
      <c r="J1327" s="220"/>
      <c r="K1327" s="220"/>
      <c r="L1327" s="225"/>
      <c r="M1327" s="226"/>
      <c r="N1327" s="227"/>
      <c r="O1327" s="227"/>
      <c r="P1327" s="227"/>
      <c r="Q1327" s="227"/>
      <c r="R1327" s="227"/>
      <c r="S1327" s="227"/>
      <c r="T1327" s="228"/>
      <c r="AT1327" s="229" t="s">
        <v>145</v>
      </c>
      <c r="AU1327" s="229" t="s">
        <v>89</v>
      </c>
      <c r="AV1327" s="14" t="s">
        <v>89</v>
      </c>
      <c r="AW1327" s="14" t="s">
        <v>41</v>
      </c>
      <c r="AX1327" s="14" t="s">
        <v>80</v>
      </c>
      <c r="AY1327" s="229" t="s">
        <v>134</v>
      </c>
    </row>
    <row r="1328" spans="1:65" s="16" customFormat="1" ht="11.25" x14ac:dyDescent="0.2">
      <c r="B1328" s="252"/>
      <c r="C1328" s="253"/>
      <c r="D1328" s="205" t="s">
        <v>145</v>
      </c>
      <c r="E1328" s="254" t="s">
        <v>34</v>
      </c>
      <c r="F1328" s="255" t="s">
        <v>701</v>
      </c>
      <c r="G1328" s="253"/>
      <c r="H1328" s="256">
        <v>191.23599999999999</v>
      </c>
      <c r="I1328" s="257"/>
      <c r="J1328" s="253"/>
      <c r="K1328" s="253"/>
      <c r="L1328" s="258"/>
      <c r="M1328" s="259"/>
      <c r="N1328" s="260"/>
      <c r="O1328" s="260"/>
      <c r="P1328" s="260"/>
      <c r="Q1328" s="260"/>
      <c r="R1328" s="260"/>
      <c r="S1328" s="260"/>
      <c r="T1328" s="261"/>
      <c r="AT1328" s="262" t="s">
        <v>145</v>
      </c>
      <c r="AU1328" s="262" t="s">
        <v>89</v>
      </c>
      <c r="AV1328" s="16" t="s">
        <v>154</v>
      </c>
      <c r="AW1328" s="16" t="s">
        <v>41</v>
      </c>
      <c r="AX1328" s="16" t="s">
        <v>80</v>
      </c>
      <c r="AY1328" s="262" t="s">
        <v>134</v>
      </c>
    </row>
    <row r="1329" spans="1:65" s="15" customFormat="1" ht="11.25" x14ac:dyDescent="0.2">
      <c r="B1329" s="230"/>
      <c r="C1329" s="231"/>
      <c r="D1329" s="205" t="s">
        <v>145</v>
      </c>
      <c r="E1329" s="232" t="s">
        <v>34</v>
      </c>
      <c r="F1329" s="233" t="s">
        <v>149</v>
      </c>
      <c r="G1329" s="231"/>
      <c r="H1329" s="234">
        <v>428.42099999999999</v>
      </c>
      <c r="I1329" s="235"/>
      <c r="J1329" s="231"/>
      <c r="K1329" s="231"/>
      <c r="L1329" s="236"/>
      <c r="M1329" s="237"/>
      <c r="N1329" s="238"/>
      <c r="O1329" s="238"/>
      <c r="P1329" s="238"/>
      <c r="Q1329" s="238"/>
      <c r="R1329" s="238"/>
      <c r="S1329" s="238"/>
      <c r="T1329" s="239"/>
      <c r="AT1329" s="240" t="s">
        <v>145</v>
      </c>
      <c r="AU1329" s="240" t="s">
        <v>89</v>
      </c>
      <c r="AV1329" s="15" t="s">
        <v>141</v>
      </c>
      <c r="AW1329" s="15" t="s">
        <v>41</v>
      </c>
      <c r="AX1329" s="15" t="s">
        <v>23</v>
      </c>
      <c r="AY1329" s="240" t="s">
        <v>134</v>
      </c>
    </row>
    <row r="1330" spans="1:65" s="12" customFormat="1" ht="22.9" customHeight="1" x14ac:dyDescent="0.2">
      <c r="B1330" s="176"/>
      <c r="C1330" s="177"/>
      <c r="D1330" s="178" t="s">
        <v>79</v>
      </c>
      <c r="E1330" s="190" t="s">
        <v>1069</v>
      </c>
      <c r="F1330" s="190" t="s">
        <v>1070</v>
      </c>
      <c r="G1330" s="177"/>
      <c r="H1330" s="177"/>
      <c r="I1330" s="180"/>
      <c r="J1330" s="191">
        <f>BK1330</f>
        <v>0</v>
      </c>
      <c r="K1330" s="177"/>
      <c r="L1330" s="182"/>
      <c r="M1330" s="183"/>
      <c r="N1330" s="184"/>
      <c r="O1330" s="184"/>
      <c r="P1330" s="185">
        <f>SUM(P1331:P1333)</f>
        <v>0</v>
      </c>
      <c r="Q1330" s="184"/>
      <c r="R1330" s="185">
        <f>SUM(R1331:R1333)</f>
        <v>0</v>
      </c>
      <c r="S1330" s="184"/>
      <c r="T1330" s="186">
        <f>SUM(T1331:T1333)</f>
        <v>0</v>
      </c>
      <c r="AR1330" s="187" t="s">
        <v>89</v>
      </c>
      <c r="AT1330" s="188" t="s">
        <v>79</v>
      </c>
      <c r="AU1330" s="188" t="s">
        <v>23</v>
      </c>
      <c r="AY1330" s="187" t="s">
        <v>134</v>
      </c>
      <c r="BK1330" s="189">
        <f>SUM(BK1331:BK1333)</f>
        <v>0</v>
      </c>
    </row>
    <row r="1331" spans="1:65" s="2" customFormat="1" ht="16.5" customHeight="1" x14ac:dyDescent="0.2">
      <c r="A1331" s="37"/>
      <c r="B1331" s="38"/>
      <c r="C1331" s="192" t="s">
        <v>1071</v>
      </c>
      <c r="D1331" s="192" t="s">
        <v>136</v>
      </c>
      <c r="E1331" s="193" t="s">
        <v>1072</v>
      </c>
      <c r="F1331" s="194" t="s">
        <v>1073</v>
      </c>
      <c r="G1331" s="195" t="s">
        <v>194</v>
      </c>
      <c r="H1331" s="196">
        <v>10</v>
      </c>
      <c r="I1331" s="197"/>
      <c r="J1331" s="198">
        <f>ROUND(I1331*H1331,2)</f>
        <v>0</v>
      </c>
      <c r="K1331" s="194" t="s">
        <v>34</v>
      </c>
      <c r="L1331" s="42"/>
      <c r="M1331" s="199" t="s">
        <v>34</v>
      </c>
      <c r="N1331" s="200" t="s">
        <v>51</v>
      </c>
      <c r="O1331" s="67"/>
      <c r="P1331" s="201">
        <f>O1331*H1331</f>
        <v>0</v>
      </c>
      <c r="Q1331" s="201">
        <v>0</v>
      </c>
      <c r="R1331" s="201">
        <f>Q1331*H1331</f>
        <v>0</v>
      </c>
      <c r="S1331" s="201">
        <v>0</v>
      </c>
      <c r="T1331" s="202">
        <f>S1331*H1331</f>
        <v>0</v>
      </c>
      <c r="U1331" s="37"/>
      <c r="V1331" s="37"/>
      <c r="W1331" s="37"/>
      <c r="X1331" s="37"/>
      <c r="Y1331" s="37"/>
      <c r="Z1331" s="37"/>
      <c r="AA1331" s="37"/>
      <c r="AB1331" s="37"/>
      <c r="AC1331" s="37"/>
      <c r="AD1331" s="37"/>
      <c r="AE1331" s="37"/>
      <c r="AR1331" s="203" t="s">
        <v>244</v>
      </c>
      <c r="AT1331" s="203" t="s">
        <v>136</v>
      </c>
      <c r="AU1331" s="203" t="s">
        <v>89</v>
      </c>
      <c r="AY1331" s="19" t="s">
        <v>134</v>
      </c>
      <c r="BE1331" s="204">
        <f>IF(N1331="základní",J1331,0)</f>
        <v>0</v>
      </c>
      <c r="BF1331" s="204">
        <f>IF(N1331="snížená",J1331,0)</f>
        <v>0</v>
      </c>
      <c r="BG1331" s="204">
        <f>IF(N1331="zákl. přenesená",J1331,0)</f>
        <v>0</v>
      </c>
      <c r="BH1331" s="204">
        <f>IF(N1331="sníž. přenesená",J1331,0)</f>
        <v>0</v>
      </c>
      <c r="BI1331" s="204">
        <f>IF(N1331="nulová",J1331,0)</f>
        <v>0</v>
      </c>
      <c r="BJ1331" s="19" t="s">
        <v>23</v>
      </c>
      <c r="BK1331" s="204">
        <f>ROUND(I1331*H1331,2)</f>
        <v>0</v>
      </c>
      <c r="BL1331" s="19" t="s">
        <v>244</v>
      </c>
      <c r="BM1331" s="203" t="s">
        <v>1074</v>
      </c>
    </row>
    <row r="1332" spans="1:65" s="2" customFormat="1" ht="11.25" x14ac:dyDescent="0.2">
      <c r="A1332" s="37"/>
      <c r="B1332" s="38"/>
      <c r="C1332" s="39"/>
      <c r="D1332" s="205" t="s">
        <v>143</v>
      </c>
      <c r="E1332" s="39"/>
      <c r="F1332" s="206" t="s">
        <v>1075</v>
      </c>
      <c r="G1332" s="39"/>
      <c r="H1332" s="39"/>
      <c r="I1332" s="110"/>
      <c r="J1332" s="39"/>
      <c r="K1332" s="39"/>
      <c r="L1332" s="42"/>
      <c r="M1332" s="207"/>
      <c r="N1332" s="208"/>
      <c r="O1332" s="67"/>
      <c r="P1332" s="67"/>
      <c r="Q1332" s="67"/>
      <c r="R1332" s="67"/>
      <c r="S1332" s="67"/>
      <c r="T1332" s="68"/>
      <c r="U1332" s="37"/>
      <c r="V1332" s="37"/>
      <c r="W1332" s="37"/>
      <c r="X1332" s="37"/>
      <c r="Y1332" s="37"/>
      <c r="Z1332" s="37"/>
      <c r="AA1332" s="37"/>
      <c r="AB1332" s="37"/>
      <c r="AC1332" s="37"/>
      <c r="AD1332" s="37"/>
      <c r="AE1332" s="37"/>
      <c r="AT1332" s="19" t="s">
        <v>143</v>
      </c>
      <c r="AU1332" s="19" t="s">
        <v>89</v>
      </c>
    </row>
    <row r="1333" spans="1:65" s="14" customFormat="1" ht="11.25" x14ac:dyDescent="0.2">
      <c r="B1333" s="219"/>
      <c r="C1333" s="220"/>
      <c r="D1333" s="205" t="s">
        <v>145</v>
      </c>
      <c r="E1333" s="221" t="s">
        <v>34</v>
      </c>
      <c r="F1333" s="222" t="s">
        <v>202</v>
      </c>
      <c r="G1333" s="220"/>
      <c r="H1333" s="223">
        <v>10</v>
      </c>
      <c r="I1333" s="224"/>
      <c r="J1333" s="220"/>
      <c r="K1333" s="220"/>
      <c r="L1333" s="225"/>
      <c r="M1333" s="226"/>
      <c r="N1333" s="227"/>
      <c r="O1333" s="227"/>
      <c r="P1333" s="227"/>
      <c r="Q1333" s="227"/>
      <c r="R1333" s="227"/>
      <c r="S1333" s="227"/>
      <c r="T1333" s="228"/>
      <c r="AT1333" s="229" t="s">
        <v>145</v>
      </c>
      <c r="AU1333" s="229" t="s">
        <v>89</v>
      </c>
      <c r="AV1333" s="14" t="s">
        <v>89</v>
      </c>
      <c r="AW1333" s="14" t="s">
        <v>41</v>
      </c>
      <c r="AX1333" s="14" t="s">
        <v>23</v>
      </c>
      <c r="AY1333" s="229" t="s">
        <v>134</v>
      </c>
    </row>
    <row r="1334" spans="1:65" s="12" customFormat="1" ht="25.9" customHeight="1" x14ac:dyDescent="0.2">
      <c r="B1334" s="176"/>
      <c r="C1334" s="177"/>
      <c r="D1334" s="178" t="s">
        <v>79</v>
      </c>
      <c r="E1334" s="179" t="s">
        <v>1076</v>
      </c>
      <c r="F1334" s="179" t="s">
        <v>1077</v>
      </c>
      <c r="G1334" s="177"/>
      <c r="H1334" s="177"/>
      <c r="I1334" s="180"/>
      <c r="J1334" s="181">
        <f>BK1334</f>
        <v>0</v>
      </c>
      <c r="K1334" s="177"/>
      <c r="L1334" s="182"/>
      <c r="M1334" s="183"/>
      <c r="N1334" s="184"/>
      <c r="O1334" s="184"/>
      <c r="P1334" s="185">
        <f>SUM(P1335:P1352)</f>
        <v>0</v>
      </c>
      <c r="Q1334" s="184"/>
      <c r="R1334" s="185">
        <f>SUM(R1335:R1352)</f>
        <v>4.3E-3</v>
      </c>
      <c r="S1334" s="184"/>
      <c r="T1334" s="186">
        <f>SUM(T1335:T1352)</f>
        <v>0</v>
      </c>
      <c r="AR1334" s="187" t="s">
        <v>141</v>
      </c>
      <c r="AT1334" s="188" t="s">
        <v>79</v>
      </c>
      <c r="AU1334" s="188" t="s">
        <v>80</v>
      </c>
      <c r="AY1334" s="187" t="s">
        <v>134</v>
      </c>
      <c r="BK1334" s="189">
        <f>SUM(BK1335:BK1352)</f>
        <v>0</v>
      </c>
    </row>
    <row r="1335" spans="1:65" s="2" customFormat="1" ht="16.5" customHeight="1" x14ac:dyDescent="0.2">
      <c r="A1335" s="37"/>
      <c r="B1335" s="38"/>
      <c r="C1335" s="192" t="s">
        <v>1078</v>
      </c>
      <c r="D1335" s="192" t="s">
        <v>136</v>
      </c>
      <c r="E1335" s="193" t="s">
        <v>1079</v>
      </c>
      <c r="F1335" s="194" t="s">
        <v>1080</v>
      </c>
      <c r="G1335" s="195" t="s">
        <v>853</v>
      </c>
      <c r="H1335" s="196">
        <v>100</v>
      </c>
      <c r="I1335" s="197"/>
      <c r="J1335" s="198">
        <f>ROUND(I1335*H1335,2)</f>
        <v>0</v>
      </c>
      <c r="K1335" s="194" t="s">
        <v>158</v>
      </c>
      <c r="L1335" s="42"/>
      <c r="M1335" s="199" t="s">
        <v>34</v>
      </c>
      <c r="N1335" s="200" t="s">
        <v>51</v>
      </c>
      <c r="O1335" s="67"/>
      <c r="P1335" s="201">
        <f>O1335*H1335</f>
        <v>0</v>
      </c>
      <c r="Q1335" s="201">
        <v>0</v>
      </c>
      <c r="R1335" s="201">
        <f>Q1335*H1335</f>
        <v>0</v>
      </c>
      <c r="S1335" s="201">
        <v>0</v>
      </c>
      <c r="T1335" s="202">
        <f>S1335*H1335</f>
        <v>0</v>
      </c>
      <c r="U1335" s="37"/>
      <c r="V1335" s="37"/>
      <c r="W1335" s="37"/>
      <c r="X1335" s="37"/>
      <c r="Y1335" s="37"/>
      <c r="Z1335" s="37"/>
      <c r="AA1335" s="37"/>
      <c r="AB1335" s="37"/>
      <c r="AC1335" s="37"/>
      <c r="AD1335" s="37"/>
      <c r="AE1335" s="37"/>
      <c r="AR1335" s="203" t="s">
        <v>1081</v>
      </c>
      <c r="AT1335" s="203" t="s">
        <v>136</v>
      </c>
      <c r="AU1335" s="203" t="s">
        <v>23</v>
      </c>
      <c r="AY1335" s="19" t="s">
        <v>134</v>
      </c>
      <c r="BE1335" s="204">
        <f>IF(N1335="základní",J1335,0)</f>
        <v>0</v>
      </c>
      <c r="BF1335" s="204">
        <f>IF(N1335="snížená",J1335,0)</f>
        <v>0</v>
      </c>
      <c r="BG1335" s="204">
        <f>IF(N1335="zákl. přenesená",J1335,0)</f>
        <v>0</v>
      </c>
      <c r="BH1335" s="204">
        <f>IF(N1335="sníž. přenesená",J1335,0)</f>
        <v>0</v>
      </c>
      <c r="BI1335" s="204">
        <f>IF(N1335="nulová",J1335,0)</f>
        <v>0</v>
      </c>
      <c r="BJ1335" s="19" t="s">
        <v>23</v>
      </c>
      <c r="BK1335" s="204">
        <f>ROUND(I1335*H1335,2)</f>
        <v>0</v>
      </c>
      <c r="BL1335" s="19" t="s">
        <v>1081</v>
      </c>
      <c r="BM1335" s="203" t="s">
        <v>1082</v>
      </c>
    </row>
    <row r="1336" spans="1:65" s="2" customFormat="1" ht="11.25" x14ac:dyDescent="0.2">
      <c r="A1336" s="37"/>
      <c r="B1336" s="38"/>
      <c r="C1336" s="39"/>
      <c r="D1336" s="205" t="s">
        <v>143</v>
      </c>
      <c r="E1336" s="39"/>
      <c r="F1336" s="206" t="s">
        <v>1083</v>
      </c>
      <c r="G1336" s="39"/>
      <c r="H1336" s="39"/>
      <c r="I1336" s="110"/>
      <c r="J1336" s="39"/>
      <c r="K1336" s="39"/>
      <c r="L1336" s="42"/>
      <c r="M1336" s="207"/>
      <c r="N1336" s="208"/>
      <c r="O1336" s="67"/>
      <c r="P1336" s="67"/>
      <c r="Q1336" s="67"/>
      <c r="R1336" s="67"/>
      <c r="S1336" s="67"/>
      <c r="T1336" s="68"/>
      <c r="U1336" s="37"/>
      <c r="V1336" s="37"/>
      <c r="W1336" s="37"/>
      <c r="X1336" s="37"/>
      <c r="Y1336" s="37"/>
      <c r="Z1336" s="37"/>
      <c r="AA1336" s="37"/>
      <c r="AB1336" s="37"/>
      <c r="AC1336" s="37"/>
      <c r="AD1336" s="37"/>
      <c r="AE1336" s="37"/>
      <c r="AT1336" s="19" t="s">
        <v>143</v>
      </c>
      <c r="AU1336" s="19" t="s">
        <v>23</v>
      </c>
    </row>
    <row r="1337" spans="1:65" s="13" customFormat="1" ht="11.25" x14ac:dyDescent="0.2">
      <c r="B1337" s="209"/>
      <c r="C1337" s="210"/>
      <c r="D1337" s="205" t="s">
        <v>145</v>
      </c>
      <c r="E1337" s="211" t="s">
        <v>34</v>
      </c>
      <c r="F1337" s="212" t="s">
        <v>1084</v>
      </c>
      <c r="G1337" s="210"/>
      <c r="H1337" s="211" t="s">
        <v>34</v>
      </c>
      <c r="I1337" s="213"/>
      <c r="J1337" s="210"/>
      <c r="K1337" s="210"/>
      <c r="L1337" s="214"/>
      <c r="M1337" s="215"/>
      <c r="N1337" s="216"/>
      <c r="O1337" s="216"/>
      <c r="P1337" s="216"/>
      <c r="Q1337" s="216"/>
      <c r="R1337" s="216"/>
      <c r="S1337" s="216"/>
      <c r="T1337" s="217"/>
      <c r="AT1337" s="218" t="s">
        <v>145</v>
      </c>
      <c r="AU1337" s="218" t="s">
        <v>23</v>
      </c>
      <c r="AV1337" s="13" t="s">
        <v>23</v>
      </c>
      <c r="AW1337" s="13" t="s">
        <v>41</v>
      </c>
      <c r="AX1337" s="13" t="s">
        <v>80</v>
      </c>
      <c r="AY1337" s="218" t="s">
        <v>134</v>
      </c>
    </row>
    <row r="1338" spans="1:65" s="14" customFormat="1" ht="11.25" x14ac:dyDescent="0.2">
      <c r="B1338" s="219"/>
      <c r="C1338" s="220"/>
      <c r="D1338" s="205" t="s">
        <v>145</v>
      </c>
      <c r="E1338" s="221" t="s">
        <v>34</v>
      </c>
      <c r="F1338" s="222" t="s">
        <v>953</v>
      </c>
      <c r="G1338" s="220"/>
      <c r="H1338" s="223">
        <v>100</v>
      </c>
      <c r="I1338" s="224"/>
      <c r="J1338" s="220"/>
      <c r="K1338" s="220"/>
      <c r="L1338" s="225"/>
      <c r="M1338" s="226"/>
      <c r="N1338" s="227"/>
      <c r="O1338" s="227"/>
      <c r="P1338" s="227"/>
      <c r="Q1338" s="227"/>
      <c r="R1338" s="227"/>
      <c r="S1338" s="227"/>
      <c r="T1338" s="228"/>
      <c r="AT1338" s="229" t="s">
        <v>145</v>
      </c>
      <c r="AU1338" s="229" t="s">
        <v>23</v>
      </c>
      <c r="AV1338" s="14" t="s">
        <v>89</v>
      </c>
      <c r="AW1338" s="14" t="s">
        <v>41</v>
      </c>
      <c r="AX1338" s="14" t="s">
        <v>23</v>
      </c>
      <c r="AY1338" s="229" t="s">
        <v>134</v>
      </c>
    </row>
    <row r="1339" spans="1:65" s="2" customFormat="1" ht="16.5" customHeight="1" x14ac:dyDescent="0.2">
      <c r="A1339" s="37"/>
      <c r="B1339" s="38"/>
      <c r="C1339" s="192" t="s">
        <v>1085</v>
      </c>
      <c r="D1339" s="192" t="s">
        <v>136</v>
      </c>
      <c r="E1339" s="193" t="s">
        <v>1086</v>
      </c>
      <c r="F1339" s="194" t="s">
        <v>1087</v>
      </c>
      <c r="G1339" s="195" t="s">
        <v>853</v>
      </c>
      <c r="H1339" s="196">
        <v>100</v>
      </c>
      <c r="I1339" s="197"/>
      <c r="J1339" s="198">
        <f>ROUND(I1339*H1339,2)</f>
        <v>0</v>
      </c>
      <c r="K1339" s="194" t="s">
        <v>158</v>
      </c>
      <c r="L1339" s="42"/>
      <c r="M1339" s="199" t="s">
        <v>34</v>
      </c>
      <c r="N1339" s="200" t="s">
        <v>51</v>
      </c>
      <c r="O1339" s="67"/>
      <c r="P1339" s="201">
        <f>O1339*H1339</f>
        <v>0</v>
      </c>
      <c r="Q1339" s="201">
        <v>0</v>
      </c>
      <c r="R1339" s="201">
        <f>Q1339*H1339</f>
        <v>0</v>
      </c>
      <c r="S1339" s="201">
        <v>0</v>
      </c>
      <c r="T1339" s="202">
        <f>S1339*H1339</f>
        <v>0</v>
      </c>
      <c r="U1339" s="37"/>
      <c r="V1339" s="37"/>
      <c r="W1339" s="37"/>
      <c r="X1339" s="37"/>
      <c r="Y1339" s="37"/>
      <c r="Z1339" s="37"/>
      <c r="AA1339" s="37"/>
      <c r="AB1339" s="37"/>
      <c r="AC1339" s="37"/>
      <c r="AD1339" s="37"/>
      <c r="AE1339" s="37"/>
      <c r="AR1339" s="203" t="s">
        <v>1081</v>
      </c>
      <c r="AT1339" s="203" t="s">
        <v>136</v>
      </c>
      <c r="AU1339" s="203" t="s">
        <v>23</v>
      </c>
      <c r="AY1339" s="19" t="s">
        <v>134</v>
      </c>
      <c r="BE1339" s="204">
        <f>IF(N1339="základní",J1339,0)</f>
        <v>0</v>
      </c>
      <c r="BF1339" s="204">
        <f>IF(N1339="snížená",J1339,0)</f>
        <v>0</v>
      </c>
      <c r="BG1339" s="204">
        <f>IF(N1339="zákl. přenesená",J1339,0)</f>
        <v>0</v>
      </c>
      <c r="BH1339" s="204">
        <f>IF(N1339="sníž. přenesená",J1339,0)</f>
        <v>0</v>
      </c>
      <c r="BI1339" s="204">
        <f>IF(N1339="nulová",J1339,0)</f>
        <v>0</v>
      </c>
      <c r="BJ1339" s="19" t="s">
        <v>23</v>
      </c>
      <c r="BK1339" s="204">
        <f>ROUND(I1339*H1339,2)</f>
        <v>0</v>
      </c>
      <c r="BL1339" s="19" t="s">
        <v>1081</v>
      </c>
      <c r="BM1339" s="203" t="s">
        <v>1088</v>
      </c>
    </row>
    <row r="1340" spans="1:65" s="2" customFormat="1" ht="11.25" x14ac:dyDescent="0.2">
      <c r="A1340" s="37"/>
      <c r="B1340" s="38"/>
      <c r="C1340" s="39"/>
      <c r="D1340" s="205" t="s">
        <v>143</v>
      </c>
      <c r="E1340" s="39"/>
      <c r="F1340" s="206" t="s">
        <v>1089</v>
      </c>
      <c r="G1340" s="39"/>
      <c r="H1340" s="39"/>
      <c r="I1340" s="110"/>
      <c r="J1340" s="39"/>
      <c r="K1340" s="39"/>
      <c r="L1340" s="42"/>
      <c r="M1340" s="207"/>
      <c r="N1340" s="208"/>
      <c r="O1340" s="67"/>
      <c r="P1340" s="67"/>
      <c r="Q1340" s="67"/>
      <c r="R1340" s="67"/>
      <c r="S1340" s="67"/>
      <c r="T1340" s="68"/>
      <c r="U1340" s="37"/>
      <c r="V1340" s="37"/>
      <c r="W1340" s="37"/>
      <c r="X1340" s="37"/>
      <c r="Y1340" s="37"/>
      <c r="Z1340" s="37"/>
      <c r="AA1340" s="37"/>
      <c r="AB1340" s="37"/>
      <c r="AC1340" s="37"/>
      <c r="AD1340" s="37"/>
      <c r="AE1340" s="37"/>
      <c r="AT1340" s="19" t="s">
        <v>143</v>
      </c>
      <c r="AU1340" s="19" t="s">
        <v>23</v>
      </c>
    </row>
    <row r="1341" spans="1:65" s="13" customFormat="1" ht="11.25" x14ac:dyDescent="0.2">
      <c r="B1341" s="209"/>
      <c r="C1341" s="210"/>
      <c r="D1341" s="205" t="s">
        <v>145</v>
      </c>
      <c r="E1341" s="211" t="s">
        <v>34</v>
      </c>
      <c r="F1341" s="212" t="s">
        <v>1084</v>
      </c>
      <c r="G1341" s="210"/>
      <c r="H1341" s="211" t="s">
        <v>34</v>
      </c>
      <c r="I1341" s="213"/>
      <c r="J1341" s="210"/>
      <c r="K1341" s="210"/>
      <c r="L1341" s="214"/>
      <c r="M1341" s="215"/>
      <c r="N1341" s="216"/>
      <c r="O1341" s="216"/>
      <c r="P1341" s="216"/>
      <c r="Q1341" s="216"/>
      <c r="R1341" s="216"/>
      <c r="S1341" s="216"/>
      <c r="T1341" s="217"/>
      <c r="AT1341" s="218" t="s">
        <v>145</v>
      </c>
      <c r="AU1341" s="218" t="s">
        <v>23</v>
      </c>
      <c r="AV1341" s="13" t="s">
        <v>23</v>
      </c>
      <c r="AW1341" s="13" t="s">
        <v>41</v>
      </c>
      <c r="AX1341" s="13" t="s">
        <v>80</v>
      </c>
      <c r="AY1341" s="218" t="s">
        <v>134</v>
      </c>
    </row>
    <row r="1342" spans="1:65" s="14" customFormat="1" ht="11.25" x14ac:dyDescent="0.2">
      <c r="B1342" s="219"/>
      <c r="C1342" s="220"/>
      <c r="D1342" s="205" t="s">
        <v>145</v>
      </c>
      <c r="E1342" s="221" t="s">
        <v>34</v>
      </c>
      <c r="F1342" s="222" t="s">
        <v>953</v>
      </c>
      <c r="G1342" s="220"/>
      <c r="H1342" s="223">
        <v>100</v>
      </c>
      <c r="I1342" s="224"/>
      <c r="J1342" s="220"/>
      <c r="K1342" s="220"/>
      <c r="L1342" s="225"/>
      <c r="M1342" s="226"/>
      <c r="N1342" s="227"/>
      <c r="O1342" s="227"/>
      <c r="P1342" s="227"/>
      <c r="Q1342" s="227"/>
      <c r="R1342" s="227"/>
      <c r="S1342" s="227"/>
      <c r="T1342" s="228"/>
      <c r="AT1342" s="229" t="s">
        <v>145</v>
      </c>
      <c r="AU1342" s="229" t="s">
        <v>23</v>
      </c>
      <c r="AV1342" s="14" t="s">
        <v>89</v>
      </c>
      <c r="AW1342" s="14" t="s">
        <v>41</v>
      </c>
      <c r="AX1342" s="14" t="s">
        <v>23</v>
      </c>
      <c r="AY1342" s="229" t="s">
        <v>134</v>
      </c>
    </row>
    <row r="1343" spans="1:65" s="2" customFormat="1" ht="16.5" customHeight="1" x14ac:dyDescent="0.2">
      <c r="A1343" s="37"/>
      <c r="B1343" s="38"/>
      <c r="C1343" s="192" t="s">
        <v>1090</v>
      </c>
      <c r="D1343" s="192" t="s">
        <v>136</v>
      </c>
      <c r="E1343" s="193" t="s">
        <v>1091</v>
      </c>
      <c r="F1343" s="194" t="s">
        <v>1092</v>
      </c>
      <c r="G1343" s="195" t="s">
        <v>853</v>
      </c>
      <c r="H1343" s="196">
        <v>50</v>
      </c>
      <c r="I1343" s="197"/>
      <c r="J1343" s="198">
        <f>ROUND(I1343*H1343,2)</f>
        <v>0</v>
      </c>
      <c r="K1343" s="194" t="s">
        <v>158</v>
      </c>
      <c r="L1343" s="42"/>
      <c r="M1343" s="199" t="s">
        <v>34</v>
      </c>
      <c r="N1343" s="200" t="s">
        <v>51</v>
      </c>
      <c r="O1343" s="67"/>
      <c r="P1343" s="201">
        <f>O1343*H1343</f>
        <v>0</v>
      </c>
      <c r="Q1343" s="201">
        <v>0</v>
      </c>
      <c r="R1343" s="201">
        <f>Q1343*H1343</f>
        <v>0</v>
      </c>
      <c r="S1343" s="201">
        <v>0</v>
      </c>
      <c r="T1343" s="202">
        <f>S1343*H1343</f>
        <v>0</v>
      </c>
      <c r="U1343" s="37"/>
      <c r="V1343" s="37"/>
      <c r="W1343" s="37"/>
      <c r="X1343" s="37"/>
      <c r="Y1343" s="37"/>
      <c r="Z1343" s="37"/>
      <c r="AA1343" s="37"/>
      <c r="AB1343" s="37"/>
      <c r="AC1343" s="37"/>
      <c r="AD1343" s="37"/>
      <c r="AE1343" s="37"/>
      <c r="AR1343" s="203" t="s">
        <v>1081</v>
      </c>
      <c r="AT1343" s="203" t="s">
        <v>136</v>
      </c>
      <c r="AU1343" s="203" t="s">
        <v>23</v>
      </c>
      <c r="AY1343" s="19" t="s">
        <v>134</v>
      </c>
      <c r="BE1343" s="204">
        <f>IF(N1343="základní",J1343,0)</f>
        <v>0</v>
      </c>
      <c r="BF1343" s="204">
        <f>IF(N1343="snížená",J1343,0)</f>
        <v>0</v>
      </c>
      <c r="BG1343" s="204">
        <f>IF(N1343="zákl. přenesená",J1343,0)</f>
        <v>0</v>
      </c>
      <c r="BH1343" s="204">
        <f>IF(N1343="sníž. přenesená",J1343,0)</f>
        <v>0</v>
      </c>
      <c r="BI1343" s="204">
        <f>IF(N1343="nulová",J1343,0)</f>
        <v>0</v>
      </c>
      <c r="BJ1343" s="19" t="s">
        <v>23</v>
      </c>
      <c r="BK1343" s="204">
        <f>ROUND(I1343*H1343,2)</f>
        <v>0</v>
      </c>
      <c r="BL1343" s="19" t="s">
        <v>1081</v>
      </c>
      <c r="BM1343" s="203" t="s">
        <v>1093</v>
      </c>
    </row>
    <row r="1344" spans="1:65" s="2" customFormat="1" ht="11.25" x14ac:dyDescent="0.2">
      <c r="A1344" s="37"/>
      <c r="B1344" s="38"/>
      <c r="C1344" s="39"/>
      <c r="D1344" s="205" t="s">
        <v>143</v>
      </c>
      <c r="E1344" s="39"/>
      <c r="F1344" s="206" t="s">
        <v>1094</v>
      </c>
      <c r="G1344" s="39"/>
      <c r="H1344" s="39"/>
      <c r="I1344" s="110"/>
      <c r="J1344" s="39"/>
      <c r="K1344" s="39"/>
      <c r="L1344" s="42"/>
      <c r="M1344" s="207"/>
      <c r="N1344" s="208"/>
      <c r="O1344" s="67"/>
      <c r="P1344" s="67"/>
      <c r="Q1344" s="67"/>
      <c r="R1344" s="67"/>
      <c r="S1344" s="67"/>
      <c r="T1344" s="68"/>
      <c r="U1344" s="37"/>
      <c r="V1344" s="37"/>
      <c r="W1344" s="37"/>
      <c r="X1344" s="37"/>
      <c r="Y1344" s="37"/>
      <c r="Z1344" s="37"/>
      <c r="AA1344" s="37"/>
      <c r="AB1344" s="37"/>
      <c r="AC1344" s="37"/>
      <c r="AD1344" s="37"/>
      <c r="AE1344" s="37"/>
      <c r="AT1344" s="19" t="s">
        <v>143</v>
      </c>
      <c r="AU1344" s="19" t="s">
        <v>23</v>
      </c>
    </row>
    <row r="1345" spans="1:65" s="13" customFormat="1" ht="11.25" x14ac:dyDescent="0.2">
      <c r="B1345" s="209"/>
      <c r="C1345" s="210"/>
      <c r="D1345" s="205" t="s">
        <v>145</v>
      </c>
      <c r="E1345" s="211" t="s">
        <v>34</v>
      </c>
      <c r="F1345" s="212" t="s">
        <v>1095</v>
      </c>
      <c r="G1345" s="210"/>
      <c r="H1345" s="211" t="s">
        <v>34</v>
      </c>
      <c r="I1345" s="213"/>
      <c r="J1345" s="210"/>
      <c r="K1345" s="210"/>
      <c r="L1345" s="214"/>
      <c r="M1345" s="215"/>
      <c r="N1345" s="216"/>
      <c r="O1345" s="216"/>
      <c r="P1345" s="216"/>
      <c r="Q1345" s="216"/>
      <c r="R1345" s="216"/>
      <c r="S1345" s="216"/>
      <c r="T1345" s="217"/>
      <c r="AT1345" s="218" t="s">
        <v>145</v>
      </c>
      <c r="AU1345" s="218" t="s">
        <v>23</v>
      </c>
      <c r="AV1345" s="13" t="s">
        <v>23</v>
      </c>
      <c r="AW1345" s="13" t="s">
        <v>41</v>
      </c>
      <c r="AX1345" s="13" t="s">
        <v>80</v>
      </c>
      <c r="AY1345" s="218" t="s">
        <v>134</v>
      </c>
    </row>
    <row r="1346" spans="1:65" s="14" customFormat="1" ht="11.25" x14ac:dyDescent="0.2">
      <c r="B1346" s="219"/>
      <c r="C1346" s="220"/>
      <c r="D1346" s="205" t="s">
        <v>145</v>
      </c>
      <c r="E1346" s="221" t="s">
        <v>34</v>
      </c>
      <c r="F1346" s="222" t="s">
        <v>461</v>
      </c>
      <c r="G1346" s="220"/>
      <c r="H1346" s="223">
        <v>50</v>
      </c>
      <c r="I1346" s="224"/>
      <c r="J1346" s="220"/>
      <c r="K1346" s="220"/>
      <c r="L1346" s="225"/>
      <c r="M1346" s="226"/>
      <c r="N1346" s="227"/>
      <c r="O1346" s="227"/>
      <c r="P1346" s="227"/>
      <c r="Q1346" s="227"/>
      <c r="R1346" s="227"/>
      <c r="S1346" s="227"/>
      <c r="T1346" s="228"/>
      <c r="AT1346" s="229" t="s">
        <v>145</v>
      </c>
      <c r="AU1346" s="229" t="s">
        <v>23</v>
      </c>
      <c r="AV1346" s="14" t="s">
        <v>89</v>
      </c>
      <c r="AW1346" s="14" t="s">
        <v>41</v>
      </c>
      <c r="AX1346" s="14" t="s">
        <v>23</v>
      </c>
      <c r="AY1346" s="229" t="s">
        <v>134</v>
      </c>
    </row>
    <row r="1347" spans="1:65" s="2" customFormat="1" ht="16.5" customHeight="1" x14ac:dyDescent="0.2">
      <c r="A1347" s="37"/>
      <c r="B1347" s="38"/>
      <c r="C1347" s="192" t="s">
        <v>1096</v>
      </c>
      <c r="D1347" s="192" t="s">
        <v>136</v>
      </c>
      <c r="E1347" s="193" t="s">
        <v>1097</v>
      </c>
      <c r="F1347" s="194" t="s">
        <v>1098</v>
      </c>
      <c r="G1347" s="195" t="s">
        <v>853</v>
      </c>
      <c r="H1347" s="196">
        <v>50</v>
      </c>
      <c r="I1347" s="197"/>
      <c r="J1347" s="198">
        <f>ROUND(I1347*H1347,2)</f>
        <v>0</v>
      </c>
      <c r="K1347" s="194" t="s">
        <v>158</v>
      </c>
      <c r="L1347" s="42"/>
      <c r="M1347" s="199" t="s">
        <v>34</v>
      </c>
      <c r="N1347" s="200" t="s">
        <v>51</v>
      </c>
      <c r="O1347" s="67"/>
      <c r="P1347" s="201">
        <f>O1347*H1347</f>
        <v>0</v>
      </c>
      <c r="Q1347" s="201">
        <v>0</v>
      </c>
      <c r="R1347" s="201">
        <f>Q1347*H1347</f>
        <v>0</v>
      </c>
      <c r="S1347" s="201">
        <v>0</v>
      </c>
      <c r="T1347" s="202">
        <f>S1347*H1347</f>
        <v>0</v>
      </c>
      <c r="U1347" s="37"/>
      <c r="V1347" s="37"/>
      <c r="W1347" s="37"/>
      <c r="X1347" s="37"/>
      <c r="Y1347" s="37"/>
      <c r="Z1347" s="37"/>
      <c r="AA1347" s="37"/>
      <c r="AB1347" s="37"/>
      <c r="AC1347" s="37"/>
      <c r="AD1347" s="37"/>
      <c r="AE1347" s="37"/>
      <c r="AR1347" s="203" t="s">
        <v>1081</v>
      </c>
      <c r="AT1347" s="203" t="s">
        <v>136</v>
      </c>
      <c r="AU1347" s="203" t="s">
        <v>23</v>
      </c>
      <c r="AY1347" s="19" t="s">
        <v>134</v>
      </c>
      <c r="BE1347" s="204">
        <f>IF(N1347="základní",J1347,0)</f>
        <v>0</v>
      </c>
      <c r="BF1347" s="204">
        <f>IF(N1347="snížená",J1347,0)</f>
        <v>0</v>
      </c>
      <c r="BG1347" s="204">
        <f>IF(N1347="zákl. přenesená",J1347,0)</f>
        <v>0</v>
      </c>
      <c r="BH1347" s="204">
        <f>IF(N1347="sníž. přenesená",J1347,0)</f>
        <v>0</v>
      </c>
      <c r="BI1347" s="204">
        <f>IF(N1347="nulová",J1347,0)</f>
        <v>0</v>
      </c>
      <c r="BJ1347" s="19" t="s">
        <v>23</v>
      </c>
      <c r="BK1347" s="204">
        <f>ROUND(I1347*H1347,2)</f>
        <v>0</v>
      </c>
      <c r="BL1347" s="19" t="s">
        <v>1081</v>
      </c>
      <c r="BM1347" s="203" t="s">
        <v>1099</v>
      </c>
    </row>
    <row r="1348" spans="1:65" s="2" customFormat="1" ht="11.25" x14ac:dyDescent="0.2">
      <c r="A1348" s="37"/>
      <c r="B1348" s="38"/>
      <c r="C1348" s="39"/>
      <c r="D1348" s="205" t="s">
        <v>143</v>
      </c>
      <c r="E1348" s="39"/>
      <c r="F1348" s="206" t="s">
        <v>1100</v>
      </c>
      <c r="G1348" s="39"/>
      <c r="H1348" s="39"/>
      <c r="I1348" s="110"/>
      <c r="J1348" s="39"/>
      <c r="K1348" s="39"/>
      <c r="L1348" s="42"/>
      <c r="M1348" s="207"/>
      <c r="N1348" s="208"/>
      <c r="O1348" s="67"/>
      <c r="P1348" s="67"/>
      <c r="Q1348" s="67"/>
      <c r="R1348" s="67"/>
      <c r="S1348" s="67"/>
      <c r="T1348" s="68"/>
      <c r="U1348" s="37"/>
      <c r="V1348" s="37"/>
      <c r="W1348" s="37"/>
      <c r="X1348" s="37"/>
      <c r="Y1348" s="37"/>
      <c r="Z1348" s="37"/>
      <c r="AA1348" s="37"/>
      <c r="AB1348" s="37"/>
      <c r="AC1348" s="37"/>
      <c r="AD1348" s="37"/>
      <c r="AE1348" s="37"/>
      <c r="AT1348" s="19" t="s">
        <v>143</v>
      </c>
      <c r="AU1348" s="19" t="s">
        <v>23</v>
      </c>
    </row>
    <row r="1349" spans="1:65" s="14" customFormat="1" ht="11.25" x14ac:dyDescent="0.2">
      <c r="B1349" s="219"/>
      <c r="C1349" s="220"/>
      <c r="D1349" s="205" t="s">
        <v>145</v>
      </c>
      <c r="E1349" s="221" t="s">
        <v>34</v>
      </c>
      <c r="F1349" s="222" t="s">
        <v>461</v>
      </c>
      <c r="G1349" s="220"/>
      <c r="H1349" s="223">
        <v>50</v>
      </c>
      <c r="I1349" s="224"/>
      <c r="J1349" s="220"/>
      <c r="K1349" s="220"/>
      <c r="L1349" s="225"/>
      <c r="M1349" s="226"/>
      <c r="N1349" s="227"/>
      <c r="O1349" s="227"/>
      <c r="P1349" s="227"/>
      <c r="Q1349" s="227"/>
      <c r="R1349" s="227"/>
      <c r="S1349" s="227"/>
      <c r="T1349" s="228"/>
      <c r="AT1349" s="229" t="s">
        <v>145</v>
      </c>
      <c r="AU1349" s="229" t="s">
        <v>23</v>
      </c>
      <c r="AV1349" s="14" t="s">
        <v>89</v>
      </c>
      <c r="AW1349" s="14" t="s">
        <v>41</v>
      </c>
      <c r="AX1349" s="14" t="s">
        <v>23</v>
      </c>
      <c r="AY1349" s="229" t="s">
        <v>134</v>
      </c>
    </row>
    <row r="1350" spans="1:65" s="2" customFormat="1" ht="16.5" customHeight="1" x14ac:dyDescent="0.2">
      <c r="A1350" s="37"/>
      <c r="B1350" s="38"/>
      <c r="C1350" s="241" t="s">
        <v>1101</v>
      </c>
      <c r="D1350" s="241" t="s">
        <v>164</v>
      </c>
      <c r="E1350" s="242" t="s">
        <v>1102</v>
      </c>
      <c r="F1350" s="243" t="s">
        <v>1103</v>
      </c>
      <c r="G1350" s="244" t="s">
        <v>194</v>
      </c>
      <c r="H1350" s="245">
        <v>1</v>
      </c>
      <c r="I1350" s="246"/>
      <c r="J1350" s="247">
        <f>ROUND(I1350*H1350,2)</f>
        <v>0</v>
      </c>
      <c r="K1350" s="243" t="s">
        <v>34</v>
      </c>
      <c r="L1350" s="248"/>
      <c r="M1350" s="249" t="s">
        <v>34</v>
      </c>
      <c r="N1350" s="250" t="s">
        <v>51</v>
      </c>
      <c r="O1350" s="67"/>
      <c r="P1350" s="201">
        <f>O1350*H1350</f>
        <v>0</v>
      </c>
      <c r="Q1350" s="201">
        <v>4.3E-3</v>
      </c>
      <c r="R1350" s="201">
        <f>Q1350*H1350</f>
        <v>4.3E-3</v>
      </c>
      <c r="S1350" s="201">
        <v>0</v>
      </c>
      <c r="T1350" s="202">
        <f>S1350*H1350</f>
        <v>0</v>
      </c>
      <c r="U1350" s="37"/>
      <c r="V1350" s="37"/>
      <c r="W1350" s="37"/>
      <c r="X1350" s="37"/>
      <c r="Y1350" s="37"/>
      <c r="Z1350" s="37"/>
      <c r="AA1350" s="37"/>
      <c r="AB1350" s="37"/>
      <c r="AC1350" s="37"/>
      <c r="AD1350" s="37"/>
      <c r="AE1350" s="37"/>
      <c r="AR1350" s="203" t="s">
        <v>1081</v>
      </c>
      <c r="AT1350" s="203" t="s">
        <v>164</v>
      </c>
      <c r="AU1350" s="203" t="s">
        <v>23</v>
      </c>
      <c r="AY1350" s="19" t="s">
        <v>134</v>
      </c>
      <c r="BE1350" s="204">
        <f>IF(N1350="základní",J1350,0)</f>
        <v>0</v>
      </c>
      <c r="BF1350" s="204">
        <f>IF(N1350="snížená",J1350,0)</f>
        <v>0</v>
      </c>
      <c r="BG1350" s="204">
        <f>IF(N1350="zákl. přenesená",J1350,0)</f>
        <v>0</v>
      </c>
      <c r="BH1350" s="204">
        <f>IF(N1350="sníž. přenesená",J1350,0)</f>
        <v>0</v>
      </c>
      <c r="BI1350" s="204">
        <f>IF(N1350="nulová",J1350,0)</f>
        <v>0</v>
      </c>
      <c r="BJ1350" s="19" t="s">
        <v>23</v>
      </c>
      <c r="BK1350" s="204">
        <f>ROUND(I1350*H1350,2)</f>
        <v>0</v>
      </c>
      <c r="BL1350" s="19" t="s">
        <v>1081</v>
      </c>
      <c r="BM1350" s="203" t="s">
        <v>1104</v>
      </c>
    </row>
    <row r="1351" spans="1:65" s="2" customFormat="1" ht="11.25" x14ac:dyDescent="0.2">
      <c r="A1351" s="37"/>
      <c r="B1351" s="38"/>
      <c r="C1351" s="39"/>
      <c r="D1351" s="205" t="s">
        <v>143</v>
      </c>
      <c r="E1351" s="39"/>
      <c r="F1351" s="206" t="s">
        <v>1103</v>
      </c>
      <c r="G1351" s="39"/>
      <c r="H1351" s="39"/>
      <c r="I1351" s="110"/>
      <c r="J1351" s="39"/>
      <c r="K1351" s="39"/>
      <c r="L1351" s="42"/>
      <c r="M1351" s="207"/>
      <c r="N1351" s="208"/>
      <c r="O1351" s="67"/>
      <c r="P1351" s="67"/>
      <c r="Q1351" s="67"/>
      <c r="R1351" s="67"/>
      <c r="S1351" s="67"/>
      <c r="T1351" s="68"/>
      <c r="U1351" s="37"/>
      <c r="V1351" s="37"/>
      <c r="W1351" s="37"/>
      <c r="X1351" s="37"/>
      <c r="Y1351" s="37"/>
      <c r="Z1351" s="37"/>
      <c r="AA1351" s="37"/>
      <c r="AB1351" s="37"/>
      <c r="AC1351" s="37"/>
      <c r="AD1351" s="37"/>
      <c r="AE1351" s="37"/>
      <c r="AT1351" s="19" t="s">
        <v>143</v>
      </c>
      <c r="AU1351" s="19" t="s">
        <v>23</v>
      </c>
    </row>
    <row r="1352" spans="1:65" s="14" customFormat="1" ht="11.25" x14ac:dyDescent="0.2">
      <c r="B1352" s="219"/>
      <c r="C1352" s="220"/>
      <c r="D1352" s="205" t="s">
        <v>145</v>
      </c>
      <c r="E1352" s="221" t="s">
        <v>34</v>
      </c>
      <c r="F1352" s="222" t="s">
        <v>23</v>
      </c>
      <c r="G1352" s="220"/>
      <c r="H1352" s="223">
        <v>1</v>
      </c>
      <c r="I1352" s="224"/>
      <c r="J1352" s="220"/>
      <c r="K1352" s="220"/>
      <c r="L1352" s="225"/>
      <c r="M1352" s="264"/>
      <c r="N1352" s="265"/>
      <c r="O1352" s="265"/>
      <c r="P1352" s="265"/>
      <c r="Q1352" s="265"/>
      <c r="R1352" s="265"/>
      <c r="S1352" s="265"/>
      <c r="T1352" s="266"/>
      <c r="AT1352" s="229" t="s">
        <v>145</v>
      </c>
      <c r="AU1352" s="229" t="s">
        <v>23</v>
      </c>
      <c r="AV1352" s="14" t="s">
        <v>89</v>
      </c>
      <c r="AW1352" s="14" t="s">
        <v>41</v>
      </c>
      <c r="AX1352" s="14" t="s">
        <v>23</v>
      </c>
      <c r="AY1352" s="229" t="s">
        <v>134</v>
      </c>
    </row>
    <row r="1353" spans="1:65" s="2" customFormat="1" ht="6.95" customHeight="1" x14ac:dyDescent="0.2">
      <c r="A1353" s="37"/>
      <c r="B1353" s="50"/>
      <c r="C1353" s="51"/>
      <c r="D1353" s="51"/>
      <c r="E1353" s="51"/>
      <c r="F1353" s="51"/>
      <c r="G1353" s="51"/>
      <c r="H1353" s="51"/>
      <c r="I1353" s="141"/>
      <c r="J1353" s="51"/>
      <c r="K1353" s="51"/>
      <c r="L1353" s="42"/>
      <c r="M1353" s="37"/>
      <c r="O1353" s="37"/>
      <c r="P1353" s="37"/>
      <c r="Q1353" s="37"/>
      <c r="R1353" s="37"/>
      <c r="S1353" s="37"/>
      <c r="T1353" s="37"/>
      <c r="U1353" s="37"/>
      <c r="V1353" s="37"/>
      <c r="W1353" s="37"/>
      <c r="X1353" s="37"/>
      <c r="Y1353" s="37"/>
      <c r="Z1353" s="37"/>
      <c r="AA1353" s="37"/>
      <c r="AB1353" s="37"/>
      <c r="AC1353" s="37"/>
      <c r="AD1353" s="37"/>
      <c r="AE1353" s="37"/>
    </row>
  </sheetData>
  <sheetProtection algorithmName="SHA-512" hashValue="iPOMrR+/DLIkfphvvGNDCt+9hd4zm4aAytAiPHzwdD2T0e9evlL6jJscSk09Zu2wIvfDbk2tOvAHurjoJHyc5g==" saltValue="oCO77au5fw2bl6h5BfAP2WtT1RLDKREanLfEmgoEGEYwM4W+R/S3oCTxHGPbhSzvaofzRQZ4KHpCLzB2hKHUKg==" spinCount="100000" sheet="1" objects="1" scenarios="1" formatColumns="0" formatRows="0" autoFilter="0"/>
  <autoFilter ref="C90:K1352" xr:uid="{00000000-0009-0000-0000-000001000000}"/>
  <mergeCells count="6">
    <mergeCell ref="L2:V2"/>
    <mergeCell ref="E7:H7"/>
    <mergeCell ref="E16:H16"/>
    <mergeCell ref="E25:H25"/>
    <mergeCell ref="E46:H46"/>
    <mergeCell ref="E83:H83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28"/>
  <sheetViews>
    <sheetView showGridLines="0" workbookViewId="0"/>
  </sheetViews>
  <sheetFormatPr defaultRowHeight="1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103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AT2" s="19" t="s">
        <v>88</v>
      </c>
    </row>
    <row r="3" spans="1:46" s="1" customFormat="1" ht="6.95" customHeight="1" x14ac:dyDescent="0.2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89</v>
      </c>
    </row>
    <row r="4" spans="1:46" s="1" customFormat="1" ht="24.95" customHeight="1" x14ac:dyDescent="0.2">
      <c r="B4" s="22"/>
      <c r="D4" s="107" t="s">
        <v>97</v>
      </c>
      <c r="I4" s="103"/>
      <c r="L4" s="22"/>
      <c r="M4" s="108" t="s">
        <v>10</v>
      </c>
      <c r="AT4" s="19" t="s">
        <v>4</v>
      </c>
    </row>
    <row r="5" spans="1:46" s="1" customFormat="1" ht="6.95" customHeight="1" x14ac:dyDescent="0.2">
      <c r="B5" s="22"/>
      <c r="I5" s="103"/>
      <c r="L5" s="22"/>
    </row>
    <row r="6" spans="1:46" s="1" customFormat="1" ht="12" customHeight="1" x14ac:dyDescent="0.2">
      <c r="B6" s="22"/>
      <c r="D6" s="109" t="s">
        <v>16</v>
      </c>
      <c r="I6" s="103"/>
      <c r="L6" s="22"/>
    </row>
    <row r="7" spans="1:46" s="1" customFormat="1" ht="16.5" customHeight="1" x14ac:dyDescent="0.2">
      <c r="B7" s="22"/>
      <c r="E7" s="395" t="str">
        <f>'Rekapitulace stavby'!K6</f>
        <v>Obnova střechy a krovu I.ETAPA</v>
      </c>
      <c r="F7" s="396"/>
      <c r="G7" s="396"/>
      <c r="H7" s="396"/>
      <c r="I7" s="103"/>
      <c r="L7" s="22"/>
    </row>
    <row r="8" spans="1:46" s="2" customFormat="1" ht="12" customHeight="1" x14ac:dyDescent="0.2">
      <c r="A8" s="37"/>
      <c r="B8" s="42"/>
      <c r="C8" s="37"/>
      <c r="D8" s="109" t="s">
        <v>1105</v>
      </c>
      <c r="E8" s="37"/>
      <c r="F8" s="37"/>
      <c r="G8" s="37"/>
      <c r="H8" s="37"/>
      <c r="I8" s="110"/>
      <c r="J8" s="37"/>
      <c r="K8" s="37"/>
      <c r="L8" s="111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6.5" customHeight="1" x14ac:dyDescent="0.2">
      <c r="A9" s="37"/>
      <c r="B9" s="42"/>
      <c r="C9" s="37"/>
      <c r="D9" s="37"/>
      <c r="E9" s="389" t="s">
        <v>1106</v>
      </c>
      <c r="F9" s="390"/>
      <c r="G9" s="390"/>
      <c r="H9" s="390"/>
      <c r="I9" s="110"/>
      <c r="J9" s="37"/>
      <c r="K9" s="37"/>
      <c r="L9" s="111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1.25" x14ac:dyDescent="0.2">
      <c r="A10" s="37"/>
      <c r="B10" s="42"/>
      <c r="C10" s="37"/>
      <c r="D10" s="37"/>
      <c r="E10" s="37"/>
      <c r="F10" s="37"/>
      <c r="G10" s="37"/>
      <c r="H10" s="37"/>
      <c r="I10" s="110"/>
      <c r="J10" s="37"/>
      <c r="K10" s="37"/>
      <c r="L10" s="111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2" customHeight="1" x14ac:dyDescent="0.2">
      <c r="A11" s="37"/>
      <c r="B11" s="42"/>
      <c r="C11" s="37"/>
      <c r="D11" s="109" t="s">
        <v>19</v>
      </c>
      <c r="E11" s="37"/>
      <c r="F11" s="112" t="s">
        <v>20</v>
      </c>
      <c r="G11" s="37"/>
      <c r="H11" s="37"/>
      <c r="I11" s="113" t="s">
        <v>21</v>
      </c>
      <c r="J11" s="112" t="s">
        <v>34</v>
      </c>
      <c r="K11" s="37"/>
      <c r="L11" s="111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 x14ac:dyDescent="0.2">
      <c r="A12" s="37"/>
      <c r="B12" s="42"/>
      <c r="C12" s="37"/>
      <c r="D12" s="109" t="s">
        <v>24</v>
      </c>
      <c r="E12" s="37"/>
      <c r="F12" s="112" t="s">
        <v>25</v>
      </c>
      <c r="G12" s="37"/>
      <c r="H12" s="37"/>
      <c r="I12" s="113" t="s">
        <v>26</v>
      </c>
      <c r="J12" s="114" t="str">
        <f>'Rekapitulace stavby'!AN8</f>
        <v>19. 2. 2020</v>
      </c>
      <c r="K12" s="37"/>
      <c r="L12" s="111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0.9" customHeight="1" x14ac:dyDescent="0.2">
      <c r="A13" s="37"/>
      <c r="B13" s="42"/>
      <c r="C13" s="37"/>
      <c r="D13" s="37"/>
      <c r="E13" s="37"/>
      <c r="F13" s="37"/>
      <c r="G13" s="37"/>
      <c r="H13" s="37"/>
      <c r="I13" s="110"/>
      <c r="J13" s="37"/>
      <c r="K13" s="37"/>
      <c r="L13" s="111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12" customHeight="1" x14ac:dyDescent="0.2">
      <c r="A14" s="37"/>
      <c r="B14" s="42"/>
      <c r="C14" s="37"/>
      <c r="D14" s="109" t="s">
        <v>32</v>
      </c>
      <c r="E14" s="37"/>
      <c r="F14" s="37"/>
      <c r="G14" s="37"/>
      <c r="H14" s="37"/>
      <c r="I14" s="113" t="s">
        <v>33</v>
      </c>
      <c r="J14" s="112" t="s">
        <v>34</v>
      </c>
      <c r="K14" s="37"/>
      <c r="L14" s="111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8" customHeight="1" x14ac:dyDescent="0.2">
      <c r="A15" s="37"/>
      <c r="B15" s="42"/>
      <c r="C15" s="37"/>
      <c r="D15" s="37"/>
      <c r="E15" s="112" t="s">
        <v>35</v>
      </c>
      <c r="F15" s="37"/>
      <c r="G15" s="37"/>
      <c r="H15" s="37"/>
      <c r="I15" s="113" t="s">
        <v>36</v>
      </c>
      <c r="J15" s="112" t="s">
        <v>34</v>
      </c>
      <c r="K15" s="37"/>
      <c r="L15" s="111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6.95" customHeight="1" x14ac:dyDescent="0.2">
      <c r="A16" s="37"/>
      <c r="B16" s="42"/>
      <c r="C16" s="37"/>
      <c r="D16" s="37"/>
      <c r="E16" s="37"/>
      <c r="F16" s="37"/>
      <c r="G16" s="37"/>
      <c r="H16" s="37"/>
      <c r="I16" s="110"/>
      <c r="J16" s="37"/>
      <c r="K16" s="37"/>
      <c r="L16" s="111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x14ac:dyDescent="0.2">
      <c r="A17" s="37"/>
      <c r="B17" s="42"/>
      <c r="C17" s="37"/>
      <c r="D17" s="109" t="s">
        <v>37</v>
      </c>
      <c r="E17" s="37"/>
      <c r="F17" s="37"/>
      <c r="G17" s="37"/>
      <c r="H17" s="37"/>
      <c r="I17" s="113" t="s">
        <v>33</v>
      </c>
      <c r="J17" s="32" t="str">
        <f>'Rekapitulace stavby'!AN13</f>
        <v>Vyplň údaj</v>
      </c>
      <c r="K17" s="37"/>
      <c r="L17" s="111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x14ac:dyDescent="0.2">
      <c r="A18" s="37"/>
      <c r="B18" s="42"/>
      <c r="C18" s="37"/>
      <c r="D18" s="37"/>
      <c r="E18" s="391" t="str">
        <f>'Rekapitulace stavby'!E14</f>
        <v>Vyplň údaj</v>
      </c>
      <c r="F18" s="392"/>
      <c r="G18" s="392"/>
      <c r="H18" s="392"/>
      <c r="I18" s="113" t="s">
        <v>36</v>
      </c>
      <c r="J18" s="32" t="str">
        <f>'Rekapitulace stavby'!AN14</f>
        <v>Vyplň údaj</v>
      </c>
      <c r="K18" s="37"/>
      <c r="L18" s="111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x14ac:dyDescent="0.2">
      <c r="A19" s="37"/>
      <c r="B19" s="42"/>
      <c r="C19" s="37"/>
      <c r="D19" s="37"/>
      <c r="E19" s="37"/>
      <c r="F19" s="37"/>
      <c r="G19" s="37"/>
      <c r="H19" s="37"/>
      <c r="I19" s="110"/>
      <c r="J19" s="37"/>
      <c r="K19" s="37"/>
      <c r="L19" s="111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x14ac:dyDescent="0.2">
      <c r="A20" s="37"/>
      <c r="B20" s="42"/>
      <c r="C20" s="37"/>
      <c r="D20" s="109" t="s">
        <v>39</v>
      </c>
      <c r="E20" s="37"/>
      <c r="F20" s="37"/>
      <c r="G20" s="37"/>
      <c r="H20" s="37"/>
      <c r="I20" s="113" t="s">
        <v>33</v>
      </c>
      <c r="J20" s="112" t="s">
        <v>34</v>
      </c>
      <c r="K20" s="37"/>
      <c r="L20" s="111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x14ac:dyDescent="0.2">
      <c r="A21" s="37"/>
      <c r="B21" s="42"/>
      <c r="C21" s="37"/>
      <c r="D21" s="37"/>
      <c r="E21" s="112" t="s">
        <v>40</v>
      </c>
      <c r="F21" s="37"/>
      <c r="G21" s="37"/>
      <c r="H21" s="37"/>
      <c r="I21" s="113" t="s">
        <v>36</v>
      </c>
      <c r="J21" s="112" t="s">
        <v>34</v>
      </c>
      <c r="K21" s="37"/>
      <c r="L21" s="111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x14ac:dyDescent="0.2">
      <c r="A22" s="37"/>
      <c r="B22" s="42"/>
      <c r="C22" s="37"/>
      <c r="D22" s="37"/>
      <c r="E22" s="37"/>
      <c r="F22" s="37"/>
      <c r="G22" s="37"/>
      <c r="H22" s="37"/>
      <c r="I22" s="110"/>
      <c r="J22" s="37"/>
      <c r="K22" s="37"/>
      <c r="L22" s="111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x14ac:dyDescent="0.2">
      <c r="A23" s="37"/>
      <c r="B23" s="42"/>
      <c r="C23" s="37"/>
      <c r="D23" s="109" t="s">
        <v>42</v>
      </c>
      <c r="E23" s="37"/>
      <c r="F23" s="37"/>
      <c r="G23" s="37"/>
      <c r="H23" s="37"/>
      <c r="I23" s="113" t="s">
        <v>33</v>
      </c>
      <c r="J23" s="112" t="s">
        <v>34</v>
      </c>
      <c r="K23" s="37"/>
      <c r="L23" s="111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x14ac:dyDescent="0.2">
      <c r="A24" s="37"/>
      <c r="B24" s="42"/>
      <c r="C24" s="37"/>
      <c r="D24" s="37"/>
      <c r="E24" s="112" t="s">
        <v>43</v>
      </c>
      <c r="F24" s="37"/>
      <c r="G24" s="37"/>
      <c r="H24" s="37"/>
      <c r="I24" s="113" t="s">
        <v>36</v>
      </c>
      <c r="J24" s="112" t="s">
        <v>34</v>
      </c>
      <c r="K24" s="37"/>
      <c r="L24" s="111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x14ac:dyDescent="0.2">
      <c r="A25" s="37"/>
      <c r="B25" s="42"/>
      <c r="C25" s="37"/>
      <c r="D25" s="37"/>
      <c r="E25" s="37"/>
      <c r="F25" s="37"/>
      <c r="G25" s="37"/>
      <c r="H25" s="37"/>
      <c r="I25" s="110"/>
      <c r="J25" s="37"/>
      <c r="K25" s="37"/>
      <c r="L25" s="111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x14ac:dyDescent="0.2">
      <c r="A26" s="37"/>
      <c r="B26" s="42"/>
      <c r="C26" s="37"/>
      <c r="D26" s="109" t="s">
        <v>44</v>
      </c>
      <c r="E26" s="37"/>
      <c r="F26" s="37"/>
      <c r="G26" s="37"/>
      <c r="H26" s="37"/>
      <c r="I26" s="110"/>
      <c r="J26" s="37"/>
      <c r="K26" s="37"/>
      <c r="L26" s="111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x14ac:dyDescent="0.2">
      <c r="A27" s="118"/>
      <c r="B27" s="119"/>
      <c r="C27" s="118"/>
      <c r="D27" s="118"/>
      <c r="E27" s="393" t="s">
        <v>34</v>
      </c>
      <c r="F27" s="393"/>
      <c r="G27" s="393"/>
      <c r="H27" s="393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 x14ac:dyDescent="0.2">
      <c r="A28" s="37"/>
      <c r="B28" s="42"/>
      <c r="C28" s="37"/>
      <c r="D28" s="37"/>
      <c r="E28" s="37"/>
      <c r="F28" s="37"/>
      <c r="G28" s="37"/>
      <c r="H28" s="37"/>
      <c r="I28" s="110"/>
      <c r="J28" s="37"/>
      <c r="K28" s="37"/>
      <c r="L28" s="111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x14ac:dyDescent="0.2">
      <c r="A29" s="37"/>
      <c r="B29" s="42"/>
      <c r="C29" s="37"/>
      <c r="D29" s="122"/>
      <c r="E29" s="122"/>
      <c r="F29" s="122"/>
      <c r="G29" s="122"/>
      <c r="H29" s="122"/>
      <c r="I29" s="123"/>
      <c r="J29" s="122"/>
      <c r="K29" s="122"/>
      <c r="L29" s="111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 x14ac:dyDescent="0.2">
      <c r="A30" s="37"/>
      <c r="B30" s="42"/>
      <c r="C30" s="37"/>
      <c r="D30" s="124" t="s">
        <v>46</v>
      </c>
      <c r="E30" s="37"/>
      <c r="F30" s="37"/>
      <c r="G30" s="37"/>
      <c r="H30" s="37"/>
      <c r="I30" s="110"/>
      <c r="J30" s="125">
        <f>ROUND(J85, 2)</f>
        <v>0</v>
      </c>
      <c r="K30" s="37"/>
      <c r="L30" s="111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x14ac:dyDescent="0.2">
      <c r="A31" s="37"/>
      <c r="B31" s="42"/>
      <c r="C31" s="37"/>
      <c r="D31" s="122"/>
      <c r="E31" s="122"/>
      <c r="F31" s="122"/>
      <c r="G31" s="122"/>
      <c r="H31" s="122"/>
      <c r="I31" s="123"/>
      <c r="J31" s="122"/>
      <c r="K31" s="122"/>
      <c r="L31" s="111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 x14ac:dyDescent="0.2">
      <c r="A32" s="37"/>
      <c r="B32" s="42"/>
      <c r="C32" s="37"/>
      <c r="D32" s="37"/>
      <c r="E32" s="37"/>
      <c r="F32" s="126" t="s">
        <v>48</v>
      </c>
      <c r="G32" s="37"/>
      <c r="H32" s="37"/>
      <c r="I32" s="127" t="s">
        <v>47</v>
      </c>
      <c r="J32" s="126" t="s">
        <v>49</v>
      </c>
      <c r="K32" s="37"/>
      <c r="L32" s="111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 x14ac:dyDescent="0.2">
      <c r="A33" s="37"/>
      <c r="B33" s="42"/>
      <c r="C33" s="37"/>
      <c r="D33" s="128" t="s">
        <v>50</v>
      </c>
      <c r="E33" s="109" t="s">
        <v>51</v>
      </c>
      <c r="F33" s="129">
        <f>ROUND((SUM(BE85:BE127)),  2)</f>
        <v>0</v>
      </c>
      <c r="G33" s="37"/>
      <c r="H33" s="37"/>
      <c r="I33" s="130">
        <v>0.21</v>
      </c>
      <c r="J33" s="129">
        <f>ROUND(((SUM(BE85:BE127))*I33),  2)</f>
        <v>0</v>
      </c>
      <c r="K33" s="37"/>
      <c r="L33" s="111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 x14ac:dyDescent="0.2">
      <c r="A34" s="37"/>
      <c r="B34" s="42"/>
      <c r="C34" s="37"/>
      <c r="D34" s="37"/>
      <c r="E34" s="109" t="s">
        <v>52</v>
      </c>
      <c r="F34" s="129">
        <f>ROUND((SUM(BF85:BF127)),  2)</f>
        <v>0</v>
      </c>
      <c r="G34" s="37"/>
      <c r="H34" s="37"/>
      <c r="I34" s="130">
        <v>0.15</v>
      </c>
      <c r="J34" s="129">
        <f>ROUND(((SUM(BF85:BF127))*I34),  2)</f>
        <v>0</v>
      </c>
      <c r="K34" s="37"/>
      <c r="L34" s="111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hidden="1" customHeight="1" x14ac:dyDescent="0.2">
      <c r="A35" s="37"/>
      <c r="B35" s="42"/>
      <c r="C35" s="37"/>
      <c r="D35" s="37"/>
      <c r="E35" s="109" t="s">
        <v>53</v>
      </c>
      <c r="F35" s="129">
        <f>ROUND((SUM(BG85:BG127)),  2)</f>
        <v>0</v>
      </c>
      <c r="G35" s="37"/>
      <c r="H35" s="37"/>
      <c r="I35" s="130">
        <v>0.21</v>
      </c>
      <c r="J35" s="129">
        <f>0</f>
        <v>0</v>
      </c>
      <c r="K35" s="37"/>
      <c r="L35" s="111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hidden="1" customHeight="1" x14ac:dyDescent="0.2">
      <c r="A36" s="37"/>
      <c r="B36" s="42"/>
      <c r="C36" s="37"/>
      <c r="D36" s="37"/>
      <c r="E36" s="109" t="s">
        <v>54</v>
      </c>
      <c r="F36" s="129">
        <f>ROUND((SUM(BH85:BH127)),  2)</f>
        <v>0</v>
      </c>
      <c r="G36" s="37"/>
      <c r="H36" s="37"/>
      <c r="I36" s="130">
        <v>0.15</v>
      </c>
      <c r="J36" s="129">
        <f>0</f>
        <v>0</v>
      </c>
      <c r="K36" s="37"/>
      <c r="L36" s="111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hidden="1" customHeight="1" x14ac:dyDescent="0.2">
      <c r="A37" s="37"/>
      <c r="B37" s="42"/>
      <c r="C37" s="37"/>
      <c r="D37" s="37"/>
      <c r="E37" s="109" t="s">
        <v>55</v>
      </c>
      <c r="F37" s="129">
        <f>ROUND((SUM(BI85:BI127)),  2)</f>
        <v>0</v>
      </c>
      <c r="G37" s="37"/>
      <c r="H37" s="37"/>
      <c r="I37" s="130">
        <v>0</v>
      </c>
      <c r="J37" s="129">
        <f>0</f>
        <v>0</v>
      </c>
      <c r="K37" s="37"/>
      <c r="L37" s="111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x14ac:dyDescent="0.2">
      <c r="A38" s="37"/>
      <c r="B38" s="42"/>
      <c r="C38" s="37"/>
      <c r="D38" s="37"/>
      <c r="E38" s="37"/>
      <c r="F38" s="37"/>
      <c r="G38" s="37"/>
      <c r="H38" s="37"/>
      <c r="I38" s="110"/>
      <c r="J38" s="37"/>
      <c r="K38" s="37"/>
      <c r="L38" s="111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 x14ac:dyDescent="0.2">
      <c r="A39" s="37"/>
      <c r="B39" s="42"/>
      <c r="C39" s="131"/>
      <c r="D39" s="132" t="s">
        <v>56</v>
      </c>
      <c r="E39" s="133"/>
      <c r="F39" s="133"/>
      <c r="G39" s="134" t="s">
        <v>57</v>
      </c>
      <c r="H39" s="135" t="s">
        <v>58</v>
      </c>
      <c r="I39" s="136"/>
      <c r="J39" s="137">
        <f>SUM(J30:J37)</f>
        <v>0</v>
      </c>
      <c r="K39" s="138"/>
      <c r="L39" s="111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x14ac:dyDescent="0.2">
      <c r="A40" s="37"/>
      <c r="B40" s="139"/>
      <c r="C40" s="140"/>
      <c r="D40" s="140"/>
      <c r="E40" s="140"/>
      <c r="F40" s="140"/>
      <c r="G40" s="140"/>
      <c r="H40" s="140"/>
      <c r="I40" s="141"/>
      <c r="J40" s="140"/>
      <c r="K40" s="140"/>
      <c r="L40" s="111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 x14ac:dyDescent="0.2">
      <c r="A44" s="37"/>
      <c r="B44" s="142"/>
      <c r="C44" s="143"/>
      <c r="D44" s="143"/>
      <c r="E44" s="143"/>
      <c r="F44" s="143"/>
      <c r="G44" s="143"/>
      <c r="H44" s="143"/>
      <c r="I44" s="144"/>
      <c r="J44" s="143"/>
      <c r="K44" s="143"/>
      <c r="L44" s="111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 x14ac:dyDescent="0.2">
      <c r="A45" s="37"/>
      <c r="B45" s="38"/>
      <c r="C45" s="25" t="s">
        <v>98</v>
      </c>
      <c r="D45" s="39"/>
      <c r="E45" s="39"/>
      <c r="F45" s="39"/>
      <c r="G45" s="39"/>
      <c r="H45" s="39"/>
      <c r="I45" s="110"/>
      <c r="J45" s="39"/>
      <c r="K45" s="39"/>
      <c r="L45" s="111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 x14ac:dyDescent="0.2">
      <c r="A46" s="37"/>
      <c r="B46" s="38"/>
      <c r="C46" s="39"/>
      <c r="D46" s="39"/>
      <c r="E46" s="39"/>
      <c r="F46" s="39"/>
      <c r="G46" s="39"/>
      <c r="H46" s="39"/>
      <c r="I46" s="110"/>
      <c r="J46" s="39"/>
      <c r="K46" s="39"/>
      <c r="L46" s="111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 x14ac:dyDescent="0.2">
      <c r="A47" s="37"/>
      <c r="B47" s="38"/>
      <c r="C47" s="31" t="s">
        <v>16</v>
      </c>
      <c r="D47" s="39"/>
      <c r="E47" s="39"/>
      <c r="F47" s="39"/>
      <c r="G47" s="39"/>
      <c r="H47" s="39"/>
      <c r="I47" s="110"/>
      <c r="J47" s="39"/>
      <c r="K47" s="39"/>
      <c r="L47" s="111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 x14ac:dyDescent="0.2">
      <c r="A48" s="37"/>
      <c r="B48" s="38"/>
      <c r="C48" s="39"/>
      <c r="D48" s="39"/>
      <c r="E48" s="397" t="str">
        <f>E7</f>
        <v>Obnova střechy a krovu I.ETAPA</v>
      </c>
      <c r="F48" s="398"/>
      <c r="G48" s="398"/>
      <c r="H48" s="398"/>
      <c r="I48" s="110"/>
      <c r="J48" s="39"/>
      <c r="K48" s="39"/>
      <c r="L48" s="111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12" customHeight="1" x14ac:dyDescent="0.2">
      <c r="A49" s="37"/>
      <c r="B49" s="38"/>
      <c r="C49" s="31" t="s">
        <v>1105</v>
      </c>
      <c r="D49" s="39"/>
      <c r="E49" s="39"/>
      <c r="F49" s="39"/>
      <c r="G49" s="39"/>
      <c r="H49" s="39"/>
      <c r="I49" s="110"/>
      <c r="J49" s="39"/>
      <c r="K49" s="39"/>
      <c r="L49" s="111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16.5" customHeight="1" x14ac:dyDescent="0.2">
      <c r="A50" s="37"/>
      <c r="B50" s="38"/>
      <c r="C50" s="39"/>
      <c r="D50" s="39"/>
      <c r="E50" s="349" t="str">
        <f>E9</f>
        <v>VRN - Vedlejší rozpočtové náklady</v>
      </c>
      <c r="F50" s="394"/>
      <c r="G50" s="394"/>
      <c r="H50" s="394"/>
      <c r="I50" s="110"/>
      <c r="J50" s="39"/>
      <c r="K50" s="39"/>
      <c r="L50" s="111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6.95" customHeight="1" x14ac:dyDescent="0.2">
      <c r="A51" s="37"/>
      <c r="B51" s="38"/>
      <c r="C51" s="39"/>
      <c r="D51" s="39"/>
      <c r="E51" s="39"/>
      <c r="F51" s="39"/>
      <c r="G51" s="39"/>
      <c r="H51" s="39"/>
      <c r="I51" s="110"/>
      <c r="J51" s="39"/>
      <c r="K51" s="39"/>
      <c r="L51" s="111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2" customHeight="1" x14ac:dyDescent="0.2">
      <c r="A52" s="37"/>
      <c r="B52" s="38"/>
      <c r="C52" s="31" t="s">
        <v>24</v>
      </c>
      <c r="D52" s="39"/>
      <c r="E52" s="39"/>
      <c r="F52" s="29" t="str">
        <f>F12</f>
        <v>Choceň, zámek č.p.1</v>
      </c>
      <c r="G52" s="39"/>
      <c r="H52" s="39"/>
      <c r="I52" s="113" t="s">
        <v>26</v>
      </c>
      <c r="J52" s="62" t="str">
        <f>IF(J12="","",J12)</f>
        <v>19. 2. 2020</v>
      </c>
      <c r="K52" s="39"/>
      <c r="L52" s="111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6.95" customHeight="1" x14ac:dyDescent="0.2">
      <c r="A53" s="37"/>
      <c r="B53" s="38"/>
      <c r="C53" s="39"/>
      <c r="D53" s="39"/>
      <c r="E53" s="39"/>
      <c r="F53" s="39"/>
      <c r="G53" s="39"/>
      <c r="H53" s="39"/>
      <c r="I53" s="110"/>
      <c r="J53" s="39"/>
      <c r="K53" s="39"/>
      <c r="L53" s="111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40.15" customHeight="1" x14ac:dyDescent="0.2">
      <c r="A54" s="37"/>
      <c r="B54" s="38"/>
      <c r="C54" s="31" t="s">
        <v>32</v>
      </c>
      <c r="D54" s="39"/>
      <c r="E54" s="39"/>
      <c r="F54" s="29" t="str">
        <f>E15</f>
        <v>Město Choceň MÚ</v>
      </c>
      <c r="G54" s="39"/>
      <c r="H54" s="39"/>
      <c r="I54" s="113" t="s">
        <v>39</v>
      </c>
      <c r="J54" s="35" t="str">
        <f>E21</f>
        <v>Projektový atelier pro arch.a poz.stavby</v>
      </c>
      <c r="K54" s="39"/>
      <c r="L54" s="111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15.2" customHeight="1" x14ac:dyDescent="0.2">
      <c r="A55" s="37"/>
      <c r="B55" s="38"/>
      <c r="C55" s="31" t="s">
        <v>37</v>
      </c>
      <c r="D55" s="39"/>
      <c r="E55" s="39"/>
      <c r="F55" s="29" t="str">
        <f>IF(E18="","",E18)</f>
        <v>Vyplň údaj</v>
      </c>
      <c r="G55" s="39"/>
      <c r="H55" s="39"/>
      <c r="I55" s="113" t="s">
        <v>42</v>
      </c>
      <c r="J55" s="35" t="str">
        <f>E24</f>
        <v xml:space="preserve"> </v>
      </c>
      <c r="K55" s="39"/>
      <c r="L55" s="111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47" s="2" customFormat="1" ht="10.35" customHeight="1" x14ac:dyDescent="0.2">
      <c r="A56" s="37"/>
      <c r="B56" s="38"/>
      <c r="C56" s="39"/>
      <c r="D56" s="39"/>
      <c r="E56" s="39"/>
      <c r="F56" s="39"/>
      <c r="G56" s="39"/>
      <c r="H56" s="39"/>
      <c r="I56" s="110"/>
      <c r="J56" s="39"/>
      <c r="K56" s="39"/>
      <c r="L56" s="111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47" s="2" customFormat="1" ht="29.25" customHeight="1" x14ac:dyDescent="0.2">
      <c r="A57" s="37"/>
      <c r="B57" s="38"/>
      <c r="C57" s="145" t="s">
        <v>99</v>
      </c>
      <c r="D57" s="146"/>
      <c r="E57" s="146"/>
      <c r="F57" s="146"/>
      <c r="G57" s="146"/>
      <c r="H57" s="146"/>
      <c r="I57" s="147"/>
      <c r="J57" s="148" t="s">
        <v>100</v>
      </c>
      <c r="K57" s="146"/>
      <c r="L57" s="111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47" s="2" customFormat="1" ht="10.35" customHeight="1" x14ac:dyDescent="0.2">
      <c r="A58" s="37"/>
      <c r="B58" s="38"/>
      <c r="C58" s="39"/>
      <c r="D58" s="39"/>
      <c r="E58" s="39"/>
      <c r="F58" s="39"/>
      <c r="G58" s="39"/>
      <c r="H58" s="39"/>
      <c r="I58" s="110"/>
      <c r="J58" s="39"/>
      <c r="K58" s="39"/>
      <c r="L58" s="111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 x14ac:dyDescent="0.2">
      <c r="A59" s="37"/>
      <c r="B59" s="38"/>
      <c r="C59" s="149" t="s">
        <v>78</v>
      </c>
      <c r="D59" s="39"/>
      <c r="E59" s="39"/>
      <c r="F59" s="39"/>
      <c r="G59" s="39"/>
      <c r="H59" s="39"/>
      <c r="I59" s="110"/>
      <c r="J59" s="80">
        <f>J85</f>
        <v>0</v>
      </c>
      <c r="K59" s="39"/>
      <c r="L59" s="111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93</v>
      </c>
    </row>
    <row r="60" spans="1:47" s="9" customFormat="1" ht="24.95" customHeight="1" x14ac:dyDescent="0.2">
      <c r="B60" s="150"/>
      <c r="C60" s="151"/>
      <c r="D60" s="152" t="s">
        <v>1106</v>
      </c>
      <c r="E60" s="153"/>
      <c r="F60" s="153"/>
      <c r="G60" s="153"/>
      <c r="H60" s="153"/>
      <c r="I60" s="154"/>
      <c r="J60" s="155">
        <f>J86</f>
        <v>0</v>
      </c>
      <c r="K60" s="151"/>
      <c r="L60" s="156"/>
    </row>
    <row r="61" spans="1:47" s="10" customFormat="1" ht="19.899999999999999" customHeight="1" x14ac:dyDescent="0.2">
      <c r="B61" s="157"/>
      <c r="C61" s="158"/>
      <c r="D61" s="159" t="s">
        <v>1107</v>
      </c>
      <c r="E61" s="160"/>
      <c r="F61" s="160"/>
      <c r="G61" s="160"/>
      <c r="H61" s="160"/>
      <c r="I61" s="161"/>
      <c r="J61" s="162">
        <f>J87</f>
        <v>0</v>
      </c>
      <c r="K61" s="158"/>
      <c r="L61" s="163"/>
    </row>
    <row r="62" spans="1:47" s="10" customFormat="1" ht="19.899999999999999" customHeight="1" x14ac:dyDescent="0.2">
      <c r="B62" s="157"/>
      <c r="C62" s="158"/>
      <c r="D62" s="159" t="s">
        <v>1108</v>
      </c>
      <c r="E62" s="160"/>
      <c r="F62" s="160"/>
      <c r="G62" s="160"/>
      <c r="H62" s="160"/>
      <c r="I62" s="161"/>
      <c r="J62" s="162">
        <f>J92</f>
        <v>0</v>
      </c>
      <c r="K62" s="158"/>
      <c r="L62" s="163"/>
    </row>
    <row r="63" spans="1:47" s="10" customFormat="1" ht="19.899999999999999" customHeight="1" x14ac:dyDescent="0.2">
      <c r="B63" s="157"/>
      <c r="C63" s="158"/>
      <c r="D63" s="159" t="s">
        <v>1109</v>
      </c>
      <c r="E63" s="160"/>
      <c r="F63" s="160"/>
      <c r="G63" s="160"/>
      <c r="H63" s="160"/>
      <c r="I63" s="161"/>
      <c r="J63" s="162">
        <f>J96</f>
        <v>0</v>
      </c>
      <c r="K63" s="158"/>
      <c r="L63" s="163"/>
    </row>
    <row r="64" spans="1:47" s="10" customFormat="1" ht="19.899999999999999" customHeight="1" x14ac:dyDescent="0.2">
      <c r="B64" s="157"/>
      <c r="C64" s="158"/>
      <c r="D64" s="159" t="s">
        <v>1110</v>
      </c>
      <c r="E64" s="160"/>
      <c r="F64" s="160"/>
      <c r="G64" s="160"/>
      <c r="H64" s="160"/>
      <c r="I64" s="161"/>
      <c r="J64" s="162">
        <f>J100</f>
        <v>0</v>
      </c>
      <c r="K64" s="158"/>
      <c r="L64" s="163"/>
    </row>
    <row r="65" spans="1:31" s="10" customFormat="1" ht="19.899999999999999" customHeight="1" x14ac:dyDescent="0.2">
      <c r="B65" s="157"/>
      <c r="C65" s="158"/>
      <c r="D65" s="159" t="s">
        <v>1111</v>
      </c>
      <c r="E65" s="160"/>
      <c r="F65" s="160"/>
      <c r="G65" s="160"/>
      <c r="H65" s="160"/>
      <c r="I65" s="161"/>
      <c r="J65" s="162">
        <f>J105</f>
        <v>0</v>
      </c>
      <c r="K65" s="158"/>
      <c r="L65" s="163"/>
    </row>
    <row r="66" spans="1:31" s="2" customFormat="1" ht="21.75" customHeight="1" x14ac:dyDescent="0.2">
      <c r="A66" s="37"/>
      <c r="B66" s="38"/>
      <c r="C66" s="39"/>
      <c r="D66" s="39"/>
      <c r="E66" s="39"/>
      <c r="F66" s="39"/>
      <c r="G66" s="39"/>
      <c r="H66" s="39"/>
      <c r="I66" s="110"/>
      <c r="J66" s="39"/>
      <c r="K66" s="39"/>
      <c r="L66" s="111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 x14ac:dyDescent="0.2">
      <c r="A67" s="37"/>
      <c r="B67" s="50"/>
      <c r="C67" s="51"/>
      <c r="D67" s="51"/>
      <c r="E67" s="51"/>
      <c r="F67" s="51"/>
      <c r="G67" s="51"/>
      <c r="H67" s="51"/>
      <c r="I67" s="141"/>
      <c r="J67" s="51"/>
      <c r="K67" s="51"/>
      <c r="L67" s="111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6.95" customHeight="1" x14ac:dyDescent="0.2">
      <c r="A71" s="37"/>
      <c r="B71" s="52"/>
      <c r="C71" s="53"/>
      <c r="D71" s="53"/>
      <c r="E71" s="53"/>
      <c r="F71" s="53"/>
      <c r="G71" s="53"/>
      <c r="H71" s="53"/>
      <c r="I71" s="144"/>
      <c r="J71" s="53"/>
      <c r="K71" s="53"/>
      <c r="L71" s="111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 x14ac:dyDescent="0.2">
      <c r="A72" s="37"/>
      <c r="B72" s="38"/>
      <c r="C72" s="25" t="s">
        <v>119</v>
      </c>
      <c r="D72" s="39"/>
      <c r="E72" s="39"/>
      <c r="F72" s="39"/>
      <c r="G72" s="39"/>
      <c r="H72" s="39"/>
      <c r="I72" s="110"/>
      <c r="J72" s="39"/>
      <c r="K72" s="39"/>
      <c r="L72" s="111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 x14ac:dyDescent="0.2">
      <c r="A73" s="37"/>
      <c r="B73" s="38"/>
      <c r="C73" s="39"/>
      <c r="D73" s="39"/>
      <c r="E73" s="39"/>
      <c r="F73" s="39"/>
      <c r="G73" s="39"/>
      <c r="H73" s="39"/>
      <c r="I73" s="110"/>
      <c r="J73" s="39"/>
      <c r="K73" s="39"/>
      <c r="L73" s="111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 x14ac:dyDescent="0.2">
      <c r="A74" s="37"/>
      <c r="B74" s="38"/>
      <c r="C74" s="31" t="s">
        <v>16</v>
      </c>
      <c r="D74" s="39"/>
      <c r="E74" s="39"/>
      <c r="F74" s="39"/>
      <c r="G74" s="39"/>
      <c r="H74" s="39"/>
      <c r="I74" s="110"/>
      <c r="J74" s="39"/>
      <c r="K74" s="39"/>
      <c r="L74" s="111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 x14ac:dyDescent="0.2">
      <c r="A75" s="37"/>
      <c r="B75" s="38"/>
      <c r="C75" s="39"/>
      <c r="D75" s="39"/>
      <c r="E75" s="397" t="str">
        <f>E7</f>
        <v>Obnova střechy a krovu I.ETAPA</v>
      </c>
      <c r="F75" s="398"/>
      <c r="G75" s="398"/>
      <c r="H75" s="398"/>
      <c r="I75" s="110"/>
      <c r="J75" s="39"/>
      <c r="K75" s="39"/>
      <c r="L75" s="111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 x14ac:dyDescent="0.2">
      <c r="A76" s="37"/>
      <c r="B76" s="38"/>
      <c r="C76" s="31" t="s">
        <v>1105</v>
      </c>
      <c r="D76" s="39"/>
      <c r="E76" s="39"/>
      <c r="F76" s="39"/>
      <c r="G76" s="39"/>
      <c r="H76" s="39"/>
      <c r="I76" s="110"/>
      <c r="J76" s="39"/>
      <c r="K76" s="39"/>
      <c r="L76" s="111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 x14ac:dyDescent="0.2">
      <c r="A77" s="37"/>
      <c r="B77" s="38"/>
      <c r="C77" s="39"/>
      <c r="D77" s="39"/>
      <c r="E77" s="349" t="str">
        <f>E9</f>
        <v>VRN - Vedlejší rozpočtové náklady</v>
      </c>
      <c r="F77" s="394"/>
      <c r="G77" s="394"/>
      <c r="H77" s="394"/>
      <c r="I77" s="110"/>
      <c r="J77" s="39"/>
      <c r="K77" s="39"/>
      <c r="L77" s="111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 x14ac:dyDescent="0.2">
      <c r="A78" s="37"/>
      <c r="B78" s="38"/>
      <c r="C78" s="39"/>
      <c r="D78" s="39"/>
      <c r="E78" s="39"/>
      <c r="F78" s="39"/>
      <c r="G78" s="39"/>
      <c r="H78" s="39"/>
      <c r="I78" s="110"/>
      <c r="J78" s="39"/>
      <c r="K78" s="39"/>
      <c r="L78" s="111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 x14ac:dyDescent="0.2">
      <c r="A79" s="37"/>
      <c r="B79" s="38"/>
      <c r="C79" s="31" t="s">
        <v>24</v>
      </c>
      <c r="D79" s="39"/>
      <c r="E79" s="39"/>
      <c r="F79" s="29" t="str">
        <f>F12</f>
        <v>Choceň, zámek č.p.1</v>
      </c>
      <c r="G79" s="39"/>
      <c r="H79" s="39"/>
      <c r="I79" s="113" t="s">
        <v>26</v>
      </c>
      <c r="J79" s="62" t="str">
        <f>IF(J12="","",J12)</f>
        <v>19. 2. 2020</v>
      </c>
      <c r="K79" s="39"/>
      <c r="L79" s="111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 x14ac:dyDescent="0.2">
      <c r="A80" s="37"/>
      <c r="B80" s="38"/>
      <c r="C80" s="39"/>
      <c r="D80" s="39"/>
      <c r="E80" s="39"/>
      <c r="F80" s="39"/>
      <c r="G80" s="39"/>
      <c r="H80" s="39"/>
      <c r="I80" s="110"/>
      <c r="J80" s="39"/>
      <c r="K80" s="39"/>
      <c r="L80" s="111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65" s="2" customFormat="1" ht="40.15" customHeight="1" x14ac:dyDescent="0.2">
      <c r="A81" s="37"/>
      <c r="B81" s="38"/>
      <c r="C81" s="31" t="s">
        <v>32</v>
      </c>
      <c r="D81" s="39"/>
      <c r="E81" s="39"/>
      <c r="F81" s="29" t="str">
        <f>E15</f>
        <v>Město Choceň MÚ</v>
      </c>
      <c r="G81" s="39"/>
      <c r="H81" s="39"/>
      <c r="I81" s="113" t="s">
        <v>39</v>
      </c>
      <c r="J81" s="35" t="str">
        <f>E21</f>
        <v>Projektový atelier pro arch.a poz.stavby</v>
      </c>
      <c r="K81" s="39"/>
      <c r="L81" s="111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65" s="2" customFormat="1" ht="15.2" customHeight="1" x14ac:dyDescent="0.2">
      <c r="A82" s="37"/>
      <c r="B82" s="38"/>
      <c r="C82" s="31" t="s">
        <v>37</v>
      </c>
      <c r="D82" s="39"/>
      <c r="E82" s="39"/>
      <c r="F82" s="29" t="str">
        <f>IF(E18="","",E18)</f>
        <v>Vyplň údaj</v>
      </c>
      <c r="G82" s="39"/>
      <c r="H82" s="39"/>
      <c r="I82" s="113" t="s">
        <v>42</v>
      </c>
      <c r="J82" s="35" t="str">
        <f>E24</f>
        <v xml:space="preserve"> </v>
      </c>
      <c r="K82" s="39"/>
      <c r="L82" s="111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65" s="2" customFormat="1" ht="10.35" customHeight="1" x14ac:dyDescent="0.2">
      <c r="A83" s="37"/>
      <c r="B83" s="38"/>
      <c r="C83" s="39"/>
      <c r="D83" s="39"/>
      <c r="E83" s="39"/>
      <c r="F83" s="39"/>
      <c r="G83" s="39"/>
      <c r="H83" s="39"/>
      <c r="I83" s="110"/>
      <c r="J83" s="39"/>
      <c r="K83" s="39"/>
      <c r="L83" s="111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65" s="11" customFormat="1" ht="29.25" customHeight="1" x14ac:dyDescent="0.2">
      <c r="A84" s="164"/>
      <c r="B84" s="165"/>
      <c r="C84" s="166" t="s">
        <v>120</v>
      </c>
      <c r="D84" s="167" t="s">
        <v>65</v>
      </c>
      <c r="E84" s="167" t="s">
        <v>61</v>
      </c>
      <c r="F84" s="167" t="s">
        <v>62</v>
      </c>
      <c r="G84" s="167" t="s">
        <v>121</v>
      </c>
      <c r="H84" s="167" t="s">
        <v>122</v>
      </c>
      <c r="I84" s="168" t="s">
        <v>123</v>
      </c>
      <c r="J84" s="167" t="s">
        <v>100</v>
      </c>
      <c r="K84" s="169" t="s">
        <v>124</v>
      </c>
      <c r="L84" s="170"/>
      <c r="M84" s="71" t="s">
        <v>34</v>
      </c>
      <c r="N84" s="72" t="s">
        <v>50</v>
      </c>
      <c r="O84" s="72" t="s">
        <v>125</v>
      </c>
      <c r="P84" s="72" t="s">
        <v>126</v>
      </c>
      <c r="Q84" s="72" t="s">
        <v>127</v>
      </c>
      <c r="R84" s="72" t="s">
        <v>128</v>
      </c>
      <c r="S84" s="72" t="s">
        <v>129</v>
      </c>
      <c r="T84" s="73" t="s">
        <v>130</v>
      </c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</row>
    <row r="85" spans="1:65" s="2" customFormat="1" ht="22.9" customHeight="1" x14ac:dyDescent="0.25">
      <c r="A85" s="37"/>
      <c r="B85" s="38"/>
      <c r="C85" s="78" t="s">
        <v>131</v>
      </c>
      <c r="D85" s="39"/>
      <c r="E85" s="39"/>
      <c r="F85" s="39"/>
      <c r="G85" s="39"/>
      <c r="H85" s="39"/>
      <c r="I85" s="110"/>
      <c r="J85" s="171">
        <f>BK85</f>
        <v>0</v>
      </c>
      <c r="K85" s="39"/>
      <c r="L85" s="42"/>
      <c r="M85" s="74"/>
      <c r="N85" s="172"/>
      <c r="O85" s="75"/>
      <c r="P85" s="173">
        <f>P86</f>
        <v>0</v>
      </c>
      <c r="Q85" s="75"/>
      <c r="R85" s="173">
        <f>R86</f>
        <v>0</v>
      </c>
      <c r="S85" s="75"/>
      <c r="T85" s="174">
        <f>T86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9" t="s">
        <v>79</v>
      </c>
      <c r="AU85" s="19" t="s">
        <v>93</v>
      </c>
      <c r="BK85" s="175">
        <f>BK86</f>
        <v>0</v>
      </c>
    </row>
    <row r="86" spans="1:65" s="12" customFormat="1" ht="25.9" customHeight="1" x14ac:dyDescent="0.2">
      <c r="B86" s="176"/>
      <c r="C86" s="177"/>
      <c r="D86" s="178" t="s">
        <v>79</v>
      </c>
      <c r="E86" s="179" t="s">
        <v>86</v>
      </c>
      <c r="F86" s="179" t="s">
        <v>87</v>
      </c>
      <c r="G86" s="177"/>
      <c r="H86" s="177"/>
      <c r="I86" s="180"/>
      <c r="J86" s="181">
        <f>BK86</f>
        <v>0</v>
      </c>
      <c r="K86" s="177"/>
      <c r="L86" s="182"/>
      <c r="M86" s="183"/>
      <c r="N86" s="184"/>
      <c r="O86" s="184"/>
      <c r="P86" s="185">
        <f>P87+P92+P96+P100+P105</f>
        <v>0</v>
      </c>
      <c r="Q86" s="184"/>
      <c r="R86" s="185">
        <f>R87+R92+R96+R100+R105</f>
        <v>0</v>
      </c>
      <c r="S86" s="184"/>
      <c r="T86" s="186">
        <f>T87+T92+T96+T100+T105</f>
        <v>0</v>
      </c>
      <c r="AR86" s="187" t="s">
        <v>172</v>
      </c>
      <c r="AT86" s="188" t="s">
        <v>79</v>
      </c>
      <c r="AU86" s="188" t="s">
        <v>80</v>
      </c>
      <c r="AY86" s="187" t="s">
        <v>134</v>
      </c>
      <c r="BK86" s="189">
        <f>BK87+BK92+BK96+BK100+BK105</f>
        <v>0</v>
      </c>
    </row>
    <row r="87" spans="1:65" s="12" customFormat="1" ht="22.9" customHeight="1" x14ac:dyDescent="0.2">
      <c r="B87" s="176"/>
      <c r="C87" s="177"/>
      <c r="D87" s="178" t="s">
        <v>79</v>
      </c>
      <c r="E87" s="190" t="s">
        <v>1112</v>
      </c>
      <c r="F87" s="190" t="s">
        <v>1113</v>
      </c>
      <c r="G87" s="177"/>
      <c r="H87" s="177"/>
      <c r="I87" s="180"/>
      <c r="J87" s="191">
        <f>BK87</f>
        <v>0</v>
      </c>
      <c r="K87" s="177"/>
      <c r="L87" s="182"/>
      <c r="M87" s="183"/>
      <c r="N87" s="184"/>
      <c r="O87" s="184"/>
      <c r="P87" s="185">
        <f>SUM(P88:P91)</f>
        <v>0</v>
      </c>
      <c r="Q87" s="184"/>
      <c r="R87" s="185">
        <f>SUM(R88:R91)</f>
        <v>0</v>
      </c>
      <c r="S87" s="184"/>
      <c r="T87" s="186">
        <f>SUM(T88:T91)</f>
        <v>0</v>
      </c>
      <c r="AR87" s="187" t="s">
        <v>172</v>
      </c>
      <c r="AT87" s="188" t="s">
        <v>79</v>
      </c>
      <c r="AU87" s="188" t="s">
        <v>23</v>
      </c>
      <c r="AY87" s="187" t="s">
        <v>134</v>
      </c>
      <c r="BK87" s="189">
        <f>SUM(BK88:BK91)</f>
        <v>0</v>
      </c>
    </row>
    <row r="88" spans="1:65" s="2" customFormat="1" ht="16.5" customHeight="1" x14ac:dyDescent="0.2">
      <c r="A88" s="37"/>
      <c r="B88" s="38"/>
      <c r="C88" s="192" t="s">
        <v>23</v>
      </c>
      <c r="D88" s="192" t="s">
        <v>136</v>
      </c>
      <c r="E88" s="193" t="s">
        <v>1114</v>
      </c>
      <c r="F88" s="194" t="s">
        <v>1113</v>
      </c>
      <c r="G88" s="195" t="s">
        <v>337</v>
      </c>
      <c r="H88" s="196">
        <v>1</v>
      </c>
      <c r="I88" s="197"/>
      <c r="J88" s="198">
        <f>ROUND(I88*H88,2)</f>
        <v>0</v>
      </c>
      <c r="K88" s="194" t="s">
        <v>158</v>
      </c>
      <c r="L88" s="42"/>
      <c r="M88" s="199" t="s">
        <v>34</v>
      </c>
      <c r="N88" s="200" t="s">
        <v>51</v>
      </c>
      <c r="O88" s="67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03" t="s">
        <v>1115</v>
      </c>
      <c r="AT88" s="203" t="s">
        <v>136</v>
      </c>
      <c r="AU88" s="203" t="s">
        <v>89</v>
      </c>
      <c r="AY88" s="19" t="s">
        <v>134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19" t="s">
        <v>23</v>
      </c>
      <c r="BK88" s="204">
        <f>ROUND(I88*H88,2)</f>
        <v>0</v>
      </c>
      <c r="BL88" s="19" t="s">
        <v>1115</v>
      </c>
      <c r="BM88" s="203" t="s">
        <v>1116</v>
      </c>
    </row>
    <row r="89" spans="1:65" s="2" customFormat="1" ht="11.25" x14ac:dyDescent="0.2">
      <c r="A89" s="37"/>
      <c r="B89" s="38"/>
      <c r="C89" s="39"/>
      <c r="D89" s="205" t="s">
        <v>143</v>
      </c>
      <c r="E89" s="39"/>
      <c r="F89" s="206" t="s">
        <v>1117</v>
      </c>
      <c r="G89" s="39"/>
      <c r="H89" s="39"/>
      <c r="I89" s="110"/>
      <c r="J89" s="39"/>
      <c r="K89" s="39"/>
      <c r="L89" s="42"/>
      <c r="M89" s="207"/>
      <c r="N89" s="208"/>
      <c r="O89" s="67"/>
      <c r="P89" s="67"/>
      <c r="Q89" s="67"/>
      <c r="R89" s="67"/>
      <c r="S89" s="67"/>
      <c r="T89" s="68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9" t="s">
        <v>143</v>
      </c>
      <c r="AU89" s="19" t="s">
        <v>89</v>
      </c>
    </row>
    <row r="90" spans="1:65" s="2" customFormat="1" ht="29.25" x14ac:dyDescent="0.2">
      <c r="A90" s="37"/>
      <c r="B90" s="38"/>
      <c r="C90" s="39"/>
      <c r="D90" s="205" t="s">
        <v>340</v>
      </c>
      <c r="E90" s="39"/>
      <c r="F90" s="251" t="s">
        <v>1118</v>
      </c>
      <c r="G90" s="39"/>
      <c r="H90" s="39"/>
      <c r="I90" s="110"/>
      <c r="J90" s="39"/>
      <c r="K90" s="39"/>
      <c r="L90" s="42"/>
      <c r="M90" s="207"/>
      <c r="N90" s="208"/>
      <c r="O90" s="67"/>
      <c r="P90" s="67"/>
      <c r="Q90" s="67"/>
      <c r="R90" s="67"/>
      <c r="S90" s="67"/>
      <c r="T90" s="68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9" t="s">
        <v>340</v>
      </c>
      <c r="AU90" s="19" t="s">
        <v>89</v>
      </c>
    </row>
    <row r="91" spans="1:65" s="14" customFormat="1" ht="11.25" x14ac:dyDescent="0.2">
      <c r="B91" s="219"/>
      <c r="C91" s="220"/>
      <c r="D91" s="205" t="s">
        <v>145</v>
      </c>
      <c r="E91" s="221" t="s">
        <v>34</v>
      </c>
      <c r="F91" s="222" t="s">
        <v>23</v>
      </c>
      <c r="G91" s="220"/>
      <c r="H91" s="223">
        <v>1</v>
      </c>
      <c r="I91" s="224"/>
      <c r="J91" s="220"/>
      <c r="K91" s="220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145</v>
      </c>
      <c r="AU91" s="229" t="s">
        <v>89</v>
      </c>
      <c r="AV91" s="14" t="s">
        <v>89</v>
      </c>
      <c r="AW91" s="14" t="s">
        <v>41</v>
      </c>
      <c r="AX91" s="14" t="s">
        <v>23</v>
      </c>
      <c r="AY91" s="229" t="s">
        <v>134</v>
      </c>
    </row>
    <row r="92" spans="1:65" s="12" customFormat="1" ht="22.9" customHeight="1" x14ac:dyDescent="0.2">
      <c r="B92" s="176"/>
      <c r="C92" s="177"/>
      <c r="D92" s="178" t="s">
        <v>79</v>
      </c>
      <c r="E92" s="190" t="s">
        <v>1119</v>
      </c>
      <c r="F92" s="190" t="s">
        <v>1120</v>
      </c>
      <c r="G92" s="177"/>
      <c r="H92" s="177"/>
      <c r="I92" s="180"/>
      <c r="J92" s="191">
        <f>BK92</f>
        <v>0</v>
      </c>
      <c r="K92" s="177"/>
      <c r="L92" s="182"/>
      <c r="M92" s="183"/>
      <c r="N92" s="184"/>
      <c r="O92" s="184"/>
      <c r="P92" s="185">
        <f>SUM(P93:P95)</f>
        <v>0</v>
      </c>
      <c r="Q92" s="184"/>
      <c r="R92" s="185">
        <f>SUM(R93:R95)</f>
        <v>0</v>
      </c>
      <c r="S92" s="184"/>
      <c r="T92" s="186">
        <f>SUM(T93:T95)</f>
        <v>0</v>
      </c>
      <c r="AR92" s="187" t="s">
        <v>172</v>
      </c>
      <c r="AT92" s="188" t="s">
        <v>79</v>
      </c>
      <c r="AU92" s="188" t="s">
        <v>23</v>
      </c>
      <c r="AY92" s="187" t="s">
        <v>134</v>
      </c>
      <c r="BK92" s="189">
        <f>SUM(BK93:BK95)</f>
        <v>0</v>
      </c>
    </row>
    <row r="93" spans="1:65" s="2" customFormat="1" ht="16.5" customHeight="1" x14ac:dyDescent="0.2">
      <c r="A93" s="37"/>
      <c r="B93" s="38"/>
      <c r="C93" s="192" t="s">
        <v>89</v>
      </c>
      <c r="D93" s="192" t="s">
        <v>136</v>
      </c>
      <c r="E93" s="193" t="s">
        <v>1121</v>
      </c>
      <c r="F93" s="194" t="s">
        <v>1122</v>
      </c>
      <c r="G93" s="195" t="s">
        <v>337</v>
      </c>
      <c r="H93" s="196">
        <v>1</v>
      </c>
      <c r="I93" s="197"/>
      <c r="J93" s="198">
        <f>ROUND(I93*H93,2)</f>
        <v>0</v>
      </c>
      <c r="K93" s="194" t="s">
        <v>158</v>
      </c>
      <c r="L93" s="42"/>
      <c r="M93" s="199" t="s">
        <v>34</v>
      </c>
      <c r="N93" s="200" t="s">
        <v>51</v>
      </c>
      <c r="O93" s="67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03" t="s">
        <v>1115</v>
      </c>
      <c r="AT93" s="203" t="s">
        <v>136</v>
      </c>
      <c r="AU93" s="203" t="s">
        <v>89</v>
      </c>
      <c r="AY93" s="19" t="s">
        <v>134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19" t="s">
        <v>23</v>
      </c>
      <c r="BK93" s="204">
        <f>ROUND(I93*H93,2)</f>
        <v>0</v>
      </c>
      <c r="BL93" s="19" t="s">
        <v>1115</v>
      </c>
      <c r="BM93" s="203" t="s">
        <v>1123</v>
      </c>
    </row>
    <row r="94" spans="1:65" s="2" customFormat="1" ht="11.25" x14ac:dyDescent="0.2">
      <c r="A94" s="37"/>
      <c r="B94" s="38"/>
      <c r="C94" s="39"/>
      <c r="D94" s="205" t="s">
        <v>143</v>
      </c>
      <c r="E94" s="39"/>
      <c r="F94" s="206" t="s">
        <v>1124</v>
      </c>
      <c r="G94" s="39"/>
      <c r="H94" s="39"/>
      <c r="I94" s="110"/>
      <c r="J94" s="39"/>
      <c r="K94" s="39"/>
      <c r="L94" s="42"/>
      <c r="M94" s="207"/>
      <c r="N94" s="208"/>
      <c r="O94" s="67"/>
      <c r="P94" s="67"/>
      <c r="Q94" s="67"/>
      <c r="R94" s="67"/>
      <c r="S94" s="67"/>
      <c r="T94" s="68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9" t="s">
        <v>143</v>
      </c>
      <c r="AU94" s="19" t="s">
        <v>89</v>
      </c>
    </row>
    <row r="95" spans="1:65" s="14" customFormat="1" ht="11.25" x14ac:dyDescent="0.2">
      <c r="B95" s="219"/>
      <c r="C95" s="220"/>
      <c r="D95" s="205" t="s">
        <v>145</v>
      </c>
      <c r="E95" s="221" t="s">
        <v>34</v>
      </c>
      <c r="F95" s="222" t="s">
        <v>23</v>
      </c>
      <c r="G95" s="220"/>
      <c r="H95" s="223">
        <v>1</v>
      </c>
      <c r="I95" s="224"/>
      <c r="J95" s="220"/>
      <c r="K95" s="220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145</v>
      </c>
      <c r="AU95" s="229" t="s">
        <v>89</v>
      </c>
      <c r="AV95" s="14" t="s">
        <v>89</v>
      </c>
      <c r="AW95" s="14" t="s">
        <v>41</v>
      </c>
      <c r="AX95" s="14" t="s">
        <v>23</v>
      </c>
      <c r="AY95" s="229" t="s">
        <v>134</v>
      </c>
    </row>
    <row r="96" spans="1:65" s="12" customFormat="1" ht="22.9" customHeight="1" x14ac:dyDescent="0.2">
      <c r="B96" s="176"/>
      <c r="C96" s="177"/>
      <c r="D96" s="178" t="s">
        <v>79</v>
      </c>
      <c r="E96" s="190" t="s">
        <v>1125</v>
      </c>
      <c r="F96" s="190" t="s">
        <v>1126</v>
      </c>
      <c r="G96" s="177"/>
      <c r="H96" s="177"/>
      <c r="I96" s="180"/>
      <c r="J96" s="191">
        <f>BK96</f>
        <v>0</v>
      </c>
      <c r="K96" s="177"/>
      <c r="L96" s="182"/>
      <c r="M96" s="183"/>
      <c r="N96" s="184"/>
      <c r="O96" s="184"/>
      <c r="P96" s="185">
        <f>SUM(P97:P99)</f>
        <v>0</v>
      </c>
      <c r="Q96" s="184"/>
      <c r="R96" s="185">
        <f>SUM(R97:R99)</f>
        <v>0</v>
      </c>
      <c r="S96" s="184"/>
      <c r="T96" s="186">
        <f>SUM(T97:T99)</f>
        <v>0</v>
      </c>
      <c r="AR96" s="187" t="s">
        <v>172</v>
      </c>
      <c r="AT96" s="188" t="s">
        <v>79</v>
      </c>
      <c r="AU96" s="188" t="s">
        <v>23</v>
      </c>
      <c r="AY96" s="187" t="s">
        <v>134</v>
      </c>
      <c r="BK96" s="189">
        <f>SUM(BK97:BK99)</f>
        <v>0</v>
      </c>
    </row>
    <row r="97" spans="1:65" s="2" customFormat="1" ht="16.5" customHeight="1" x14ac:dyDescent="0.2">
      <c r="A97" s="37"/>
      <c r="B97" s="38"/>
      <c r="C97" s="192" t="s">
        <v>154</v>
      </c>
      <c r="D97" s="192" t="s">
        <v>136</v>
      </c>
      <c r="E97" s="193" t="s">
        <v>1127</v>
      </c>
      <c r="F97" s="194" t="s">
        <v>1126</v>
      </c>
      <c r="G97" s="195" t="s">
        <v>337</v>
      </c>
      <c r="H97" s="196">
        <v>1</v>
      </c>
      <c r="I97" s="197"/>
      <c r="J97" s="198">
        <f>ROUND(I97*H97,2)</f>
        <v>0</v>
      </c>
      <c r="K97" s="194" t="s">
        <v>158</v>
      </c>
      <c r="L97" s="42"/>
      <c r="M97" s="199" t="s">
        <v>34</v>
      </c>
      <c r="N97" s="200" t="s">
        <v>51</v>
      </c>
      <c r="O97" s="67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03" t="s">
        <v>1115</v>
      </c>
      <c r="AT97" s="203" t="s">
        <v>136</v>
      </c>
      <c r="AU97" s="203" t="s">
        <v>89</v>
      </c>
      <c r="AY97" s="19" t="s">
        <v>134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19" t="s">
        <v>23</v>
      </c>
      <c r="BK97" s="204">
        <f>ROUND(I97*H97,2)</f>
        <v>0</v>
      </c>
      <c r="BL97" s="19" t="s">
        <v>1115</v>
      </c>
      <c r="BM97" s="203" t="s">
        <v>1128</v>
      </c>
    </row>
    <row r="98" spans="1:65" s="2" customFormat="1" ht="11.25" x14ac:dyDescent="0.2">
      <c r="A98" s="37"/>
      <c r="B98" s="38"/>
      <c r="C98" s="39"/>
      <c r="D98" s="205" t="s">
        <v>143</v>
      </c>
      <c r="E98" s="39"/>
      <c r="F98" s="206" t="s">
        <v>1129</v>
      </c>
      <c r="G98" s="39"/>
      <c r="H98" s="39"/>
      <c r="I98" s="110"/>
      <c r="J98" s="39"/>
      <c r="K98" s="39"/>
      <c r="L98" s="42"/>
      <c r="M98" s="207"/>
      <c r="N98" s="208"/>
      <c r="O98" s="67"/>
      <c r="P98" s="67"/>
      <c r="Q98" s="67"/>
      <c r="R98" s="67"/>
      <c r="S98" s="67"/>
      <c r="T98" s="6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9" t="s">
        <v>143</v>
      </c>
      <c r="AU98" s="19" t="s">
        <v>89</v>
      </c>
    </row>
    <row r="99" spans="1:65" s="14" customFormat="1" ht="11.25" x14ac:dyDescent="0.2">
      <c r="B99" s="219"/>
      <c r="C99" s="220"/>
      <c r="D99" s="205" t="s">
        <v>145</v>
      </c>
      <c r="E99" s="221" t="s">
        <v>34</v>
      </c>
      <c r="F99" s="222" t="s">
        <v>23</v>
      </c>
      <c r="G99" s="220"/>
      <c r="H99" s="223">
        <v>1</v>
      </c>
      <c r="I99" s="224"/>
      <c r="J99" s="220"/>
      <c r="K99" s="220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145</v>
      </c>
      <c r="AU99" s="229" t="s">
        <v>89</v>
      </c>
      <c r="AV99" s="14" t="s">
        <v>89</v>
      </c>
      <c r="AW99" s="14" t="s">
        <v>41</v>
      </c>
      <c r="AX99" s="14" t="s">
        <v>23</v>
      </c>
      <c r="AY99" s="229" t="s">
        <v>134</v>
      </c>
    </row>
    <row r="100" spans="1:65" s="12" customFormat="1" ht="22.9" customHeight="1" x14ac:dyDescent="0.2">
      <c r="B100" s="176"/>
      <c r="C100" s="177"/>
      <c r="D100" s="178" t="s">
        <v>79</v>
      </c>
      <c r="E100" s="190" t="s">
        <v>1130</v>
      </c>
      <c r="F100" s="190" t="s">
        <v>1131</v>
      </c>
      <c r="G100" s="177"/>
      <c r="H100" s="177"/>
      <c r="I100" s="180"/>
      <c r="J100" s="191">
        <f>BK100</f>
        <v>0</v>
      </c>
      <c r="K100" s="177"/>
      <c r="L100" s="182"/>
      <c r="M100" s="183"/>
      <c r="N100" s="184"/>
      <c r="O100" s="184"/>
      <c r="P100" s="185">
        <f>SUM(P101:P104)</f>
        <v>0</v>
      </c>
      <c r="Q100" s="184"/>
      <c r="R100" s="185">
        <f>SUM(R101:R104)</f>
        <v>0</v>
      </c>
      <c r="S100" s="184"/>
      <c r="T100" s="186">
        <f>SUM(T101:T104)</f>
        <v>0</v>
      </c>
      <c r="AR100" s="187" t="s">
        <v>172</v>
      </c>
      <c r="AT100" s="188" t="s">
        <v>79</v>
      </c>
      <c r="AU100" s="188" t="s">
        <v>23</v>
      </c>
      <c r="AY100" s="187" t="s">
        <v>134</v>
      </c>
      <c r="BK100" s="189">
        <f>SUM(BK101:BK104)</f>
        <v>0</v>
      </c>
    </row>
    <row r="101" spans="1:65" s="2" customFormat="1" ht="16.5" customHeight="1" x14ac:dyDescent="0.2">
      <c r="A101" s="37"/>
      <c r="B101" s="38"/>
      <c r="C101" s="192" t="s">
        <v>141</v>
      </c>
      <c r="D101" s="192" t="s">
        <v>136</v>
      </c>
      <c r="E101" s="193" t="s">
        <v>1132</v>
      </c>
      <c r="F101" s="194" t="s">
        <v>1131</v>
      </c>
      <c r="G101" s="195" t="s">
        <v>337</v>
      </c>
      <c r="H101" s="196">
        <v>1</v>
      </c>
      <c r="I101" s="197"/>
      <c r="J101" s="198">
        <f>ROUND(I101*H101,2)</f>
        <v>0</v>
      </c>
      <c r="K101" s="194" t="s">
        <v>158</v>
      </c>
      <c r="L101" s="42"/>
      <c r="M101" s="199" t="s">
        <v>34</v>
      </c>
      <c r="N101" s="200" t="s">
        <v>51</v>
      </c>
      <c r="O101" s="67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03" t="s">
        <v>1115</v>
      </c>
      <c r="AT101" s="203" t="s">
        <v>136</v>
      </c>
      <c r="AU101" s="203" t="s">
        <v>89</v>
      </c>
      <c r="AY101" s="19" t="s">
        <v>134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19" t="s">
        <v>23</v>
      </c>
      <c r="BK101" s="204">
        <f>ROUND(I101*H101,2)</f>
        <v>0</v>
      </c>
      <c r="BL101" s="19" t="s">
        <v>1115</v>
      </c>
      <c r="BM101" s="203" t="s">
        <v>1133</v>
      </c>
    </row>
    <row r="102" spans="1:65" s="2" customFormat="1" ht="11.25" x14ac:dyDescent="0.2">
      <c r="A102" s="37"/>
      <c r="B102" s="38"/>
      <c r="C102" s="39"/>
      <c r="D102" s="205" t="s">
        <v>143</v>
      </c>
      <c r="E102" s="39"/>
      <c r="F102" s="206" t="s">
        <v>1134</v>
      </c>
      <c r="G102" s="39"/>
      <c r="H102" s="39"/>
      <c r="I102" s="110"/>
      <c r="J102" s="39"/>
      <c r="K102" s="39"/>
      <c r="L102" s="42"/>
      <c r="M102" s="207"/>
      <c r="N102" s="208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9" t="s">
        <v>143</v>
      </c>
      <c r="AU102" s="19" t="s">
        <v>89</v>
      </c>
    </row>
    <row r="103" spans="1:65" s="2" customFormat="1" ht="29.25" x14ac:dyDescent="0.2">
      <c r="A103" s="37"/>
      <c r="B103" s="38"/>
      <c r="C103" s="39"/>
      <c r="D103" s="205" t="s">
        <v>340</v>
      </c>
      <c r="E103" s="39"/>
      <c r="F103" s="251" t="s">
        <v>1135</v>
      </c>
      <c r="G103" s="39"/>
      <c r="H103" s="39"/>
      <c r="I103" s="110"/>
      <c r="J103" s="39"/>
      <c r="K103" s="39"/>
      <c r="L103" s="42"/>
      <c r="M103" s="207"/>
      <c r="N103" s="208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9" t="s">
        <v>340</v>
      </c>
      <c r="AU103" s="19" t="s">
        <v>89</v>
      </c>
    </row>
    <row r="104" spans="1:65" s="14" customFormat="1" ht="11.25" x14ac:dyDescent="0.2">
      <c r="B104" s="219"/>
      <c r="C104" s="220"/>
      <c r="D104" s="205" t="s">
        <v>145</v>
      </c>
      <c r="E104" s="221" t="s">
        <v>34</v>
      </c>
      <c r="F104" s="222" t="s">
        <v>23</v>
      </c>
      <c r="G104" s="220"/>
      <c r="H104" s="223">
        <v>1</v>
      </c>
      <c r="I104" s="224"/>
      <c r="J104" s="220"/>
      <c r="K104" s="220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145</v>
      </c>
      <c r="AU104" s="229" t="s">
        <v>89</v>
      </c>
      <c r="AV104" s="14" t="s">
        <v>89</v>
      </c>
      <c r="AW104" s="14" t="s">
        <v>41</v>
      </c>
      <c r="AX104" s="14" t="s">
        <v>23</v>
      </c>
      <c r="AY104" s="229" t="s">
        <v>134</v>
      </c>
    </row>
    <row r="105" spans="1:65" s="12" customFormat="1" ht="22.9" customHeight="1" x14ac:dyDescent="0.2">
      <c r="B105" s="176"/>
      <c r="C105" s="177"/>
      <c r="D105" s="178" t="s">
        <v>79</v>
      </c>
      <c r="E105" s="190" t="s">
        <v>1136</v>
      </c>
      <c r="F105" s="190" t="s">
        <v>1137</v>
      </c>
      <c r="G105" s="177"/>
      <c r="H105" s="177"/>
      <c r="I105" s="180"/>
      <c r="J105" s="191">
        <f>BK105</f>
        <v>0</v>
      </c>
      <c r="K105" s="177"/>
      <c r="L105" s="182"/>
      <c r="M105" s="183"/>
      <c r="N105" s="184"/>
      <c r="O105" s="184"/>
      <c r="P105" s="185">
        <f>SUM(P106:P127)</f>
        <v>0</v>
      </c>
      <c r="Q105" s="184"/>
      <c r="R105" s="185">
        <f>SUM(R106:R127)</f>
        <v>0</v>
      </c>
      <c r="S105" s="184"/>
      <c r="T105" s="186">
        <f>SUM(T106:T127)</f>
        <v>0</v>
      </c>
      <c r="AR105" s="187" t="s">
        <v>172</v>
      </c>
      <c r="AT105" s="188" t="s">
        <v>79</v>
      </c>
      <c r="AU105" s="188" t="s">
        <v>23</v>
      </c>
      <c r="AY105" s="187" t="s">
        <v>134</v>
      </c>
      <c r="BK105" s="189">
        <f>SUM(BK106:BK127)</f>
        <v>0</v>
      </c>
    </row>
    <row r="106" spans="1:65" s="2" customFormat="1" ht="16.5" customHeight="1" x14ac:dyDescent="0.2">
      <c r="A106" s="37"/>
      <c r="B106" s="38"/>
      <c r="C106" s="192" t="s">
        <v>172</v>
      </c>
      <c r="D106" s="192" t="s">
        <v>136</v>
      </c>
      <c r="E106" s="193" t="s">
        <v>1138</v>
      </c>
      <c r="F106" s="194" t="s">
        <v>1137</v>
      </c>
      <c r="G106" s="195" t="s">
        <v>337</v>
      </c>
      <c r="H106" s="196">
        <v>1</v>
      </c>
      <c r="I106" s="197"/>
      <c r="J106" s="198">
        <f>ROUND(I106*H106,2)</f>
        <v>0</v>
      </c>
      <c r="K106" s="194" t="s">
        <v>158</v>
      </c>
      <c r="L106" s="42"/>
      <c r="M106" s="199" t="s">
        <v>34</v>
      </c>
      <c r="N106" s="200" t="s">
        <v>51</v>
      </c>
      <c r="O106" s="67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03" t="s">
        <v>1115</v>
      </c>
      <c r="AT106" s="203" t="s">
        <v>136</v>
      </c>
      <c r="AU106" s="203" t="s">
        <v>89</v>
      </c>
      <c r="AY106" s="19" t="s">
        <v>134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19" t="s">
        <v>23</v>
      </c>
      <c r="BK106" s="204">
        <f>ROUND(I106*H106,2)</f>
        <v>0</v>
      </c>
      <c r="BL106" s="19" t="s">
        <v>1115</v>
      </c>
      <c r="BM106" s="203" t="s">
        <v>1139</v>
      </c>
    </row>
    <row r="107" spans="1:65" s="2" customFormat="1" ht="11.25" x14ac:dyDescent="0.2">
      <c r="A107" s="37"/>
      <c r="B107" s="38"/>
      <c r="C107" s="39"/>
      <c r="D107" s="205" t="s">
        <v>143</v>
      </c>
      <c r="E107" s="39"/>
      <c r="F107" s="206" t="s">
        <v>1140</v>
      </c>
      <c r="G107" s="39"/>
      <c r="H107" s="39"/>
      <c r="I107" s="110"/>
      <c r="J107" s="39"/>
      <c r="K107" s="39"/>
      <c r="L107" s="42"/>
      <c r="M107" s="207"/>
      <c r="N107" s="208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9" t="s">
        <v>143</v>
      </c>
      <c r="AU107" s="19" t="s">
        <v>89</v>
      </c>
    </row>
    <row r="108" spans="1:65" s="13" customFormat="1" ht="11.25" x14ac:dyDescent="0.2">
      <c r="B108" s="209"/>
      <c r="C108" s="210"/>
      <c r="D108" s="205" t="s">
        <v>145</v>
      </c>
      <c r="E108" s="211" t="s">
        <v>34</v>
      </c>
      <c r="F108" s="212" t="s">
        <v>1141</v>
      </c>
      <c r="G108" s="210"/>
      <c r="H108" s="211" t="s">
        <v>34</v>
      </c>
      <c r="I108" s="213"/>
      <c r="J108" s="210"/>
      <c r="K108" s="210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145</v>
      </c>
      <c r="AU108" s="218" t="s">
        <v>89</v>
      </c>
      <c r="AV108" s="13" t="s">
        <v>23</v>
      </c>
      <c r="AW108" s="13" t="s">
        <v>41</v>
      </c>
      <c r="AX108" s="13" t="s">
        <v>80</v>
      </c>
      <c r="AY108" s="218" t="s">
        <v>134</v>
      </c>
    </row>
    <row r="109" spans="1:65" s="13" customFormat="1" ht="11.25" x14ac:dyDescent="0.2">
      <c r="B109" s="209"/>
      <c r="C109" s="210"/>
      <c r="D109" s="205" t="s">
        <v>145</v>
      </c>
      <c r="E109" s="211" t="s">
        <v>34</v>
      </c>
      <c r="F109" s="212" t="s">
        <v>1142</v>
      </c>
      <c r="G109" s="210"/>
      <c r="H109" s="211" t="s">
        <v>34</v>
      </c>
      <c r="I109" s="213"/>
      <c r="J109" s="210"/>
      <c r="K109" s="210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145</v>
      </c>
      <c r="AU109" s="218" t="s">
        <v>89</v>
      </c>
      <c r="AV109" s="13" t="s">
        <v>23</v>
      </c>
      <c r="AW109" s="13" t="s">
        <v>41</v>
      </c>
      <c r="AX109" s="13" t="s">
        <v>80</v>
      </c>
      <c r="AY109" s="218" t="s">
        <v>134</v>
      </c>
    </row>
    <row r="110" spans="1:65" s="13" customFormat="1" ht="11.25" x14ac:dyDescent="0.2">
      <c r="B110" s="209"/>
      <c r="C110" s="210"/>
      <c r="D110" s="205" t="s">
        <v>145</v>
      </c>
      <c r="E110" s="211" t="s">
        <v>34</v>
      </c>
      <c r="F110" s="212" t="s">
        <v>1143</v>
      </c>
      <c r="G110" s="210"/>
      <c r="H110" s="211" t="s">
        <v>34</v>
      </c>
      <c r="I110" s="213"/>
      <c r="J110" s="210"/>
      <c r="K110" s="210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145</v>
      </c>
      <c r="AU110" s="218" t="s">
        <v>89</v>
      </c>
      <c r="AV110" s="13" t="s">
        <v>23</v>
      </c>
      <c r="AW110" s="13" t="s">
        <v>41</v>
      </c>
      <c r="AX110" s="13" t="s">
        <v>80</v>
      </c>
      <c r="AY110" s="218" t="s">
        <v>134</v>
      </c>
    </row>
    <row r="111" spans="1:65" s="13" customFormat="1" ht="11.25" x14ac:dyDescent="0.2">
      <c r="B111" s="209"/>
      <c r="C111" s="210"/>
      <c r="D111" s="205" t="s">
        <v>145</v>
      </c>
      <c r="E111" s="211" t="s">
        <v>34</v>
      </c>
      <c r="F111" s="212" t="s">
        <v>1144</v>
      </c>
      <c r="G111" s="210"/>
      <c r="H111" s="211" t="s">
        <v>34</v>
      </c>
      <c r="I111" s="213"/>
      <c r="J111" s="210"/>
      <c r="K111" s="210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145</v>
      </c>
      <c r="AU111" s="218" t="s">
        <v>89</v>
      </c>
      <c r="AV111" s="13" t="s">
        <v>23</v>
      </c>
      <c r="AW111" s="13" t="s">
        <v>41</v>
      </c>
      <c r="AX111" s="13" t="s">
        <v>80</v>
      </c>
      <c r="AY111" s="218" t="s">
        <v>134</v>
      </c>
    </row>
    <row r="112" spans="1:65" s="13" customFormat="1" ht="11.25" x14ac:dyDescent="0.2">
      <c r="B112" s="209"/>
      <c r="C112" s="210"/>
      <c r="D112" s="205" t="s">
        <v>145</v>
      </c>
      <c r="E112" s="211" t="s">
        <v>34</v>
      </c>
      <c r="F112" s="212" t="s">
        <v>1145</v>
      </c>
      <c r="G112" s="210"/>
      <c r="H112" s="211" t="s">
        <v>34</v>
      </c>
      <c r="I112" s="213"/>
      <c r="J112" s="210"/>
      <c r="K112" s="210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145</v>
      </c>
      <c r="AU112" s="218" t="s">
        <v>89</v>
      </c>
      <c r="AV112" s="13" t="s">
        <v>23</v>
      </c>
      <c r="AW112" s="13" t="s">
        <v>41</v>
      </c>
      <c r="AX112" s="13" t="s">
        <v>80</v>
      </c>
      <c r="AY112" s="218" t="s">
        <v>134</v>
      </c>
    </row>
    <row r="113" spans="1:65" s="13" customFormat="1" ht="11.25" x14ac:dyDescent="0.2">
      <c r="B113" s="209"/>
      <c r="C113" s="210"/>
      <c r="D113" s="205" t="s">
        <v>145</v>
      </c>
      <c r="E113" s="211" t="s">
        <v>34</v>
      </c>
      <c r="F113" s="212" t="s">
        <v>1146</v>
      </c>
      <c r="G113" s="210"/>
      <c r="H113" s="211" t="s">
        <v>34</v>
      </c>
      <c r="I113" s="213"/>
      <c r="J113" s="210"/>
      <c r="K113" s="210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145</v>
      </c>
      <c r="AU113" s="218" t="s">
        <v>89</v>
      </c>
      <c r="AV113" s="13" t="s">
        <v>23</v>
      </c>
      <c r="AW113" s="13" t="s">
        <v>41</v>
      </c>
      <c r="AX113" s="13" t="s">
        <v>80</v>
      </c>
      <c r="AY113" s="218" t="s">
        <v>134</v>
      </c>
    </row>
    <row r="114" spans="1:65" s="13" customFormat="1" ht="22.5" x14ac:dyDescent="0.2">
      <c r="B114" s="209"/>
      <c r="C114" s="210"/>
      <c r="D114" s="205" t="s">
        <v>145</v>
      </c>
      <c r="E114" s="211" t="s">
        <v>34</v>
      </c>
      <c r="F114" s="212" t="s">
        <v>1147</v>
      </c>
      <c r="G114" s="210"/>
      <c r="H114" s="211" t="s">
        <v>34</v>
      </c>
      <c r="I114" s="213"/>
      <c r="J114" s="210"/>
      <c r="K114" s="210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145</v>
      </c>
      <c r="AU114" s="218" t="s">
        <v>89</v>
      </c>
      <c r="AV114" s="13" t="s">
        <v>23</v>
      </c>
      <c r="AW114" s="13" t="s">
        <v>41</v>
      </c>
      <c r="AX114" s="13" t="s">
        <v>80</v>
      </c>
      <c r="AY114" s="218" t="s">
        <v>134</v>
      </c>
    </row>
    <row r="115" spans="1:65" s="14" customFormat="1" ht="11.25" x14ac:dyDescent="0.2">
      <c r="B115" s="219"/>
      <c r="C115" s="220"/>
      <c r="D115" s="205" t="s">
        <v>145</v>
      </c>
      <c r="E115" s="221" t="s">
        <v>34</v>
      </c>
      <c r="F115" s="222" t="s">
        <v>23</v>
      </c>
      <c r="G115" s="220"/>
      <c r="H115" s="223">
        <v>1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145</v>
      </c>
      <c r="AU115" s="229" t="s">
        <v>89</v>
      </c>
      <c r="AV115" s="14" t="s">
        <v>89</v>
      </c>
      <c r="AW115" s="14" t="s">
        <v>41</v>
      </c>
      <c r="AX115" s="14" t="s">
        <v>23</v>
      </c>
      <c r="AY115" s="229" t="s">
        <v>134</v>
      </c>
    </row>
    <row r="116" spans="1:65" s="2" customFormat="1" ht="16.5" customHeight="1" x14ac:dyDescent="0.2">
      <c r="A116" s="37"/>
      <c r="B116" s="38"/>
      <c r="C116" s="192" t="s">
        <v>177</v>
      </c>
      <c r="D116" s="192" t="s">
        <v>136</v>
      </c>
      <c r="E116" s="193" t="s">
        <v>1148</v>
      </c>
      <c r="F116" s="194" t="s">
        <v>1149</v>
      </c>
      <c r="G116" s="195" t="s">
        <v>337</v>
      </c>
      <c r="H116" s="196">
        <v>1</v>
      </c>
      <c r="I116" s="197"/>
      <c r="J116" s="198">
        <f>ROUND(I116*H116,2)</f>
        <v>0</v>
      </c>
      <c r="K116" s="194" t="s">
        <v>158</v>
      </c>
      <c r="L116" s="42"/>
      <c r="M116" s="199" t="s">
        <v>34</v>
      </c>
      <c r="N116" s="200" t="s">
        <v>51</v>
      </c>
      <c r="O116" s="67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03" t="s">
        <v>1115</v>
      </c>
      <c r="AT116" s="203" t="s">
        <v>136</v>
      </c>
      <c r="AU116" s="203" t="s">
        <v>89</v>
      </c>
      <c r="AY116" s="19" t="s">
        <v>134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19" t="s">
        <v>23</v>
      </c>
      <c r="BK116" s="204">
        <f>ROUND(I116*H116,2)</f>
        <v>0</v>
      </c>
      <c r="BL116" s="19" t="s">
        <v>1115</v>
      </c>
      <c r="BM116" s="203" t="s">
        <v>1150</v>
      </c>
    </row>
    <row r="117" spans="1:65" s="2" customFormat="1" ht="11.25" x14ac:dyDescent="0.2">
      <c r="A117" s="37"/>
      <c r="B117" s="38"/>
      <c r="C117" s="39"/>
      <c r="D117" s="205" t="s">
        <v>143</v>
      </c>
      <c r="E117" s="39"/>
      <c r="F117" s="206" t="s">
        <v>1151</v>
      </c>
      <c r="G117" s="39"/>
      <c r="H117" s="39"/>
      <c r="I117" s="110"/>
      <c r="J117" s="39"/>
      <c r="K117" s="39"/>
      <c r="L117" s="42"/>
      <c r="M117" s="207"/>
      <c r="N117" s="208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9" t="s">
        <v>143</v>
      </c>
      <c r="AU117" s="19" t="s">
        <v>89</v>
      </c>
    </row>
    <row r="118" spans="1:65" s="14" customFormat="1" ht="11.25" x14ac:dyDescent="0.2">
      <c r="B118" s="219"/>
      <c r="C118" s="220"/>
      <c r="D118" s="205" t="s">
        <v>145</v>
      </c>
      <c r="E118" s="221" t="s">
        <v>34</v>
      </c>
      <c r="F118" s="222" t="s">
        <v>23</v>
      </c>
      <c r="G118" s="220"/>
      <c r="H118" s="223">
        <v>1</v>
      </c>
      <c r="I118" s="224"/>
      <c r="J118" s="220"/>
      <c r="K118" s="220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145</v>
      </c>
      <c r="AU118" s="229" t="s">
        <v>89</v>
      </c>
      <c r="AV118" s="14" t="s">
        <v>89</v>
      </c>
      <c r="AW118" s="14" t="s">
        <v>41</v>
      </c>
      <c r="AX118" s="14" t="s">
        <v>23</v>
      </c>
      <c r="AY118" s="229" t="s">
        <v>134</v>
      </c>
    </row>
    <row r="119" spans="1:65" s="2" customFormat="1" ht="16.5" customHeight="1" x14ac:dyDescent="0.2">
      <c r="A119" s="37"/>
      <c r="B119" s="38"/>
      <c r="C119" s="192" t="s">
        <v>184</v>
      </c>
      <c r="D119" s="192" t="s">
        <v>136</v>
      </c>
      <c r="E119" s="193" t="s">
        <v>1152</v>
      </c>
      <c r="F119" s="194" t="s">
        <v>1153</v>
      </c>
      <c r="G119" s="195" t="s">
        <v>337</v>
      </c>
      <c r="H119" s="196">
        <v>1</v>
      </c>
      <c r="I119" s="197"/>
      <c r="J119" s="198">
        <f>ROUND(I119*H119,2)</f>
        <v>0</v>
      </c>
      <c r="K119" s="194" t="s">
        <v>34</v>
      </c>
      <c r="L119" s="42"/>
      <c r="M119" s="199" t="s">
        <v>34</v>
      </c>
      <c r="N119" s="200" t="s">
        <v>51</v>
      </c>
      <c r="O119" s="67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03" t="s">
        <v>1115</v>
      </c>
      <c r="AT119" s="203" t="s">
        <v>136</v>
      </c>
      <c r="AU119" s="203" t="s">
        <v>89</v>
      </c>
      <c r="AY119" s="19" t="s">
        <v>134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19" t="s">
        <v>23</v>
      </c>
      <c r="BK119" s="204">
        <f>ROUND(I119*H119,2)</f>
        <v>0</v>
      </c>
      <c r="BL119" s="19" t="s">
        <v>1115</v>
      </c>
      <c r="BM119" s="203" t="s">
        <v>1154</v>
      </c>
    </row>
    <row r="120" spans="1:65" s="2" customFormat="1" ht="11.25" x14ac:dyDescent="0.2">
      <c r="A120" s="37"/>
      <c r="B120" s="38"/>
      <c r="C120" s="39"/>
      <c r="D120" s="205" t="s">
        <v>143</v>
      </c>
      <c r="E120" s="39"/>
      <c r="F120" s="206" t="s">
        <v>1153</v>
      </c>
      <c r="G120" s="39"/>
      <c r="H120" s="39"/>
      <c r="I120" s="110"/>
      <c r="J120" s="39"/>
      <c r="K120" s="39"/>
      <c r="L120" s="42"/>
      <c r="M120" s="207"/>
      <c r="N120" s="208"/>
      <c r="O120" s="67"/>
      <c r="P120" s="67"/>
      <c r="Q120" s="67"/>
      <c r="R120" s="67"/>
      <c r="S120" s="67"/>
      <c r="T120" s="68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9" t="s">
        <v>143</v>
      </c>
      <c r="AU120" s="19" t="s">
        <v>89</v>
      </c>
    </row>
    <row r="121" spans="1:65" s="2" customFormat="1" ht="39" x14ac:dyDescent="0.2">
      <c r="A121" s="37"/>
      <c r="B121" s="38"/>
      <c r="C121" s="39"/>
      <c r="D121" s="205" t="s">
        <v>340</v>
      </c>
      <c r="E121" s="39"/>
      <c r="F121" s="251" t="s">
        <v>1155</v>
      </c>
      <c r="G121" s="39"/>
      <c r="H121" s="39"/>
      <c r="I121" s="110"/>
      <c r="J121" s="39"/>
      <c r="K121" s="39"/>
      <c r="L121" s="42"/>
      <c r="M121" s="207"/>
      <c r="N121" s="208"/>
      <c r="O121" s="67"/>
      <c r="P121" s="67"/>
      <c r="Q121" s="67"/>
      <c r="R121" s="67"/>
      <c r="S121" s="67"/>
      <c r="T121" s="6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9" t="s">
        <v>340</v>
      </c>
      <c r="AU121" s="19" t="s">
        <v>89</v>
      </c>
    </row>
    <row r="122" spans="1:65" s="2" customFormat="1" ht="16.5" customHeight="1" x14ac:dyDescent="0.2">
      <c r="A122" s="37"/>
      <c r="B122" s="38"/>
      <c r="C122" s="192" t="s">
        <v>168</v>
      </c>
      <c r="D122" s="192" t="s">
        <v>136</v>
      </c>
      <c r="E122" s="193" t="s">
        <v>1156</v>
      </c>
      <c r="F122" s="194" t="s">
        <v>1157</v>
      </c>
      <c r="G122" s="195" t="s">
        <v>337</v>
      </c>
      <c r="H122" s="196">
        <v>1</v>
      </c>
      <c r="I122" s="197"/>
      <c r="J122" s="198">
        <f>ROUND(I122*H122,2)</f>
        <v>0</v>
      </c>
      <c r="K122" s="194" t="s">
        <v>34</v>
      </c>
      <c r="L122" s="42"/>
      <c r="M122" s="199" t="s">
        <v>34</v>
      </c>
      <c r="N122" s="200" t="s">
        <v>51</v>
      </c>
      <c r="O122" s="67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03" t="s">
        <v>1115</v>
      </c>
      <c r="AT122" s="203" t="s">
        <v>136</v>
      </c>
      <c r="AU122" s="203" t="s">
        <v>89</v>
      </c>
      <c r="AY122" s="19" t="s">
        <v>134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19" t="s">
        <v>23</v>
      </c>
      <c r="BK122" s="204">
        <f>ROUND(I122*H122,2)</f>
        <v>0</v>
      </c>
      <c r="BL122" s="19" t="s">
        <v>1115</v>
      </c>
      <c r="BM122" s="203" t="s">
        <v>1158</v>
      </c>
    </row>
    <row r="123" spans="1:65" s="2" customFormat="1" ht="11.25" x14ac:dyDescent="0.2">
      <c r="A123" s="37"/>
      <c r="B123" s="38"/>
      <c r="C123" s="39"/>
      <c r="D123" s="205" t="s">
        <v>143</v>
      </c>
      <c r="E123" s="39"/>
      <c r="F123" s="206" t="s">
        <v>1157</v>
      </c>
      <c r="G123" s="39"/>
      <c r="H123" s="39"/>
      <c r="I123" s="110"/>
      <c r="J123" s="39"/>
      <c r="K123" s="39"/>
      <c r="L123" s="42"/>
      <c r="M123" s="207"/>
      <c r="N123" s="208"/>
      <c r="O123" s="67"/>
      <c r="P123" s="67"/>
      <c r="Q123" s="67"/>
      <c r="R123" s="67"/>
      <c r="S123" s="67"/>
      <c r="T123" s="68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9" t="s">
        <v>143</v>
      </c>
      <c r="AU123" s="19" t="s">
        <v>89</v>
      </c>
    </row>
    <row r="124" spans="1:65" s="2" customFormat="1" ht="39" x14ac:dyDescent="0.2">
      <c r="A124" s="37"/>
      <c r="B124" s="38"/>
      <c r="C124" s="39"/>
      <c r="D124" s="205" t="s">
        <v>340</v>
      </c>
      <c r="E124" s="39"/>
      <c r="F124" s="251" t="s">
        <v>1159</v>
      </c>
      <c r="G124" s="39"/>
      <c r="H124" s="39"/>
      <c r="I124" s="110"/>
      <c r="J124" s="39"/>
      <c r="K124" s="39"/>
      <c r="L124" s="42"/>
      <c r="M124" s="207"/>
      <c r="N124" s="208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9" t="s">
        <v>340</v>
      </c>
      <c r="AU124" s="19" t="s">
        <v>89</v>
      </c>
    </row>
    <row r="125" spans="1:65" s="2" customFormat="1" ht="16.5" customHeight="1" x14ac:dyDescent="0.2">
      <c r="A125" s="37"/>
      <c r="B125" s="38"/>
      <c r="C125" s="192" t="s">
        <v>198</v>
      </c>
      <c r="D125" s="192" t="s">
        <v>136</v>
      </c>
      <c r="E125" s="193" t="s">
        <v>1160</v>
      </c>
      <c r="F125" s="194" t="s">
        <v>1161</v>
      </c>
      <c r="G125" s="195" t="s">
        <v>337</v>
      </c>
      <c r="H125" s="196">
        <v>1</v>
      </c>
      <c r="I125" s="197"/>
      <c r="J125" s="198">
        <f>ROUND(I125*H125,2)</f>
        <v>0</v>
      </c>
      <c r="K125" s="194" t="s">
        <v>34</v>
      </c>
      <c r="L125" s="42"/>
      <c r="M125" s="199" t="s">
        <v>34</v>
      </c>
      <c r="N125" s="200" t="s">
        <v>51</v>
      </c>
      <c r="O125" s="67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03" t="s">
        <v>1115</v>
      </c>
      <c r="AT125" s="203" t="s">
        <v>136</v>
      </c>
      <c r="AU125" s="203" t="s">
        <v>89</v>
      </c>
      <c r="AY125" s="19" t="s">
        <v>134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9" t="s">
        <v>23</v>
      </c>
      <c r="BK125" s="204">
        <f>ROUND(I125*H125,2)</f>
        <v>0</v>
      </c>
      <c r="BL125" s="19" t="s">
        <v>1115</v>
      </c>
      <c r="BM125" s="203" t="s">
        <v>1162</v>
      </c>
    </row>
    <row r="126" spans="1:65" s="2" customFormat="1" ht="11.25" x14ac:dyDescent="0.2">
      <c r="A126" s="37"/>
      <c r="B126" s="38"/>
      <c r="C126" s="39"/>
      <c r="D126" s="205" t="s">
        <v>143</v>
      </c>
      <c r="E126" s="39"/>
      <c r="F126" s="206" t="s">
        <v>1161</v>
      </c>
      <c r="G126" s="39"/>
      <c r="H126" s="39"/>
      <c r="I126" s="110"/>
      <c r="J126" s="39"/>
      <c r="K126" s="39"/>
      <c r="L126" s="42"/>
      <c r="M126" s="207"/>
      <c r="N126" s="208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9" t="s">
        <v>143</v>
      </c>
      <c r="AU126" s="19" t="s">
        <v>89</v>
      </c>
    </row>
    <row r="127" spans="1:65" s="2" customFormat="1" ht="39" x14ac:dyDescent="0.2">
      <c r="A127" s="37"/>
      <c r="B127" s="38"/>
      <c r="C127" s="39"/>
      <c r="D127" s="205" t="s">
        <v>340</v>
      </c>
      <c r="E127" s="39"/>
      <c r="F127" s="251" t="s">
        <v>1163</v>
      </c>
      <c r="G127" s="39"/>
      <c r="H127" s="39"/>
      <c r="I127" s="110"/>
      <c r="J127" s="39"/>
      <c r="K127" s="39"/>
      <c r="L127" s="42"/>
      <c r="M127" s="267"/>
      <c r="N127" s="268"/>
      <c r="O127" s="269"/>
      <c r="P127" s="269"/>
      <c r="Q127" s="269"/>
      <c r="R127" s="269"/>
      <c r="S127" s="269"/>
      <c r="T127" s="270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9" t="s">
        <v>340</v>
      </c>
      <c r="AU127" s="19" t="s">
        <v>89</v>
      </c>
    </row>
    <row r="128" spans="1:65" s="2" customFormat="1" ht="6.95" customHeight="1" x14ac:dyDescent="0.2">
      <c r="A128" s="37"/>
      <c r="B128" s="50"/>
      <c r="C128" s="51"/>
      <c r="D128" s="51"/>
      <c r="E128" s="51"/>
      <c r="F128" s="51"/>
      <c r="G128" s="51"/>
      <c r="H128" s="51"/>
      <c r="I128" s="141"/>
      <c r="J128" s="51"/>
      <c r="K128" s="51"/>
      <c r="L128" s="42"/>
      <c r="M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</sheetData>
  <sheetProtection algorithmName="SHA-512" hashValue="Zf51EIg/ZDWu0kiSXttYm4GxylBuAPIs8njMihVPyYUshByoDzTPY8++tMftg3XrYSbp819ZJ5ngwF0JeONA8w==" saltValue="R1WvfTIYOsVVxwKtX8zOtlMH2uyrMiJYSK0S6/IFD7WY8WpQ0Y1mCCBVW35WKDZZdButC7qD9xCw1PsZaD7lNQ==" spinCount="100000" sheet="1" objects="1" scenarios="1" formatColumns="0" formatRows="0" autoFilter="0"/>
  <autoFilter ref="C84:K127" xr:uid="{00000000-0009-0000-0000-000002000000}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64"/>
  <sheetViews>
    <sheetView showGridLines="0" workbookViewId="0"/>
  </sheetViews>
  <sheetFormatPr defaultRowHeight="1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103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AT2" s="19" t="s">
        <v>92</v>
      </c>
    </row>
    <row r="3" spans="1:46" s="1" customFormat="1" ht="6.95" customHeight="1" x14ac:dyDescent="0.2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93</v>
      </c>
    </row>
    <row r="4" spans="1:46" s="1" customFormat="1" ht="24.95" customHeight="1" x14ac:dyDescent="0.2">
      <c r="B4" s="22"/>
      <c r="D4" s="107" t="s">
        <v>97</v>
      </c>
      <c r="I4" s="103"/>
      <c r="L4" s="22"/>
      <c r="M4" s="108" t="s">
        <v>10</v>
      </c>
      <c r="AT4" s="19" t="s">
        <v>4</v>
      </c>
    </row>
    <row r="5" spans="1:46" s="1" customFormat="1" ht="6.95" customHeight="1" x14ac:dyDescent="0.2">
      <c r="B5" s="22"/>
      <c r="I5" s="103"/>
      <c r="L5" s="22"/>
    </row>
    <row r="6" spans="1:46" s="1" customFormat="1" ht="12" customHeight="1" x14ac:dyDescent="0.2">
      <c r="B6" s="22"/>
      <c r="D6" s="109" t="s">
        <v>16</v>
      </c>
      <c r="I6" s="103"/>
      <c r="L6" s="22"/>
    </row>
    <row r="7" spans="1:46" s="1" customFormat="1" ht="16.5" customHeight="1" x14ac:dyDescent="0.2">
      <c r="B7" s="22"/>
      <c r="E7" s="395" t="str">
        <f>'Rekapitulace stavby'!K6</f>
        <v>Obnova střechy a krovu I.ETAPA</v>
      </c>
      <c r="F7" s="396"/>
      <c r="G7" s="396"/>
      <c r="H7" s="396"/>
      <c r="I7" s="103"/>
      <c r="L7" s="22"/>
    </row>
    <row r="8" spans="1:46" s="2" customFormat="1" ht="12" customHeight="1" x14ac:dyDescent="0.2">
      <c r="A8" s="37"/>
      <c r="B8" s="42"/>
      <c r="C8" s="37"/>
      <c r="D8" s="109" t="s">
        <v>1105</v>
      </c>
      <c r="E8" s="37"/>
      <c r="F8" s="37"/>
      <c r="G8" s="37"/>
      <c r="H8" s="37"/>
      <c r="I8" s="110"/>
      <c r="J8" s="37"/>
      <c r="K8" s="37"/>
      <c r="L8" s="111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6.5" customHeight="1" x14ac:dyDescent="0.2">
      <c r="A9" s="37"/>
      <c r="B9" s="42"/>
      <c r="C9" s="37"/>
      <c r="D9" s="37"/>
      <c r="E9" s="389" t="s">
        <v>1164</v>
      </c>
      <c r="F9" s="390"/>
      <c r="G9" s="390"/>
      <c r="H9" s="390"/>
      <c r="I9" s="110"/>
      <c r="J9" s="37"/>
      <c r="K9" s="37"/>
      <c r="L9" s="111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1.25" x14ac:dyDescent="0.2">
      <c r="A10" s="37"/>
      <c r="B10" s="42"/>
      <c r="C10" s="37"/>
      <c r="D10" s="37"/>
      <c r="E10" s="37"/>
      <c r="F10" s="37"/>
      <c r="G10" s="37"/>
      <c r="H10" s="37"/>
      <c r="I10" s="110"/>
      <c r="J10" s="37"/>
      <c r="K10" s="37"/>
      <c r="L10" s="111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2" customHeight="1" x14ac:dyDescent="0.2">
      <c r="A11" s="37"/>
      <c r="B11" s="42"/>
      <c r="C11" s="37"/>
      <c r="D11" s="109" t="s">
        <v>19</v>
      </c>
      <c r="E11" s="37"/>
      <c r="F11" s="112" t="s">
        <v>34</v>
      </c>
      <c r="G11" s="37"/>
      <c r="H11" s="37"/>
      <c r="I11" s="113" t="s">
        <v>21</v>
      </c>
      <c r="J11" s="112" t="s">
        <v>34</v>
      </c>
      <c r="K11" s="37"/>
      <c r="L11" s="111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 x14ac:dyDescent="0.2">
      <c r="A12" s="37"/>
      <c r="B12" s="42"/>
      <c r="C12" s="37"/>
      <c r="D12" s="109" t="s">
        <v>24</v>
      </c>
      <c r="E12" s="37"/>
      <c r="F12" s="112" t="s">
        <v>43</v>
      </c>
      <c r="G12" s="37"/>
      <c r="H12" s="37"/>
      <c r="I12" s="113" t="s">
        <v>26</v>
      </c>
      <c r="J12" s="114" t="str">
        <f>'Rekapitulace stavby'!AN8</f>
        <v>19. 2. 2020</v>
      </c>
      <c r="K12" s="37"/>
      <c r="L12" s="111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0.9" customHeight="1" x14ac:dyDescent="0.2">
      <c r="A13" s="37"/>
      <c r="B13" s="42"/>
      <c r="C13" s="37"/>
      <c r="D13" s="37"/>
      <c r="E13" s="37"/>
      <c r="F13" s="37"/>
      <c r="G13" s="37"/>
      <c r="H13" s="37"/>
      <c r="I13" s="110"/>
      <c r="J13" s="37"/>
      <c r="K13" s="37"/>
      <c r="L13" s="111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12" customHeight="1" x14ac:dyDescent="0.2">
      <c r="A14" s="37"/>
      <c r="B14" s="42"/>
      <c r="C14" s="37"/>
      <c r="D14" s="109" t="s">
        <v>32</v>
      </c>
      <c r="E14" s="37"/>
      <c r="F14" s="37"/>
      <c r="G14" s="37"/>
      <c r="H14" s="37"/>
      <c r="I14" s="113" t="s">
        <v>33</v>
      </c>
      <c r="J14" s="112" t="s">
        <v>34</v>
      </c>
      <c r="K14" s="37"/>
      <c r="L14" s="111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8" customHeight="1" x14ac:dyDescent="0.2">
      <c r="A15" s="37"/>
      <c r="B15" s="42"/>
      <c r="C15" s="37"/>
      <c r="D15" s="37"/>
      <c r="E15" s="112" t="s">
        <v>35</v>
      </c>
      <c r="F15" s="37"/>
      <c r="G15" s="37"/>
      <c r="H15" s="37"/>
      <c r="I15" s="113" t="s">
        <v>36</v>
      </c>
      <c r="J15" s="112" t="s">
        <v>34</v>
      </c>
      <c r="K15" s="37"/>
      <c r="L15" s="111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6.95" customHeight="1" x14ac:dyDescent="0.2">
      <c r="A16" s="37"/>
      <c r="B16" s="42"/>
      <c r="C16" s="37"/>
      <c r="D16" s="37"/>
      <c r="E16" s="37"/>
      <c r="F16" s="37"/>
      <c r="G16" s="37"/>
      <c r="H16" s="37"/>
      <c r="I16" s="110"/>
      <c r="J16" s="37"/>
      <c r="K16" s="37"/>
      <c r="L16" s="111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x14ac:dyDescent="0.2">
      <c r="A17" s="37"/>
      <c r="B17" s="42"/>
      <c r="C17" s="37"/>
      <c r="D17" s="109" t="s">
        <v>37</v>
      </c>
      <c r="E17" s="37"/>
      <c r="F17" s="37"/>
      <c r="G17" s="37"/>
      <c r="H17" s="37"/>
      <c r="I17" s="113" t="s">
        <v>33</v>
      </c>
      <c r="J17" s="32" t="str">
        <f>'Rekapitulace stavby'!AN13</f>
        <v>Vyplň údaj</v>
      </c>
      <c r="K17" s="37"/>
      <c r="L17" s="111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x14ac:dyDescent="0.2">
      <c r="A18" s="37"/>
      <c r="B18" s="42"/>
      <c r="C18" s="37"/>
      <c r="D18" s="37"/>
      <c r="E18" s="391" t="str">
        <f>'Rekapitulace stavby'!E14</f>
        <v>Vyplň údaj</v>
      </c>
      <c r="F18" s="392"/>
      <c r="G18" s="392"/>
      <c r="H18" s="392"/>
      <c r="I18" s="113" t="s">
        <v>36</v>
      </c>
      <c r="J18" s="32" t="str">
        <f>'Rekapitulace stavby'!AN14</f>
        <v>Vyplň údaj</v>
      </c>
      <c r="K18" s="37"/>
      <c r="L18" s="111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x14ac:dyDescent="0.2">
      <c r="A19" s="37"/>
      <c r="B19" s="42"/>
      <c r="C19" s="37"/>
      <c r="D19" s="37"/>
      <c r="E19" s="37"/>
      <c r="F19" s="37"/>
      <c r="G19" s="37"/>
      <c r="H19" s="37"/>
      <c r="I19" s="110"/>
      <c r="J19" s="37"/>
      <c r="K19" s="37"/>
      <c r="L19" s="111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x14ac:dyDescent="0.2">
      <c r="A20" s="37"/>
      <c r="B20" s="42"/>
      <c r="C20" s="37"/>
      <c r="D20" s="109" t="s">
        <v>39</v>
      </c>
      <c r="E20" s="37"/>
      <c r="F20" s="37"/>
      <c r="G20" s="37"/>
      <c r="H20" s="37"/>
      <c r="I20" s="113" t="s">
        <v>33</v>
      </c>
      <c r="J20" s="112" t="s">
        <v>34</v>
      </c>
      <c r="K20" s="37"/>
      <c r="L20" s="111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x14ac:dyDescent="0.2">
      <c r="A21" s="37"/>
      <c r="B21" s="42"/>
      <c r="C21" s="37"/>
      <c r="D21" s="37"/>
      <c r="E21" s="112" t="s">
        <v>40</v>
      </c>
      <c r="F21" s="37"/>
      <c r="G21" s="37"/>
      <c r="H21" s="37"/>
      <c r="I21" s="113" t="s">
        <v>36</v>
      </c>
      <c r="J21" s="112" t="s">
        <v>34</v>
      </c>
      <c r="K21" s="37"/>
      <c r="L21" s="111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x14ac:dyDescent="0.2">
      <c r="A22" s="37"/>
      <c r="B22" s="42"/>
      <c r="C22" s="37"/>
      <c r="D22" s="37"/>
      <c r="E22" s="37"/>
      <c r="F22" s="37"/>
      <c r="G22" s="37"/>
      <c r="H22" s="37"/>
      <c r="I22" s="110"/>
      <c r="J22" s="37"/>
      <c r="K22" s="37"/>
      <c r="L22" s="111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x14ac:dyDescent="0.2">
      <c r="A23" s="37"/>
      <c r="B23" s="42"/>
      <c r="C23" s="37"/>
      <c r="D23" s="109" t="s">
        <v>42</v>
      </c>
      <c r="E23" s="37"/>
      <c r="F23" s="37"/>
      <c r="G23" s="37"/>
      <c r="H23" s="37"/>
      <c r="I23" s="113" t="s">
        <v>33</v>
      </c>
      <c r="J23" s="112" t="s">
        <v>34</v>
      </c>
      <c r="K23" s="37"/>
      <c r="L23" s="111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x14ac:dyDescent="0.2">
      <c r="A24" s="37"/>
      <c r="B24" s="42"/>
      <c r="C24" s="37"/>
      <c r="D24" s="37"/>
      <c r="E24" s="112" t="s">
        <v>43</v>
      </c>
      <c r="F24" s="37"/>
      <c r="G24" s="37"/>
      <c r="H24" s="37"/>
      <c r="I24" s="113" t="s">
        <v>36</v>
      </c>
      <c r="J24" s="112" t="s">
        <v>34</v>
      </c>
      <c r="K24" s="37"/>
      <c r="L24" s="111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x14ac:dyDescent="0.2">
      <c r="A25" s="37"/>
      <c r="B25" s="42"/>
      <c r="C25" s="37"/>
      <c r="D25" s="37"/>
      <c r="E25" s="37"/>
      <c r="F25" s="37"/>
      <c r="G25" s="37"/>
      <c r="H25" s="37"/>
      <c r="I25" s="110"/>
      <c r="J25" s="37"/>
      <c r="K25" s="37"/>
      <c r="L25" s="111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x14ac:dyDescent="0.2">
      <c r="A26" s="37"/>
      <c r="B26" s="42"/>
      <c r="C26" s="37"/>
      <c r="D26" s="109" t="s">
        <v>44</v>
      </c>
      <c r="E26" s="37"/>
      <c r="F26" s="37"/>
      <c r="G26" s="37"/>
      <c r="H26" s="37"/>
      <c r="I26" s="110"/>
      <c r="J26" s="37"/>
      <c r="K26" s="37"/>
      <c r="L26" s="111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x14ac:dyDescent="0.2">
      <c r="A27" s="118"/>
      <c r="B27" s="119"/>
      <c r="C27" s="118"/>
      <c r="D27" s="118"/>
      <c r="E27" s="393" t="s">
        <v>34</v>
      </c>
      <c r="F27" s="393"/>
      <c r="G27" s="393"/>
      <c r="H27" s="393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 x14ac:dyDescent="0.2">
      <c r="A28" s="37"/>
      <c r="B28" s="42"/>
      <c r="C28" s="37"/>
      <c r="D28" s="37"/>
      <c r="E28" s="37"/>
      <c r="F28" s="37"/>
      <c r="G28" s="37"/>
      <c r="H28" s="37"/>
      <c r="I28" s="110"/>
      <c r="J28" s="37"/>
      <c r="K28" s="37"/>
      <c r="L28" s="111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x14ac:dyDescent="0.2">
      <c r="A29" s="37"/>
      <c r="B29" s="42"/>
      <c r="C29" s="37"/>
      <c r="D29" s="122"/>
      <c r="E29" s="122"/>
      <c r="F29" s="122"/>
      <c r="G29" s="122"/>
      <c r="H29" s="122"/>
      <c r="I29" s="123"/>
      <c r="J29" s="122"/>
      <c r="K29" s="122"/>
      <c r="L29" s="111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 x14ac:dyDescent="0.2">
      <c r="A30" s="37"/>
      <c r="B30" s="42"/>
      <c r="C30" s="37"/>
      <c r="D30" s="124" t="s">
        <v>46</v>
      </c>
      <c r="E30" s="37"/>
      <c r="F30" s="37"/>
      <c r="G30" s="37"/>
      <c r="H30" s="37"/>
      <c r="I30" s="110"/>
      <c r="J30" s="125">
        <f>ROUND(J83, 2)</f>
        <v>0</v>
      </c>
      <c r="K30" s="37"/>
      <c r="L30" s="111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x14ac:dyDescent="0.2">
      <c r="A31" s="37"/>
      <c r="B31" s="42"/>
      <c r="C31" s="37"/>
      <c r="D31" s="122"/>
      <c r="E31" s="122"/>
      <c r="F31" s="122"/>
      <c r="G31" s="122"/>
      <c r="H31" s="122"/>
      <c r="I31" s="123"/>
      <c r="J31" s="122"/>
      <c r="K31" s="122"/>
      <c r="L31" s="111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 x14ac:dyDescent="0.2">
      <c r="A32" s="37"/>
      <c r="B32" s="42"/>
      <c r="C32" s="37"/>
      <c r="D32" s="37"/>
      <c r="E32" s="37"/>
      <c r="F32" s="126" t="s">
        <v>48</v>
      </c>
      <c r="G32" s="37"/>
      <c r="H32" s="37"/>
      <c r="I32" s="127" t="s">
        <v>47</v>
      </c>
      <c r="J32" s="126" t="s">
        <v>49</v>
      </c>
      <c r="K32" s="37"/>
      <c r="L32" s="111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 x14ac:dyDescent="0.2">
      <c r="A33" s="37"/>
      <c r="B33" s="42"/>
      <c r="C33" s="37"/>
      <c r="D33" s="128" t="s">
        <v>50</v>
      </c>
      <c r="E33" s="109" t="s">
        <v>51</v>
      </c>
      <c r="F33" s="129">
        <f>ROUND((SUM(BE83:BE163)),  2)</f>
        <v>0</v>
      </c>
      <c r="G33" s="37"/>
      <c r="H33" s="37"/>
      <c r="I33" s="130">
        <v>0.21</v>
      </c>
      <c r="J33" s="129">
        <f>ROUND(((SUM(BE83:BE163))*I33),  2)</f>
        <v>0</v>
      </c>
      <c r="K33" s="37"/>
      <c r="L33" s="111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 x14ac:dyDescent="0.2">
      <c r="A34" s="37"/>
      <c r="B34" s="42"/>
      <c r="C34" s="37"/>
      <c r="D34" s="37"/>
      <c r="E34" s="109" t="s">
        <v>52</v>
      </c>
      <c r="F34" s="129">
        <f>ROUND((SUM(BF83:BF163)),  2)</f>
        <v>0</v>
      </c>
      <c r="G34" s="37"/>
      <c r="H34" s="37"/>
      <c r="I34" s="130">
        <v>0.15</v>
      </c>
      <c r="J34" s="129">
        <f>ROUND(((SUM(BF83:BF163))*I34),  2)</f>
        <v>0</v>
      </c>
      <c r="K34" s="37"/>
      <c r="L34" s="111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hidden="1" customHeight="1" x14ac:dyDescent="0.2">
      <c r="A35" s="37"/>
      <c r="B35" s="42"/>
      <c r="C35" s="37"/>
      <c r="D35" s="37"/>
      <c r="E35" s="109" t="s">
        <v>53</v>
      </c>
      <c r="F35" s="129">
        <f>ROUND((SUM(BG83:BG163)),  2)</f>
        <v>0</v>
      </c>
      <c r="G35" s="37"/>
      <c r="H35" s="37"/>
      <c r="I35" s="130">
        <v>0.21</v>
      </c>
      <c r="J35" s="129">
        <f>0</f>
        <v>0</v>
      </c>
      <c r="K35" s="37"/>
      <c r="L35" s="111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hidden="1" customHeight="1" x14ac:dyDescent="0.2">
      <c r="A36" s="37"/>
      <c r="B36" s="42"/>
      <c r="C36" s="37"/>
      <c r="D36" s="37"/>
      <c r="E36" s="109" t="s">
        <v>54</v>
      </c>
      <c r="F36" s="129">
        <f>ROUND((SUM(BH83:BH163)),  2)</f>
        <v>0</v>
      </c>
      <c r="G36" s="37"/>
      <c r="H36" s="37"/>
      <c r="I36" s="130">
        <v>0.15</v>
      </c>
      <c r="J36" s="129">
        <f>0</f>
        <v>0</v>
      </c>
      <c r="K36" s="37"/>
      <c r="L36" s="111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hidden="1" customHeight="1" x14ac:dyDescent="0.2">
      <c r="A37" s="37"/>
      <c r="B37" s="42"/>
      <c r="C37" s="37"/>
      <c r="D37" s="37"/>
      <c r="E37" s="109" t="s">
        <v>55</v>
      </c>
      <c r="F37" s="129">
        <f>ROUND((SUM(BI83:BI163)),  2)</f>
        <v>0</v>
      </c>
      <c r="G37" s="37"/>
      <c r="H37" s="37"/>
      <c r="I37" s="130">
        <v>0</v>
      </c>
      <c r="J37" s="129">
        <f>0</f>
        <v>0</v>
      </c>
      <c r="K37" s="37"/>
      <c r="L37" s="111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x14ac:dyDescent="0.2">
      <c r="A38" s="37"/>
      <c r="B38" s="42"/>
      <c r="C38" s="37"/>
      <c r="D38" s="37"/>
      <c r="E38" s="37"/>
      <c r="F38" s="37"/>
      <c r="G38" s="37"/>
      <c r="H38" s="37"/>
      <c r="I38" s="110"/>
      <c r="J38" s="37"/>
      <c r="K38" s="37"/>
      <c r="L38" s="111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 x14ac:dyDescent="0.2">
      <c r="A39" s="37"/>
      <c r="B39" s="42"/>
      <c r="C39" s="131"/>
      <c r="D39" s="132" t="s">
        <v>56</v>
      </c>
      <c r="E39" s="133"/>
      <c r="F39" s="133"/>
      <c r="G39" s="134" t="s">
        <v>57</v>
      </c>
      <c r="H39" s="135" t="s">
        <v>58</v>
      </c>
      <c r="I39" s="136"/>
      <c r="J39" s="137">
        <f>SUM(J30:J37)</f>
        <v>0</v>
      </c>
      <c r="K39" s="138"/>
      <c r="L39" s="111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x14ac:dyDescent="0.2">
      <c r="A40" s="37"/>
      <c r="B40" s="139"/>
      <c r="C40" s="140"/>
      <c r="D40" s="140"/>
      <c r="E40" s="140"/>
      <c r="F40" s="140"/>
      <c r="G40" s="140"/>
      <c r="H40" s="140"/>
      <c r="I40" s="141"/>
      <c r="J40" s="140"/>
      <c r="K40" s="140"/>
      <c r="L40" s="111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 x14ac:dyDescent="0.2">
      <c r="A44" s="37"/>
      <c r="B44" s="142"/>
      <c r="C44" s="143"/>
      <c r="D44" s="143"/>
      <c r="E44" s="143"/>
      <c r="F44" s="143"/>
      <c r="G44" s="143"/>
      <c r="H44" s="143"/>
      <c r="I44" s="144"/>
      <c r="J44" s="143"/>
      <c r="K44" s="143"/>
      <c r="L44" s="111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 x14ac:dyDescent="0.2">
      <c r="A45" s="37"/>
      <c r="B45" s="38"/>
      <c r="C45" s="25" t="s">
        <v>98</v>
      </c>
      <c r="D45" s="39"/>
      <c r="E45" s="39"/>
      <c r="F45" s="39"/>
      <c r="G45" s="39"/>
      <c r="H45" s="39"/>
      <c r="I45" s="110"/>
      <c r="J45" s="39"/>
      <c r="K45" s="39"/>
      <c r="L45" s="111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 x14ac:dyDescent="0.2">
      <c r="A46" s="37"/>
      <c r="B46" s="38"/>
      <c r="C46" s="39"/>
      <c r="D46" s="39"/>
      <c r="E46" s="39"/>
      <c r="F46" s="39"/>
      <c r="G46" s="39"/>
      <c r="H46" s="39"/>
      <c r="I46" s="110"/>
      <c r="J46" s="39"/>
      <c r="K46" s="39"/>
      <c r="L46" s="111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 x14ac:dyDescent="0.2">
      <c r="A47" s="37"/>
      <c r="B47" s="38"/>
      <c r="C47" s="31" t="s">
        <v>16</v>
      </c>
      <c r="D47" s="39"/>
      <c r="E47" s="39"/>
      <c r="F47" s="39"/>
      <c r="G47" s="39"/>
      <c r="H47" s="39"/>
      <c r="I47" s="110"/>
      <c r="J47" s="39"/>
      <c r="K47" s="39"/>
      <c r="L47" s="111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 x14ac:dyDescent="0.2">
      <c r="A48" s="37"/>
      <c r="B48" s="38"/>
      <c r="C48" s="39"/>
      <c r="D48" s="39"/>
      <c r="E48" s="397" t="str">
        <f>E7</f>
        <v>Obnova střechy a krovu I.ETAPA</v>
      </c>
      <c r="F48" s="398"/>
      <c r="G48" s="398"/>
      <c r="H48" s="398"/>
      <c r="I48" s="110"/>
      <c r="J48" s="39"/>
      <c r="K48" s="39"/>
      <c r="L48" s="111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12" customHeight="1" x14ac:dyDescent="0.2">
      <c r="A49" s="37"/>
      <c r="B49" s="38"/>
      <c r="C49" s="31" t="s">
        <v>1105</v>
      </c>
      <c r="D49" s="39"/>
      <c r="E49" s="39"/>
      <c r="F49" s="39"/>
      <c r="G49" s="39"/>
      <c r="H49" s="39"/>
      <c r="I49" s="110"/>
      <c r="J49" s="39"/>
      <c r="K49" s="39"/>
      <c r="L49" s="111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16.5" customHeight="1" x14ac:dyDescent="0.2">
      <c r="A50" s="37"/>
      <c r="B50" s="38"/>
      <c r="C50" s="39"/>
      <c r="D50" s="39"/>
      <c r="E50" s="349" t="str">
        <f>E9</f>
        <v>EL.01.01 - Silnoproudá elektrotechnika - I.etapa</v>
      </c>
      <c r="F50" s="394"/>
      <c r="G50" s="394"/>
      <c r="H50" s="394"/>
      <c r="I50" s="110"/>
      <c r="J50" s="39"/>
      <c r="K50" s="39"/>
      <c r="L50" s="111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6.95" customHeight="1" x14ac:dyDescent="0.2">
      <c r="A51" s="37"/>
      <c r="B51" s="38"/>
      <c r="C51" s="39"/>
      <c r="D51" s="39"/>
      <c r="E51" s="39"/>
      <c r="F51" s="39"/>
      <c r="G51" s="39"/>
      <c r="H51" s="39"/>
      <c r="I51" s="110"/>
      <c r="J51" s="39"/>
      <c r="K51" s="39"/>
      <c r="L51" s="111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2" customHeight="1" x14ac:dyDescent="0.2">
      <c r="A52" s="37"/>
      <c r="B52" s="38"/>
      <c r="C52" s="31" t="s">
        <v>24</v>
      </c>
      <c r="D52" s="39"/>
      <c r="E52" s="39"/>
      <c r="F52" s="29" t="str">
        <f>F12</f>
        <v xml:space="preserve"> </v>
      </c>
      <c r="G52" s="39"/>
      <c r="H52" s="39"/>
      <c r="I52" s="113" t="s">
        <v>26</v>
      </c>
      <c r="J52" s="62" t="str">
        <f>IF(J12="","",J12)</f>
        <v>19. 2. 2020</v>
      </c>
      <c r="K52" s="39"/>
      <c r="L52" s="111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6.95" customHeight="1" x14ac:dyDescent="0.2">
      <c r="A53" s="37"/>
      <c r="B53" s="38"/>
      <c r="C53" s="39"/>
      <c r="D53" s="39"/>
      <c r="E53" s="39"/>
      <c r="F53" s="39"/>
      <c r="G53" s="39"/>
      <c r="H53" s="39"/>
      <c r="I53" s="110"/>
      <c r="J53" s="39"/>
      <c r="K53" s="39"/>
      <c r="L53" s="111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40.15" customHeight="1" x14ac:dyDescent="0.2">
      <c r="A54" s="37"/>
      <c r="B54" s="38"/>
      <c r="C54" s="31" t="s">
        <v>32</v>
      </c>
      <c r="D54" s="39"/>
      <c r="E54" s="39"/>
      <c r="F54" s="29" t="str">
        <f>E15</f>
        <v>Město Choceň MÚ</v>
      </c>
      <c r="G54" s="39"/>
      <c r="H54" s="39"/>
      <c r="I54" s="113" t="s">
        <v>39</v>
      </c>
      <c r="J54" s="35" t="str">
        <f>E21</f>
        <v>Projektový atelier pro arch.a poz.stavby</v>
      </c>
      <c r="K54" s="39"/>
      <c r="L54" s="111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15.2" customHeight="1" x14ac:dyDescent="0.2">
      <c r="A55" s="37"/>
      <c r="B55" s="38"/>
      <c r="C55" s="31" t="s">
        <v>37</v>
      </c>
      <c r="D55" s="39"/>
      <c r="E55" s="39"/>
      <c r="F55" s="29" t="str">
        <f>IF(E18="","",E18)</f>
        <v>Vyplň údaj</v>
      </c>
      <c r="G55" s="39"/>
      <c r="H55" s="39"/>
      <c r="I55" s="113" t="s">
        <v>42</v>
      </c>
      <c r="J55" s="35" t="str">
        <f>E24</f>
        <v xml:space="preserve"> </v>
      </c>
      <c r="K55" s="39"/>
      <c r="L55" s="111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47" s="2" customFormat="1" ht="10.35" customHeight="1" x14ac:dyDescent="0.2">
      <c r="A56" s="37"/>
      <c r="B56" s="38"/>
      <c r="C56" s="39"/>
      <c r="D56" s="39"/>
      <c r="E56" s="39"/>
      <c r="F56" s="39"/>
      <c r="G56" s="39"/>
      <c r="H56" s="39"/>
      <c r="I56" s="110"/>
      <c r="J56" s="39"/>
      <c r="K56" s="39"/>
      <c r="L56" s="111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47" s="2" customFormat="1" ht="29.25" customHeight="1" x14ac:dyDescent="0.2">
      <c r="A57" s="37"/>
      <c r="B57" s="38"/>
      <c r="C57" s="145" t="s">
        <v>99</v>
      </c>
      <c r="D57" s="146"/>
      <c r="E57" s="146"/>
      <c r="F57" s="146"/>
      <c r="G57" s="146"/>
      <c r="H57" s="146"/>
      <c r="I57" s="147"/>
      <c r="J57" s="148" t="s">
        <v>100</v>
      </c>
      <c r="K57" s="146"/>
      <c r="L57" s="111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47" s="2" customFormat="1" ht="10.35" customHeight="1" x14ac:dyDescent="0.2">
      <c r="A58" s="37"/>
      <c r="B58" s="38"/>
      <c r="C58" s="39"/>
      <c r="D58" s="39"/>
      <c r="E58" s="39"/>
      <c r="F58" s="39"/>
      <c r="G58" s="39"/>
      <c r="H58" s="39"/>
      <c r="I58" s="110"/>
      <c r="J58" s="39"/>
      <c r="K58" s="39"/>
      <c r="L58" s="111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 x14ac:dyDescent="0.2">
      <c r="A59" s="37"/>
      <c r="B59" s="38"/>
      <c r="C59" s="149" t="s">
        <v>78</v>
      </c>
      <c r="D59" s="39"/>
      <c r="E59" s="39"/>
      <c r="F59" s="39"/>
      <c r="G59" s="39"/>
      <c r="H59" s="39"/>
      <c r="I59" s="110"/>
      <c r="J59" s="80">
        <f>J83</f>
        <v>0</v>
      </c>
      <c r="K59" s="39"/>
      <c r="L59" s="111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93</v>
      </c>
    </row>
    <row r="60" spans="1:47" s="9" customFormat="1" ht="24.95" customHeight="1" x14ac:dyDescent="0.2">
      <c r="B60" s="150"/>
      <c r="C60" s="151"/>
      <c r="D60" s="152" t="s">
        <v>1165</v>
      </c>
      <c r="E60" s="153"/>
      <c r="F60" s="153"/>
      <c r="G60" s="153"/>
      <c r="H60" s="153"/>
      <c r="I60" s="154"/>
      <c r="J60" s="155">
        <f>J84</f>
        <v>0</v>
      </c>
      <c r="K60" s="151"/>
      <c r="L60" s="156"/>
    </row>
    <row r="61" spans="1:47" s="9" customFormat="1" ht="24.95" customHeight="1" x14ac:dyDescent="0.2">
      <c r="B61" s="150"/>
      <c r="C61" s="151"/>
      <c r="D61" s="152" t="s">
        <v>1166</v>
      </c>
      <c r="E61" s="153"/>
      <c r="F61" s="153"/>
      <c r="G61" s="153"/>
      <c r="H61" s="153"/>
      <c r="I61" s="154"/>
      <c r="J61" s="155">
        <f>J111</f>
        <v>0</v>
      </c>
      <c r="K61" s="151"/>
      <c r="L61" s="156"/>
    </row>
    <row r="62" spans="1:47" s="9" customFormat="1" ht="24.95" customHeight="1" x14ac:dyDescent="0.2">
      <c r="B62" s="150"/>
      <c r="C62" s="151"/>
      <c r="D62" s="152" t="s">
        <v>1167</v>
      </c>
      <c r="E62" s="153"/>
      <c r="F62" s="153"/>
      <c r="G62" s="153"/>
      <c r="H62" s="153"/>
      <c r="I62" s="154"/>
      <c r="J62" s="155">
        <f>J154</f>
        <v>0</v>
      </c>
      <c r="K62" s="151"/>
      <c r="L62" s="156"/>
    </row>
    <row r="63" spans="1:47" s="9" customFormat="1" ht="24.95" customHeight="1" x14ac:dyDescent="0.2">
      <c r="B63" s="150"/>
      <c r="C63" s="151"/>
      <c r="D63" s="152" t="s">
        <v>1168</v>
      </c>
      <c r="E63" s="153"/>
      <c r="F63" s="153"/>
      <c r="G63" s="153"/>
      <c r="H63" s="153"/>
      <c r="I63" s="154"/>
      <c r="J63" s="155">
        <f>J161</f>
        <v>0</v>
      </c>
      <c r="K63" s="151"/>
      <c r="L63" s="156"/>
    </row>
    <row r="64" spans="1:47" s="2" customFormat="1" ht="21.75" customHeight="1" x14ac:dyDescent="0.2">
      <c r="A64" s="37"/>
      <c r="B64" s="38"/>
      <c r="C64" s="39"/>
      <c r="D64" s="39"/>
      <c r="E64" s="39"/>
      <c r="F64" s="39"/>
      <c r="G64" s="39"/>
      <c r="H64" s="39"/>
      <c r="I64" s="110"/>
      <c r="J64" s="39"/>
      <c r="K64" s="39"/>
      <c r="L64" s="111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 x14ac:dyDescent="0.2">
      <c r="A65" s="37"/>
      <c r="B65" s="50"/>
      <c r="C65" s="51"/>
      <c r="D65" s="51"/>
      <c r="E65" s="51"/>
      <c r="F65" s="51"/>
      <c r="G65" s="51"/>
      <c r="H65" s="51"/>
      <c r="I65" s="141"/>
      <c r="J65" s="51"/>
      <c r="K65" s="51"/>
      <c r="L65" s="111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 x14ac:dyDescent="0.2">
      <c r="A69" s="37"/>
      <c r="B69" s="52"/>
      <c r="C69" s="53"/>
      <c r="D69" s="53"/>
      <c r="E69" s="53"/>
      <c r="F69" s="53"/>
      <c r="G69" s="53"/>
      <c r="H69" s="53"/>
      <c r="I69" s="144"/>
      <c r="J69" s="53"/>
      <c r="K69" s="53"/>
      <c r="L69" s="111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 x14ac:dyDescent="0.2">
      <c r="A70" s="37"/>
      <c r="B70" s="38"/>
      <c r="C70" s="25" t="s">
        <v>119</v>
      </c>
      <c r="D70" s="39"/>
      <c r="E70" s="39"/>
      <c r="F70" s="39"/>
      <c r="G70" s="39"/>
      <c r="H70" s="39"/>
      <c r="I70" s="110"/>
      <c r="J70" s="39"/>
      <c r="K70" s="39"/>
      <c r="L70" s="111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 x14ac:dyDescent="0.2">
      <c r="A71" s="37"/>
      <c r="B71" s="38"/>
      <c r="C71" s="39"/>
      <c r="D71" s="39"/>
      <c r="E71" s="39"/>
      <c r="F71" s="39"/>
      <c r="G71" s="39"/>
      <c r="H71" s="39"/>
      <c r="I71" s="110"/>
      <c r="J71" s="39"/>
      <c r="K71" s="39"/>
      <c r="L71" s="111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 x14ac:dyDescent="0.2">
      <c r="A72" s="37"/>
      <c r="B72" s="38"/>
      <c r="C72" s="31" t="s">
        <v>16</v>
      </c>
      <c r="D72" s="39"/>
      <c r="E72" s="39"/>
      <c r="F72" s="39"/>
      <c r="G72" s="39"/>
      <c r="H72" s="39"/>
      <c r="I72" s="110"/>
      <c r="J72" s="39"/>
      <c r="K72" s="39"/>
      <c r="L72" s="111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 x14ac:dyDescent="0.2">
      <c r="A73" s="37"/>
      <c r="B73" s="38"/>
      <c r="C73" s="39"/>
      <c r="D73" s="39"/>
      <c r="E73" s="397" t="str">
        <f>E7</f>
        <v>Obnova střechy a krovu I.ETAPA</v>
      </c>
      <c r="F73" s="398"/>
      <c r="G73" s="398"/>
      <c r="H73" s="398"/>
      <c r="I73" s="110"/>
      <c r="J73" s="39"/>
      <c r="K73" s="39"/>
      <c r="L73" s="111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 x14ac:dyDescent="0.2">
      <c r="A74" s="37"/>
      <c r="B74" s="38"/>
      <c r="C74" s="31" t="s">
        <v>1105</v>
      </c>
      <c r="D74" s="39"/>
      <c r="E74" s="39"/>
      <c r="F74" s="39"/>
      <c r="G74" s="39"/>
      <c r="H74" s="39"/>
      <c r="I74" s="110"/>
      <c r="J74" s="39"/>
      <c r="K74" s="39"/>
      <c r="L74" s="111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 x14ac:dyDescent="0.2">
      <c r="A75" s="37"/>
      <c r="B75" s="38"/>
      <c r="C75" s="39"/>
      <c r="D75" s="39"/>
      <c r="E75" s="349" t="str">
        <f>E9</f>
        <v>EL.01.01 - Silnoproudá elektrotechnika - I.etapa</v>
      </c>
      <c r="F75" s="394"/>
      <c r="G75" s="394"/>
      <c r="H75" s="394"/>
      <c r="I75" s="110"/>
      <c r="J75" s="39"/>
      <c r="K75" s="39"/>
      <c r="L75" s="111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 x14ac:dyDescent="0.2">
      <c r="A76" s="37"/>
      <c r="B76" s="38"/>
      <c r="C76" s="39"/>
      <c r="D76" s="39"/>
      <c r="E76" s="39"/>
      <c r="F76" s="39"/>
      <c r="G76" s="39"/>
      <c r="H76" s="39"/>
      <c r="I76" s="110"/>
      <c r="J76" s="39"/>
      <c r="K76" s="39"/>
      <c r="L76" s="111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 x14ac:dyDescent="0.2">
      <c r="A77" s="37"/>
      <c r="B77" s="38"/>
      <c r="C77" s="31" t="s">
        <v>24</v>
      </c>
      <c r="D77" s="39"/>
      <c r="E77" s="39"/>
      <c r="F77" s="29" t="str">
        <f>F12</f>
        <v xml:space="preserve"> </v>
      </c>
      <c r="G77" s="39"/>
      <c r="H77" s="39"/>
      <c r="I77" s="113" t="s">
        <v>26</v>
      </c>
      <c r="J77" s="62" t="str">
        <f>IF(J12="","",J12)</f>
        <v>19. 2. 2020</v>
      </c>
      <c r="K77" s="39"/>
      <c r="L77" s="111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 x14ac:dyDescent="0.2">
      <c r="A78" s="37"/>
      <c r="B78" s="38"/>
      <c r="C78" s="39"/>
      <c r="D78" s="39"/>
      <c r="E78" s="39"/>
      <c r="F78" s="39"/>
      <c r="G78" s="39"/>
      <c r="H78" s="39"/>
      <c r="I78" s="110"/>
      <c r="J78" s="39"/>
      <c r="K78" s="39"/>
      <c r="L78" s="111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40.15" customHeight="1" x14ac:dyDescent="0.2">
      <c r="A79" s="37"/>
      <c r="B79" s="38"/>
      <c r="C79" s="31" t="s">
        <v>32</v>
      </c>
      <c r="D79" s="39"/>
      <c r="E79" s="39"/>
      <c r="F79" s="29" t="str">
        <f>E15</f>
        <v>Město Choceň MÚ</v>
      </c>
      <c r="G79" s="39"/>
      <c r="H79" s="39"/>
      <c r="I79" s="113" t="s">
        <v>39</v>
      </c>
      <c r="J79" s="35" t="str">
        <f>E21</f>
        <v>Projektový atelier pro arch.a poz.stavby</v>
      </c>
      <c r="K79" s="39"/>
      <c r="L79" s="111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2" customHeight="1" x14ac:dyDescent="0.2">
      <c r="A80" s="37"/>
      <c r="B80" s="38"/>
      <c r="C80" s="31" t="s">
        <v>37</v>
      </c>
      <c r="D80" s="39"/>
      <c r="E80" s="39"/>
      <c r="F80" s="29" t="str">
        <f>IF(E18="","",E18)</f>
        <v>Vyplň údaj</v>
      </c>
      <c r="G80" s="39"/>
      <c r="H80" s="39"/>
      <c r="I80" s="113" t="s">
        <v>42</v>
      </c>
      <c r="J80" s="35" t="str">
        <f>E24</f>
        <v xml:space="preserve"> </v>
      </c>
      <c r="K80" s="39"/>
      <c r="L80" s="111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65" s="2" customFormat="1" ht="10.35" customHeight="1" x14ac:dyDescent="0.2">
      <c r="A81" s="37"/>
      <c r="B81" s="38"/>
      <c r="C81" s="39"/>
      <c r="D81" s="39"/>
      <c r="E81" s="39"/>
      <c r="F81" s="39"/>
      <c r="G81" s="39"/>
      <c r="H81" s="39"/>
      <c r="I81" s="110"/>
      <c r="J81" s="39"/>
      <c r="K81" s="39"/>
      <c r="L81" s="111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65" s="11" customFormat="1" ht="29.25" customHeight="1" x14ac:dyDescent="0.2">
      <c r="A82" s="164"/>
      <c r="B82" s="165"/>
      <c r="C82" s="166" t="s">
        <v>120</v>
      </c>
      <c r="D82" s="167" t="s">
        <v>65</v>
      </c>
      <c r="E82" s="167" t="s">
        <v>61</v>
      </c>
      <c r="F82" s="167" t="s">
        <v>62</v>
      </c>
      <c r="G82" s="167" t="s">
        <v>121</v>
      </c>
      <c r="H82" s="167" t="s">
        <v>122</v>
      </c>
      <c r="I82" s="168" t="s">
        <v>123</v>
      </c>
      <c r="J82" s="167" t="s">
        <v>100</v>
      </c>
      <c r="K82" s="169" t="s">
        <v>124</v>
      </c>
      <c r="L82" s="170"/>
      <c r="M82" s="71" t="s">
        <v>34</v>
      </c>
      <c r="N82" s="72" t="s">
        <v>50</v>
      </c>
      <c r="O82" s="72" t="s">
        <v>125</v>
      </c>
      <c r="P82" s="72" t="s">
        <v>126</v>
      </c>
      <c r="Q82" s="72" t="s">
        <v>127</v>
      </c>
      <c r="R82" s="72" t="s">
        <v>128</v>
      </c>
      <c r="S82" s="72" t="s">
        <v>129</v>
      </c>
      <c r="T82" s="73" t="s">
        <v>130</v>
      </c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</row>
    <row r="83" spans="1:65" s="2" customFormat="1" ht="22.9" customHeight="1" x14ac:dyDescent="0.25">
      <c r="A83" s="37"/>
      <c r="B83" s="38"/>
      <c r="C83" s="78" t="s">
        <v>131</v>
      </c>
      <c r="D83" s="39"/>
      <c r="E83" s="39"/>
      <c r="F83" s="39"/>
      <c r="G83" s="39"/>
      <c r="H83" s="39"/>
      <c r="I83" s="110"/>
      <c r="J83" s="171">
        <f>BK83</f>
        <v>0</v>
      </c>
      <c r="K83" s="39"/>
      <c r="L83" s="42"/>
      <c r="M83" s="74"/>
      <c r="N83" s="172"/>
      <c r="O83" s="75"/>
      <c r="P83" s="173">
        <f>P84+P111+P154+P161</f>
        <v>0</v>
      </c>
      <c r="Q83" s="75"/>
      <c r="R83" s="173">
        <f>R84+R111+R154+R161</f>
        <v>0</v>
      </c>
      <c r="S83" s="75"/>
      <c r="T83" s="174">
        <f>T84+T111+T154+T161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9" t="s">
        <v>79</v>
      </c>
      <c r="AU83" s="19" t="s">
        <v>93</v>
      </c>
      <c r="BK83" s="175">
        <f>BK84+BK111+BK154+BK161</f>
        <v>0</v>
      </c>
    </row>
    <row r="84" spans="1:65" s="12" customFormat="1" ht="25.9" customHeight="1" x14ac:dyDescent="0.2">
      <c r="B84" s="176"/>
      <c r="C84" s="177"/>
      <c r="D84" s="178" t="s">
        <v>79</v>
      </c>
      <c r="E84" s="179" t="s">
        <v>1169</v>
      </c>
      <c r="F84" s="179" t="s">
        <v>1170</v>
      </c>
      <c r="G84" s="177"/>
      <c r="H84" s="177"/>
      <c r="I84" s="180"/>
      <c r="J84" s="181">
        <f>BK84</f>
        <v>0</v>
      </c>
      <c r="K84" s="177"/>
      <c r="L84" s="182"/>
      <c r="M84" s="183"/>
      <c r="N84" s="184"/>
      <c r="O84" s="184"/>
      <c r="P84" s="185">
        <f>SUM(P85:P110)</f>
        <v>0</v>
      </c>
      <c r="Q84" s="184"/>
      <c r="R84" s="185">
        <f>SUM(R85:R110)</f>
        <v>0</v>
      </c>
      <c r="S84" s="184"/>
      <c r="T84" s="186">
        <f>SUM(T85:T110)</f>
        <v>0</v>
      </c>
      <c r="AR84" s="187" t="s">
        <v>141</v>
      </c>
      <c r="AT84" s="188" t="s">
        <v>79</v>
      </c>
      <c r="AU84" s="188" t="s">
        <v>80</v>
      </c>
      <c r="AY84" s="187" t="s">
        <v>134</v>
      </c>
      <c r="BK84" s="189">
        <f>SUM(BK85:BK110)</f>
        <v>0</v>
      </c>
    </row>
    <row r="85" spans="1:65" s="2" customFormat="1" ht="16.5" customHeight="1" x14ac:dyDescent="0.2">
      <c r="A85" s="37"/>
      <c r="B85" s="38"/>
      <c r="C85" s="192" t="s">
        <v>23</v>
      </c>
      <c r="D85" s="192" t="s">
        <v>136</v>
      </c>
      <c r="E85" s="193" t="s">
        <v>1171</v>
      </c>
      <c r="F85" s="194" t="s">
        <v>1172</v>
      </c>
      <c r="G85" s="195" t="s">
        <v>139</v>
      </c>
      <c r="H85" s="196">
        <v>70</v>
      </c>
      <c r="I85" s="197"/>
      <c r="J85" s="198">
        <f>ROUND(I85*H85,2)</f>
        <v>0</v>
      </c>
      <c r="K85" s="194" t="s">
        <v>1173</v>
      </c>
      <c r="L85" s="42"/>
      <c r="M85" s="199" t="s">
        <v>34</v>
      </c>
      <c r="N85" s="200" t="s">
        <v>51</v>
      </c>
      <c r="O85" s="67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03" t="s">
        <v>141</v>
      </c>
      <c r="AT85" s="203" t="s">
        <v>136</v>
      </c>
      <c r="AU85" s="203" t="s">
        <v>23</v>
      </c>
      <c r="AY85" s="19" t="s">
        <v>134</v>
      </c>
      <c r="BE85" s="204">
        <f>IF(N85="základní",J85,0)</f>
        <v>0</v>
      </c>
      <c r="BF85" s="204">
        <f>IF(N85="snížená",J85,0)</f>
        <v>0</v>
      </c>
      <c r="BG85" s="204">
        <f>IF(N85="zákl. přenesená",J85,0)</f>
        <v>0</v>
      </c>
      <c r="BH85" s="204">
        <f>IF(N85="sníž. přenesená",J85,0)</f>
        <v>0</v>
      </c>
      <c r="BI85" s="204">
        <f>IF(N85="nulová",J85,0)</f>
        <v>0</v>
      </c>
      <c r="BJ85" s="19" t="s">
        <v>23</v>
      </c>
      <c r="BK85" s="204">
        <f>ROUND(I85*H85,2)</f>
        <v>0</v>
      </c>
      <c r="BL85" s="19" t="s">
        <v>141</v>
      </c>
      <c r="BM85" s="203" t="s">
        <v>1174</v>
      </c>
    </row>
    <row r="86" spans="1:65" s="2" customFormat="1" ht="11.25" x14ac:dyDescent="0.2">
      <c r="A86" s="37"/>
      <c r="B86" s="38"/>
      <c r="C86" s="39"/>
      <c r="D86" s="205" t="s">
        <v>143</v>
      </c>
      <c r="E86" s="39"/>
      <c r="F86" s="206" t="s">
        <v>1172</v>
      </c>
      <c r="G86" s="39"/>
      <c r="H86" s="39"/>
      <c r="I86" s="110"/>
      <c r="J86" s="39"/>
      <c r="K86" s="39"/>
      <c r="L86" s="42"/>
      <c r="M86" s="207"/>
      <c r="N86" s="208"/>
      <c r="O86" s="67"/>
      <c r="P86" s="67"/>
      <c r="Q86" s="67"/>
      <c r="R86" s="67"/>
      <c r="S86" s="67"/>
      <c r="T86" s="68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9" t="s">
        <v>143</v>
      </c>
      <c r="AU86" s="19" t="s">
        <v>23</v>
      </c>
    </row>
    <row r="87" spans="1:65" s="2" customFormat="1" ht="16.5" customHeight="1" x14ac:dyDescent="0.2">
      <c r="A87" s="37"/>
      <c r="B87" s="38"/>
      <c r="C87" s="192" t="s">
        <v>89</v>
      </c>
      <c r="D87" s="192" t="s">
        <v>136</v>
      </c>
      <c r="E87" s="193" t="s">
        <v>1175</v>
      </c>
      <c r="F87" s="194" t="s">
        <v>1176</v>
      </c>
      <c r="G87" s="195" t="s">
        <v>311</v>
      </c>
      <c r="H87" s="196">
        <v>30</v>
      </c>
      <c r="I87" s="197"/>
      <c r="J87" s="198">
        <f>ROUND(I87*H87,2)</f>
        <v>0</v>
      </c>
      <c r="K87" s="194" t="s">
        <v>1173</v>
      </c>
      <c r="L87" s="42"/>
      <c r="M87" s="199" t="s">
        <v>34</v>
      </c>
      <c r="N87" s="200" t="s">
        <v>51</v>
      </c>
      <c r="O87" s="67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03" t="s">
        <v>141</v>
      </c>
      <c r="AT87" s="203" t="s">
        <v>136</v>
      </c>
      <c r="AU87" s="203" t="s">
        <v>23</v>
      </c>
      <c r="AY87" s="19" t="s">
        <v>134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19" t="s">
        <v>23</v>
      </c>
      <c r="BK87" s="204">
        <f>ROUND(I87*H87,2)</f>
        <v>0</v>
      </c>
      <c r="BL87" s="19" t="s">
        <v>141</v>
      </c>
      <c r="BM87" s="203" t="s">
        <v>1177</v>
      </c>
    </row>
    <row r="88" spans="1:65" s="2" customFormat="1" ht="11.25" x14ac:dyDescent="0.2">
      <c r="A88" s="37"/>
      <c r="B88" s="38"/>
      <c r="C88" s="39"/>
      <c r="D88" s="205" t="s">
        <v>143</v>
      </c>
      <c r="E88" s="39"/>
      <c r="F88" s="206" t="s">
        <v>1176</v>
      </c>
      <c r="G88" s="39"/>
      <c r="H88" s="39"/>
      <c r="I88" s="110"/>
      <c r="J88" s="39"/>
      <c r="K88" s="39"/>
      <c r="L88" s="42"/>
      <c r="M88" s="207"/>
      <c r="N88" s="208"/>
      <c r="O88" s="67"/>
      <c r="P88" s="67"/>
      <c r="Q88" s="67"/>
      <c r="R88" s="67"/>
      <c r="S88" s="67"/>
      <c r="T88" s="68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9" t="s">
        <v>143</v>
      </c>
      <c r="AU88" s="19" t="s">
        <v>23</v>
      </c>
    </row>
    <row r="89" spans="1:65" s="2" customFormat="1" ht="16.5" customHeight="1" x14ac:dyDescent="0.2">
      <c r="A89" s="37"/>
      <c r="B89" s="38"/>
      <c r="C89" s="192" t="s">
        <v>154</v>
      </c>
      <c r="D89" s="192" t="s">
        <v>136</v>
      </c>
      <c r="E89" s="193" t="s">
        <v>1178</v>
      </c>
      <c r="F89" s="194" t="s">
        <v>1179</v>
      </c>
      <c r="G89" s="195" t="s">
        <v>311</v>
      </c>
      <c r="H89" s="196">
        <v>1</v>
      </c>
      <c r="I89" s="197"/>
      <c r="J89" s="198">
        <f>ROUND(I89*H89,2)</f>
        <v>0</v>
      </c>
      <c r="K89" s="194" t="s">
        <v>1173</v>
      </c>
      <c r="L89" s="42"/>
      <c r="M89" s="199" t="s">
        <v>34</v>
      </c>
      <c r="N89" s="200" t="s">
        <v>51</v>
      </c>
      <c r="O89" s="67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03" t="s">
        <v>141</v>
      </c>
      <c r="AT89" s="203" t="s">
        <v>136</v>
      </c>
      <c r="AU89" s="203" t="s">
        <v>23</v>
      </c>
      <c r="AY89" s="19" t="s">
        <v>134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19" t="s">
        <v>23</v>
      </c>
      <c r="BK89" s="204">
        <f>ROUND(I89*H89,2)</f>
        <v>0</v>
      </c>
      <c r="BL89" s="19" t="s">
        <v>141</v>
      </c>
      <c r="BM89" s="203" t="s">
        <v>1180</v>
      </c>
    </row>
    <row r="90" spans="1:65" s="2" customFormat="1" ht="11.25" x14ac:dyDescent="0.2">
      <c r="A90" s="37"/>
      <c r="B90" s="38"/>
      <c r="C90" s="39"/>
      <c r="D90" s="205" t="s">
        <v>143</v>
      </c>
      <c r="E90" s="39"/>
      <c r="F90" s="206" t="s">
        <v>1179</v>
      </c>
      <c r="G90" s="39"/>
      <c r="H90" s="39"/>
      <c r="I90" s="110"/>
      <c r="J90" s="39"/>
      <c r="K90" s="39"/>
      <c r="L90" s="42"/>
      <c r="M90" s="207"/>
      <c r="N90" s="208"/>
      <c r="O90" s="67"/>
      <c r="P90" s="67"/>
      <c r="Q90" s="67"/>
      <c r="R90" s="67"/>
      <c r="S90" s="67"/>
      <c r="T90" s="68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9" t="s">
        <v>143</v>
      </c>
      <c r="AU90" s="19" t="s">
        <v>23</v>
      </c>
    </row>
    <row r="91" spans="1:65" s="2" customFormat="1" ht="16.5" customHeight="1" x14ac:dyDescent="0.2">
      <c r="A91" s="37"/>
      <c r="B91" s="38"/>
      <c r="C91" s="192" t="s">
        <v>141</v>
      </c>
      <c r="D91" s="192" t="s">
        <v>136</v>
      </c>
      <c r="E91" s="193" t="s">
        <v>1181</v>
      </c>
      <c r="F91" s="194" t="s">
        <v>1182</v>
      </c>
      <c r="G91" s="195" t="s">
        <v>139</v>
      </c>
      <c r="H91" s="196">
        <v>5</v>
      </c>
      <c r="I91" s="197"/>
      <c r="J91" s="198">
        <f>ROUND(I91*H91,2)</f>
        <v>0</v>
      </c>
      <c r="K91" s="194" t="s">
        <v>1173</v>
      </c>
      <c r="L91" s="42"/>
      <c r="M91" s="199" t="s">
        <v>34</v>
      </c>
      <c r="N91" s="200" t="s">
        <v>51</v>
      </c>
      <c r="O91" s="67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03" t="s">
        <v>141</v>
      </c>
      <c r="AT91" s="203" t="s">
        <v>136</v>
      </c>
      <c r="AU91" s="203" t="s">
        <v>23</v>
      </c>
      <c r="AY91" s="19" t="s">
        <v>134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19" t="s">
        <v>23</v>
      </c>
      <c r="BK91" s="204">
        <f>ROUND(I91*H91,2)</f>
        <v>0</v>
      </c>
      <c r="BL91" s="19" t="s">
        <v>141</v>
      </c>
      <c r="BM91" s="203" t="s">
        <v>1183</v>
      </c>
    </row>
    <row r="92" spans="1:65" s="2" customFormat="1" ht="11.25" x14ac:dyDescent="0.2">
      <c r="A92" s="37"/>
      <c r="B92" s="38"/>
      <c r="C92" s="39"/>
      <c r="D92" s="205" t="s">
        <v>143</v>
      </c>
      <c r="E92" s="39"/>
      <c r="F92" s="206" t="s">
        <v>1184</v>
      </c>
      <c r="G92" s="39"/>
      <c r="H92" s="39"/>
      <c r="I92" s="110"/>
      <c r="J92" s="39"/>
      <c r="K92" s="39"/>
      <c r="L92" s="42"/>
      <c r="M92" s="207"/>
      <c r="N92" s="208"/>
      <c r="O92" s="67"/>
      <c r="P92" s="67"/>
      <c r="Q92" s="67"/>
      <c r="R92" s="67"/>
      <c r="S92" s="67"/>
      <c r="T92" s="68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9" t="s">
        <v>143</v>
      </c>
      <c r="AU92" s="19" t="s">
        <v>23</v>
      </c>
    </row>
    <row r="93" spans="1:65" s="2" customFormat="1" ht="16.5" customHeight="1" x14ac:dyDescent="0.2">
      <c r="A93" s="37"/>
      <c r="B93" s="38"/>
      <c r="C93" s="192" t="s">
        <v>172</v>
      </c>
      <c r="D93" s="192" t="s">
        <v>136</v>
      </c>
      <c r="E93" s="193" t="s">
        <v>1185</v>
      </c>
      <c r="F93" s="194" t="s">
        <v>1186</v>
      </c>
      <c r="G93" s="195" t="s">
        <v>139</v>
      </c>
      <c r="H93" s="196">
        <v>60</v>
      </c>
      <c r="I93" s="197"/>
      <c r="J93" s="198">
        <f>ROUND(I93*H93,2)</f>
        <v>0</v>
      </c>
      <c r="K93" s="194" t="s">
        <v>1173</v>
      </c>
      <c r="L93" s="42"/>
      <c r="M93" s="199" t="s">
        <v>34</v>
      </c>
      <c r="N93" s="200" t="s">
        <v>51</v>
      </c>
      <c r="O93" s="67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03" t="s">
        <v>141</v>
      </c>
      <c r="AT93" s="203" t="s">
        <v>136</v>
      </c>
      <c r="AU93" s="203" t="s">
        <v>23</v>
      </c>
      <c r="AY93" s="19" t="s">
        <v>134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19" t="s">
        <v>23</v>
      </c>
      <c r="BK93" s="204">
        <f>ROUND(I93*H93,2)</f>
        <v>0</v>
      </c>
      <c r="BL93" s="19" t="s">
        <v>141</v>
      </c>
      <c r="BM93" s="203" t="s">
        <v>1187</v>
      </c>
    </row>
    <row r="94" spans="1:65" s="2" customFormat="1" ht="11.25" x14ac:dyDescent="0.2">
      <c r="A94" s="37"/>
      <c r="B94" s="38"/>
      <c r="C94" s="39"/>
      <c r="D94" s="205" t="s">
        <v>143</v>
      </c>
      <c r="E94" s="39"/>
      <c r="F94" s="206" t="s">
        <v>1188</v>
      </c>
      <c r="G94" s="39"/>
      <c r="H94" s="39"/>
      <c r="I94" s="110"/>
      <c r="J94" s="39"/>
      <c r="K94" s="39"/>
      <c r="L94" s="42"/>
      <c r="M94" s="207"/>
      <c r="N94" s="208"/>
      <c r="O94" s="67"/>
      <c r="P94" s="67"/>
      <c r="Q94" s="67"/>
      <c r="R94" s="67"/>
      <c r="S94" s="67"/>
      <c r="T94" s="68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9" t="s">
        <v>143</v>
      </c>
      <c r="AU94" s="19" t="s">
        <v>23</v>
      </c>
    </row>
    <row r="95" spans="1:65" s="2" customFormat="1" ht="16.5" customHeight="1" x14ac:dyDescent="0.2">
      <c r="A95" s="37"/>
      <c r="B95" s="38"/>
      <c r="C95" s="192" t="s">
        <v>177</v>
      </c>
      <c r="D95" s="192" t="s">
        <v>136</v>
      </c>
      <c r="E95" s="193" t="s">
        <v>1189</v>
      </c>
      <c r="F95" s="194" t="s">
        <v>1190</v>
      </c>
      <c r="G95" s="195" t="s">
        <v>139</v>
      </c>
      <c r="H95" s="196">
        <v>30</v>
      </c>
      <c r="I95" s="197"/>
      <c r="J95" s="198">
        <f>ROUND(I95*H95,2)</f>
        <v>0</v>
      </c>
      <c r="K95" s="194" t="s">
        <v>1173</v>
      </c>
      <c r="L95" s="42"/>
      <c r="M95" s="199" t="s">
        <v>34</v>
      </c>
      <c r="N95" s="200" t="s">
        <v>51</v>
      </c>
      <c r="O95" s="67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03" t="s">
        <v>141</v>
      </c>
      <c r="AT95" s="203" t="s">
        <v>136</v>
      </c>
      <c r="AU95" s="203" t="s">
        <v>23</v>
      </c>
      <c r="AY95" s="19" t="s">
        <v>134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19" t="s">
        <v>23</v>
      </c>
      <c r="BK95" s="204">
        <f>ROUND(I95*H95,2)</f>
        <v>0</v>
      </c>
      <c r="BL95" s="19" t="s">
        <v>141</v>
      </c>
      <c r="BM95" s="203" t="s">
        <v>1191</v>
      </c>
    </row>
    <row r="96" spans="1:65" s="2" customFormat="1" ht="11.25" x14ac:dyDescent="0.2">
      <c r="A96" s="37"/>
      <c r="B96" s="38"/>
      <c r="C96" s="39"/>
      <c r="D96" s="205" t="s">
        <v>143</v>
      </c>
      <c r="E96" s="39"/>
      <c r="F96" s="206" t="s">
        <v>1192</v>
      </c>
      <c r="G96" s="39"/>
      <c r="H96" s="39"/>
      <c r="I96" s="110"/>
      <c r="J96" s="39"/>
      <c r="K96" s="39"/>
      <c r="L96" s="42"/>
      <c r="M96" s="207"/>
      <c r="N96" s="208"/>
      <c r="O96" s="67"/>
      <c r="P96" s="67"/>
      <c r="Q96" s="67"/>
      <c r="R96" s="67"/>
      <c r="S96" s="67"/>
      <c r="T96" s="68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9" t="s">
        <v>143</v>
      </c>
      <c r="AU96" s="19" t="s">
        <v>23</v>
      </c>
    </row>
    <row r="97" spans="1:65" s="2" customFormat="1" ht="16.5" customHeight="1" x14ac:dyDescent="0.2">
      <c r="A97" s="37"/>
      <c r="B97" s="38"/>
      <c r="C97" s="192" t="s">
        <v>184</v>
      </c>
      <c r="D97" s="192" t="s">
        <v>136</v>
      </c>
      <c r="E97" s="193" t="s">
        <v>1193</v>
      </c>
      <c r="F97" s="194" t="s">
        <v>1194</v>
      </c>
      <c r="G97" s="195" t="s">
        <v>311</v>
      </c>
      <c r="H97" s="196">
        <v>11</v>
      </c>
      <c r="I97" s="197"/>
      <c r="J97" s="198">
        <f>ROUND(I97*H97,2)</f>
        <v>0</v>
      </c>
      <c r="K97" s="194" t="s">
        <v>1173</v>
      </c>
      <c r="L97" s="42"/>
      <c r="M97" s="199" t="s">
        <v>34</v>
      </c>
      <c r="N97" s="200" t="s">
        <v>51</v>
      </c>
      <c r="O97" s="67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03" t="s">
        <v>141</v>
      </c>
      <c r="AT97" s="203" t="s">
        <v>136</v>
      </c>
      <c r="AU97" s="203" t="s">
        <v>23</v>
      </c>
      <c r="AY97" s="19" t="s">
        <v>134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19" t="s">
        <v>23</v>
      </c>
      <c r="BK97" s="204">
        <f>ROUND(I97*H97,2)</f>
        <v>0</v>
      </c>
      <c r="BL97" s="19" t="s">
        <v>141</v>
      </c>
      <c r="BM97" s="203" t="s">
        <v>1195</v>
      </c>
    </row>
    <row r="98" spans="1:65" s="2" customFormat="1" ht="11.25" x14ac:dyDescent="0.2">
      <c r="A98" s="37"/>
      <c r="B98" s="38"/>
      <c r="C98" s="39"/>
      <c r="D98" s="205" t="s">
        <v>143</v>
      </c>
      <c r="E98" s="39"/>
      <c r="F98" s="206" t="s">
        <v>1194</v>
      </c>
      <c r="G98" s="39"/>
      <c r="H98" s="39"/>
      <c r="I98" s="110"/>
      <c r="J98" s="39"/>
      <c r="K98" s="39"/>
      <c r="L98" s="42"/>
      <c r="M98" s="207"/>
      <c r="N98" s="208"/>
      <c r="O98" s="67"/>
      <c r="P98" s="67"/>
      <c r="Q98" s="67"/>
      <c r="R98" s="67"/>
      <c r="S98" s="67"/>
      <c r="T98" s="6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9" t="s">
        <v>143</v>
      </c>
      <c r="AU98" s="19" t="s">
        <v>23</v>
      </c>
    </row>
    <row r="99" spans="1:65" s="2" customFormat="1" ht="16.5" customHeight="1" x14ac:dyDescent="0.2">
      <c r="A99" s="37"/>
      <c r="B99" s="38"/>
      <c r="C99" s="192" t="s">
        <v>168</v>
      </c>
      <c r="D99" s="192" t="s">
        <v>136</v>
      </c>
      <c r="E99" s="193" t="s">
        <v>1196</v>
      </c>
      <c r="F99" s="194" t="s">
        <v>1197</v>
      </c>
      <c r="G99" s="195" t="s">
        <v>311</v>
      </c>
      <c r="H99" s="196">
        <v>1</v>
      </c>
      <c r="I99" s="197"/>
      <c r="J99" s="198">
        <f>ROUND(I99*H99,2)</f>
        <v>0</v>
      </c>
      <c r="K99" s="194" t="s">
        <v>1173</v>
      </c>
      <c r="L99" s="42"/>
      <c r="M99" s="199" t="s">
        <v>34</v>
      </c>
      <c r="N99" s="200" t="s">
        <v>51</v>
      </c>
      <c r="O99" s="67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03" t="s">
        <v>141</v>
      </c>
      <c r="AT99" s="203" t="s">
        <v>136</v>
      </c>
      <c r="AU99" s="203" t="s">
        <v>23</v>
      </c>
      <c r="AY99" s="19" t="s">
        <v>134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19" t="s">
        <v>23</v>
      </c>
      <c r="BK99" s="204">
        <f>ROUND(I99*H99,2)</f>
        <v>0</v>
      </c>
      <c r="BL99" s="19" t="s">
        <v>141</v>
      </c>
      <c r="BM99" s="203" t="s">
        <v>1198</v>
      </c>
    </row>
    <row r="100" spans="1:65" s="2" customFormat="1" ht="11.25" x14ac:dyDescent="0.2">
      <c r="A100" s="37"/>
      <c r="B100" s="38"/>
      <c r="C100" s="39"/>
      <c r="D100" s="205" t="s">
        <v>143</v>
      </c>
      <c r="E100" s="39"/>
      <c r="F100" s="206" t="s">
        <v>1197</v>
      </c>
      <c r="G100" s="39"/>
      <c r="H100" s="39"/>
      <c r="I100" s="110"/>
      <c r="J100" s="39"/>
      <c r="K100" s="39"/>
      <c r="L100" s="42"/>
      <c r="M100" s="207"/>
      <c r="N100" s="208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9" t="s">
        <v>143</v>
      </c>
      <c r="AU100" s="19" t="s">
        <v>23</v>
      </c>
    </row>
    <row r="101" spans="1:65" s="2" customFormat="1" ht="16.5" customHeight="1" x14ac:dyDescent="0.2">
      <c r="A101" s="37"/>
      <c r="B101" s="38"/>
      <c r="C101" s="192" t="s">
        <v>198</v>
      </c>
      <c r="D101" s="192" t="s">
        <v>136</v>
      </c>
      <c r="E101" s="193" t="s">
        <v>1199</v>
      </c>
      <c r="F101" s="194" t="s">
        <v>1200</v>
      </c>
      <c r="G101" s="195" t="s">
        <v>311</v>
      </c>
      <c r="H101" s="196">
        <v>1</v>
      </c>
      <c r="I101" s="197"/>
      <c r="J101" s="198">
        <f>ROUND(I101*H101,2)</f>
        <v>0</v>
      </c>
      <c r="K101" s="194" t="s">
        <v>1173</v>
      </c>
      <c r="L101" s="42"/>
      <c r="M101" s="199" t="s">
        <v>34</v>
      </c>
      <c r="N101" s="200" t="s">
        <v>51</v>
      </c>
      <c r="O101" s="67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03" t="s">
        <v>141</v>
      </c>
      <c r="AT101" s="203" t="s">
        <v>136</v>
      </c>
      <c r="AU101" s="203" t="s">
        <v>23</v>
      </c>
      <c r="AY101" s="19" t="s">
        <v>134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19" t="s">
        <v>23</v>
      </c>
      <c r="BK101" s="204">
        <f>ROUND(I101*H101,2)</f>
        <v>0</v>
      </c>
      <c r="BL101" s="19" t="s">
        <v>141</v>
      </c>
      <c r="BM101" s="203" t="s">
        <v>1201</v>
      </c>
    </row>
    <row r="102" spans="1:65" s="2" customFormat="1" ht="11.25" x14ac:dyDescent="0.2">
      <c r="A102" s="37"/>
      <c r="B102" s="38"/>
      <c r="C102" s="39"/>
      <c r="D102" s="205" t="s">
        <v>143</v>
      </c>
      <c r="E102" s="39"/>
      <c r="F102" s="206" t="s">
        <v>1200</v>
      </c>
      <c r="G102" s="39"/>
      <c r="H102" s="39"/>
      <c r="I102" s="110"/>
      <c r="J102" s="39"/>
      <c r="K102" s="39"/>
      <c r="L102" s="42"/>
      <c r="M102" s="207"/>
      <c r="N102" s="208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9" t="s">
        <v>143</v>
      </c>
      <c r="AU102" s="19" t="s">
        <v>23</v>
      </c>
    </row>
    <row r="103" spans="1:65" s="2" customFormat="1" ht="16.5" customHeight="1" x14ac:dyDescent="0.2">
      <c r="A103" s="37"/>
      <c r="B103" s="38"/>
      <c r="C103" s="241" t="s">
        <v>202</v>
      </c>
      <c r="D103" s="241" t="s">
        <v>164</v>
      </c>
      <c r="E103" s="242" t="s">
        <v>1202</v>
      </c>
      <c r="F103" s="243" t="s">
        <v>1203</v>
      </c>
      <c r="G103" s="244" t="s">
        <v>311</v>
      </c>
      <c r="H103" s="245">
        <v>1</v>
      </c>
      <c r="I103" s="246"/>
      <c r="J103" s="247">
        <f>ROUND(I103*H103,2)</f>
        <v>0</v>
      </c>
      <c r="K103" s="243" t="s">
        <v>1173</v>
      </c>
      <c r="L103" s="248"/>
      <c r="M103" s="249" t="s">
        <v>34</v>
      </c>
      <c r="N103" s="250" t="s">
        <v>51</v>
      </c>
      <c r="O103" s="67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03" t="s">
        <v>168</v>
      </c>
      <c r="AT103" s="203" t="s">
        <v>164</v>
      </c>
      <c r="AU103" s="203" t="s">
        <v>23</v>
      </c>
      <c r="AY103" s="19" t="s">
        <v>134</v>
      </c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19" t="s">
        <v>23</v>
      </c>
      <c r="BK103" s="204">
        <f>ROUND(I103*H103,2)</f>
        <v>0</v>
      </c>
      <c r="BL103" s="19" t="s">
        <v>141</v>
      </c>
      <c r="BM103" s="203" t="s">
        <v>1204</v>
      </c>
    </row>
    <row r="104" spans="1:65" s="2" customFormat="1" ht="11.25" x14ac:dyDescent="0.2">
      <c r="A104" s="37"/>
      <c r="B104" s="38"/>
      <c r="C104" s="39"/>
      <c r="D104" s="205" t="s">
        <v>143</v>
      </c>
      <c r="E104" s="39"/>
      <c r="F104" s="206" t="s">
        <v>1203</v>
      </c>
      <c r="G104" s="39"/>
      <c r="H104" s="39"/>
      <c r="I104" s="110"/>
      <c r="J104" s="39"/>
      <c r="K104" s="39"/>
      <c r="L104" s="42"/>
      <c r="M104" s="207"/>
      <c r="N104" s="208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9" t="s">
        <v>143</v>
      </c>
      <c r="AU104" s="19" t="s">
        <v>23</v>
      </c>
    </row>
    <row r="105" spans="1:65" s="2" customFormat="1" ht="16.5" customHeight="1" x14ac:dyDescent="0.2">
      <c r="A105" s="37"/>
      <c r="B105" s="38"/>
      <c r="C105" s="192" t="s">
        <v>208</v>
      </c>
      <c r="D105" s="192" t="s">
        <v>136</v>
      </c>
      <c r="E105" s="193" t="s">
        <v>1205</v>
      </c>
      <c r="F105" s="194" t="s">
        <v>1206</v>
      </c>
      <c r="G105" s="195" t="s">
        <v>311</v>
      </c>
      <c r="H105" s="196">
        <v>1</v>
      </c>
      <c r="I105" s="197"/>
      <c r="J105" s="198">
        <f>ROUND(I105*H105,2)</f>
        <v>0</v>
      </c>
      <c r="K105" s="194" t="s">
        <v>1173</v>
      </c>
      <c r="L105" s="42"/>
      <c r="M105" s="199" t="s">
        <v>34</v>
      </c>
      <c r="N105" s="200" t="s">
        <v>51</v>
      </c>
      <c r="O105" s="67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03" t="s">
        <v>141</v>
      </c>
      <c r="AT105" s="203" t="s">
        <v>136</v>
      </c>
      <c r="AU105" s="203" t="s">
        <v>23</v>
      </c>
      <c r="AY105" s="19" t="s">
        <v>134</v>
      </c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19" t="s">
        <v>23</v>
      </c>
      <c r="BK105" s="204">
        <f>ROUND(I105*H105,2)</f>
        <v>0</v>
      </c>
      <c r="BL105" s="19" t="s">
        <v>141</v>
      </c>
      <c r="BM105" s="203" t="s">
        <v>1207</v>
      </c>
    </row>
    <row r="106" spans="1:65" s="2" customFormat="1" ht="11.25" x14ac:dyDescent="0.2">
      <c r="A106" s="37"/>
      <c r="B106" s="38"/>
      <c r="C106" s="39"/>
      <c r="D106" s="205" t="s">
        <v>143</v>
      </c>
      <c r="E106" s="39"/>
      <c r="F106" s="206" t="s">
        <v>1206</v>
      </c>
      <c r="G106" s="39"/>
      <c r="H106" s="39"/>
      <c r="I106" s="110"/>
      <c r="J106" s="39"/>
      <c r="K106" s="39"/>
      <c r="L106" s="42"/>
      <c r="M106" s="207"/>
      <c r="N106" s="208"/>
      <c r="O106" s="67"/>
      <c r="P106" s="67"/>
      <c r="Q106" s="67"/>
      <c r="R106" s="67"/>
      <c r="S106" s="67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9" t="s">
        <v>143</v>
      </c>
      <c r="AU106" s="19" t="s">
        <v>23</v>
      </c>
    </row>
    <row r="107" spans="1:65" s="2" customFormat="1" ht="16.5" customHeight="1" x14ac:dyDescent="0.2">
      <c r="A107" s="37"/>
      <c r="B107" s="38"/>
      <c r="C107" s="192" t="s">
        <v>214</v>
      </c>
      <c r="D107" s="192" t="s">
        <v>136</v>
      </c>
      <c r="E107" s="193" t="s">
        <v>1208</v>
      </c>
      <c r="F107" s="194" t="s">
        <v>1209</v>
      </c>
      <c r="G107" s="195" t="s">
        <v>311</v>
      </c>
      <c r="H107" s="196">
        <v>1</v>
      </c>
      <c r="I107" s="197"/>
      <c r="J107" s="198">
        <f>ROUND(I107*H107,2)</f>
        <v>0</v>
      </c>
      <c r="K107" s="194" t="s">
        <v>1173</v>
      </c>
      <c r="L107" s="42"/>
      <c r="M107" s="199" t="s">
        <v>34</v>
      </c>
      <c r="N107" s="200" t="s">
        <v>51</v>
      </c>
      <c r="O107" s="67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03" t="s">
        <v>141</v>
      </c>
      <c r="AT107" s="203" t="s">
        <v>136</v>
      </c>
      <c r="AU107" s="203" t="s">
        <v>23</v>
      </c>
      <c r="AY107" s="19" t="s">
        <v>134</v>
      </c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19" t="s">
        <v>23</v>
      </c>
      <c r="BK107" s="204">
        <f>ROUND(I107*H107,2)</f>
        <v>0</v>
      </c>
      <c r="BL107" s="19" t="s">
        <v>141</v>
      </c>
      <c r="BM107" s="203" t="s">
        <v>1210</v>
      </c>
    </row>
    <row r="108" spans="1:65" s="2" customFormat="1" ht="11.25" x14ac:dyDescent="0.2">
      <c r="A108" s="37"/>
      <c r="B108" s="38"/>
      <c r="C108" s="39"/>
      <c r="D108" s="205" t="s">
        <v>143</v>
      </c>
      <c r="E108" s="39"/>
      <c r="F108" s="206" t="s">
        <v>1209</v>
      </c>
      <c r="G108" s="39"/>
      <c r="H108" s="39"/>
      <c r="I108" s="110"/>
      <c r="J108" s="39"/>
      <c r="K108" s="39"/>
      <c r="L108" s="42"/>
      <c r="M108" s="207"/>
      <c r="N108" s="208"/>
      <c r="O108" s="67"/>
      <c r="P108" s="67"/>
      <c r="Q108" s="67"/>
      <c r="R108" s="67"/>
      <c r="S108" s="67"/>
      <c r="T108" s="68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9" t="s">
        <v>143</v>
      </c>
      <c r="AU108" s="19" t="s">
        <v>23</v>
      </c>
    </row>
    <row r="109" spans="1:65" s="2" customFormat="1" ht="16.5" customHeight="1" x14ac:dyDescent="0.2">
      <c r="A109" s="37"/>
      <c r="B109" s="38"/>
      <c r="C109" s="192" t="s">
        <v>227</v>
      </c>
      <c r="D109" s="192" t="s">
        <v>136</v>
      </c>
      <c r="E109" s="193" t="s">
        <v>1211</v>
      </c>
      <c r="F109" s="194" t="s">
        <v>1212</v>
      </c>
      <c r="G109" s="195" t="s">
        <v>139</v>
      </c>
      <c r="H109" s="196">
        <v>6</v>
      </c>
      <c r="I109" s="197"/>
      <c r="J109" s="198">
        <f>ROUND(I109*H109,2)</f>
        <v>0</v>
      </c>
      <c r="K109" s="194" t="s">
        <v>1173</v>
      </c>
      <c r="L109" s="42"/>
      <c r="M109" s="199" t="s">
        <v>34</v>
      </c>
      <c r="N109" s="200" t="s">
        <v>51</v>
      </c>
      <c r="O109" s="67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03" t="s">
        <v>141</v>
      </c>
      <c r="AT109" s="203" t="s">
        <v>136</v>
      </c>
      <c r="AU109" s="203" t="s">
        <v>23</v>
      </c>
      <c r="AY109" s="19" t="s">
        <v>134</v>
      </c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19" t="s">
        <v>23</v>
      </c>
      <c r="BK109" s="204">
        <f>ROUND(I109*H109,2)</f>
        <v>0</v>
      </c>
      <c r="BL109" s="19" t="s">
        <v>141</v>
      </c>
      <c r="BM109" s="203" t="s">
        <v>1213</v>
      </c>
    </row>
    <row r="110" spans="1:65" s="2" customFormat="1" ht="11.25" x14ac:dyDescent="0.2">
      <c r="A110" s="37"/>
      <c r="B110" s="38"/>
      <c r="C110" s="39"/>
      <c r="D110" s="205" t="s">
        <v>143</v>
      </c>
      <c r="E110" s="39"/>
      <c r="F110" s="206" t="s">
        <v>1212</v>
      </c>
      <c r="G110" s="39"/>
      <c r="H110" s="39"/>
      <c r="I110" s="110"/>
      <c r="J110" s="39"/>
      <c r="K110" s="39"/>
      <c r="L110" s="42"/>
      <c r="M110" s="207"/>
      <c r="N110" s="208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9" t="s">
        <v>143</v>
      </c>
      <c r="AU110" s="19" t="s">
        <v>23</v>
      </c>
    </row>
    <row r="111" spans="1:65" s="12" customFormat="1" ht="25.9" customHeight="1" x14ac:dyDescent="0.2">
      <c r="B111" s="176"/>
      <c r="C111" s="177"/>
      <c r="D111" s="178" t="s">
        <v>79</v>
      </c>
      <c r="E111" s="179" t="s">
        <v>1214</v>
      </c>
      <c r="F111" s="179" t="s">
        <v>1215</v>
      </c>
      <c r="G111" s="177"/>
      <c r="H111" s="177"/>
      <c r="I111" s="180"/>
      <c r="J111" s="181">
        <f>BK111</f>
        <v>0</v>
      </c>
      <c r="K111" s="177"/>
      <c r="L111" s="182"/>
      <c r="M111" s="183"/>
      <c r="N111" s="184"/>
      <c r="O111" s="184"/>
      <c r="P111" s="185">
        <f>SUM(P112:P153)</f>
        <v>0</v>
      </c>
      <c r="Q111" s="184"/>
      <c r="R111" s="185">
        <f>SUM(R112:R153)</f>
        <v>0</v>
      </c>
      <c r="S111" s="184"/>
      <c r="T111" s="186">
        <f>SUM(T112:T153)</f>
        <v>0</v>
      </c>
      <c r="AR111" s="187" t="s">
        <v>141</v>
      </c>
      <c r="AT111" s="188" t="s">
        <v>79</v>
      </c>
      <c r="AU111" s="188" t="s">
        <v>80</v>
      </c>
      <c r="AY111" s="187" t="s">
        <v>134</v>
      </c>
      <c r="BK111" s="189">
        <f>SUM(BK112:BK153)</f>
        <v>0</v>
      </c>
    </row>
    <row r="112" spans="1:65" s="2" customFormat="1" ht="16.5" customHeight="1" x14ac:dyDescent="0.2">
      <c r="A112" s="37"/>
      <c r="B112" s="38"/>
      <c r="C112" s="192" t="s">
        <v>233</v>
      </c>
      <c r="D112" s="192" t="s">
        <v>136</v>
      </c>
      <c r="E112" s="193" t="s">
        <v>1216</v>
      </c>
      <c r="F112" s="194" t="s">
        <v>1217</v>
      </c>
      <c r="G112" s="195" t="s">
        <v>139</v>
      </c>
      <c r="H112" s="196">
        <v>225</v>
      </c>
      <c r="I112" s="197"/>
      <c r="J112" s="198">
        <f>ROUND(I112*H112,2)</f>
        <v>0</v>
      </c>
      <c r="K112" s="194" t="s">
        <v>1173</v>
      </c>
      <c r="L112" s="42"/>
      <c r="M112" s="199" t="s">
        <v>34</v>
      </c>
      <c r="N112" s="200" t="s">
        <v>51</v>
      </c>
      <c r="O112" s="67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03" t="s">
        <v>141</v>
      </c>
      <c r="AT112" s="203" t="s">
        <v>136</v>
      </c>
      <c r="AU112" s="203" t="s">
        <v>23</v>
      </c>
      <c r="AY112" s="19" t="s">
        <v>134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19" t="s">
        <v>23</v>
      </c>
      <c r="BK112" s="204">
        <f>ROUND(I112*H112,2)</f>
        <v>0</v>
      </c>
      <c r="BL112" s="19" t="s">
        <v>141</v>
      </c>
      <c r="BM112" s="203" t="s">
        <v>1218</v>
      </c>
    </row>
    <row r="113" spans="1:65" s="2" customFormat="1" ht="11.25" x14ac:dyDescent="0.2">
      <c r="A113" s="37"/>
      <c r="B113" s="38"/>
      <c r="C113" s="39"/>
      <c r="D113" s="205" t="s">
        <v>143</v>
      </c>
      <c r="E113" s="39"/>
      <c r="F113" s="206" t="s">
        <v>1217</v>
      </c>
      <c r="G113" s="39"/>
      <c r="H113" s="39"/>
      <c r="I113" s="110"/>
      <c r="J113" s="39"/>
      <c r="K113" s="39"/>
      <c r="L113" s="42"/>
      <c r="M113" s="207"/>
      <c r="N113" s="208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9" t="s">
        <v>143</v>
      </c>
      <c r="AU113" s="19" t="s">
        <v>23</v>
      </c>
    </row>
    <row r="114" spans="1:65" s="2" customFormat="1" ht="16.5" customHeight="1" x14ac:dyDescent="0.2">
      <c r="A114" s="37"/>
      <c r="B114" s="38"/>
      <c r="C114" s="192" t="s">
        <v>8</v>
      </c>
      <c r="D114" s="192" t="s">
        <v>136</v>
      </c>
      <c r="E114" s="193" t="s">
        <v>1219</v>
      </c>
      <c r="F114" s="194" t="s">
        <v>1220</v>
      </c>
      <c r="G114" s="195" t="s">
        <v>139</v>
      </c>
      <c r="H114" s="196">
        <v>40</v>
      </c>
      <c r="I114" s="197"/>
      <c r="J114" s="198">
        <f>ROUND(I114*H114,2)</f>
        <v>0</v>
      </c>
      <c r="K114" s="194" t="s">
        <v>1173</v>
      </c>
      <c r="L114" s="42"/>
      <c r="M114" s="199" t="s">
        <v>34</v>
      </c>
      <c r="N114" s="200" t="s">
        <v>51</v>
      </c>
      <c r="O114" s="67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03" t="s">
        <v>141</v>
      </c>
      <c r="AT114" s="203" t="s">
        <v>136</v>
      </c>
      <c r="AU114" s="203" t="s">
        <v>23</v>
      </c>
      <c r="AY114" s="19" t="s">
        <v>134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19" t="s">
        <v>23</v>
      </c>
      <c r="BK114" s="204">
        <f>ROUND(I114*H114,2)</f>
        <v>0</v>
      </c>
      <c r="BL114" s="19" t="s">
        <v>141</v>
      </c>
      <c r="BM114" s="203" t="s">
        <v>1221</v>
      </c>
    </row>
    <row r="115" spans="1:65" s="2" customFormat="1" ht="11.25" x14ac:dyDescent="0.2">
      <c r="A115" s="37"/>
      <c r="B115" s="38"/>
      <c r="C115" s="39"/>
      <c r="D115" s="205" t="s">
        <v>143</v>
      </c>
      <c r="E115" s="39"/>
      <c r="F115" s="206" t="s">
        <v>1222</v>
      </c>
      <c r="G115" s="39"/>
      <c r="H115" s="39"/>
      <c r="I115" s="110"/>
      <c r="J115" s="39"/>
      <c r="K115" s="39"/>
      <c r="L115" s="42"/>
      <c r="M115" s="207"/>
      <c r="N115" s="208"/>
      <c r="O115" s="67"/>
      <c r="P115" s="67"/>
      <c r="Q115" s="67"/>
      <c r="R115" s="67"/>
      <c r="S115" s="67"/>
      <c r="T115" s="68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9" t="s">
        <v>143</v>
      </c>
      <c r="AU115" s="19" t="s">
        <v>23</v>
      </c>
    </row>
    <row r="116" spans="1:65" s="2" customFormat="1" ht="16.5" customHeight="1" x14ac:dyDescent="0.2">
      <c r="A116" s="37"/>
      <c r="B116" s="38"/>
      <c r="C116" s="192" t="s">
        <v>244</v>
      </c>
      <c r="D116" s="192" t="s">
        <v>136</v>
      </c>
      <c r="E116" s="193" t="s">
        <v>1223</v>
      </c>
      <c r="F116" s="194" t="s">
        <v>1224</v>
      </c>
      <c r="G116" s="195" t="s">
        <v>139</v>
      </c>
      <c r="H116" s="196">
        <v>75</v>
      </c>
      <c r="I116" s="197"/>
      <c r="J116" s="198">
        <f>ROUND(I116*H116,2)</f>
        <v>0</v>
      </c>
      <c r="K116" s="194" t="s">
        <v>1173</v>
      </c>
      <c r="L116" s="42"/>
      <c r="M116" s="199" t="s">
        <v>34</v>
      </c>
      <c r="N116" s="200" t="s">
        <v>51</v>
      </c>
      <c r="O116" s="67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03" t="s">
        <v>141</v>
      </c>
      <c r="AT116" s="203" t="s">
        <v>136</v>
      </c>
      <c r="AU116" s="203" t="s">
        <v>23</v>
      </c>
      <c r="AY116" s="19" t="s">
        <v>134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19" t="s">
        <v>23</v>
      </c>
      <c r="BK116" s="204">
        <f>ROUND(I116*H116,2)</f>
        <v>0</v>
      </c>
      <c r="BL116" s="19" t="s">
        <v>141</v>
      </c>
      <c r="BM116" s="203" t="s">
        <v>1225</v>
      </c>
    </row>
    <row r="117" spans="1:65" s="2" customFormat="1" ht="11.25" x14ac:dyDescent="0.2">
      <c r="A117" s="37"/>
      <c r="B117" s="38"/>
      <c r="C117" s="39"/>
      <c r="D117" s="205" t="s">
        <v>143</v>
      </c>
      <c r="E117" s="39"/>
      <c r="F117" s="206" t="s">
        <v>1224</v>
      </c>
      <c r="G117" s="39"/>
      <c r="H117" s="39"/>
      <c r="I117" s="110"/>
      <c r="J117" s="39"/>
      <c r="K117" s="39"/>
      <c r="L117" s="42"/>
      <c r="M117" s="207"/>
      <c r="N117" s="208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9" t="s">
        <v>143</v>
      </c>
      <c r="AU117" s="19" t="s">
        <v>23</v>
      </c>
    </row>
    <row r="118" spans="1:65" s="2" customFormat="1" ht="16.5" customHeight="1" x14ac:dyDescent="0.2">
      <c r="A118" s="37"/>
      <c r="B118" s="38"/>
      <c r="C118" s="192" t="s">
        <v>249</v>
      </c>
      <c r="D118" s="192" t="s">
        <v>136</v>
      </c>
      <c r="E118" s="193" t="s">
        <v>1226</v>
      </c>
      <c r="F118" s="194" t="s">
        <v>1227</v>
      </c>
      <c r="G118" s="195" t="s">
        <v>311</v>
      </c>
      <c r="H118" s="196">
        <v>75</v>
      </c>
      <c r="I118" s="197"/>
      <c r="J118" s="198">
        <f>ROUND(I118*H118,2)</f>
        <v>0</v>
      </c>
      <c r="K118" s="194" t="s">
        <v>1173</v>
      </c>
      <c r="L118" s="42"/>
      <c r="M118" s="199" t="s">
        <v>34</v>
      </c>
      <c r="N118" s="200" t="s">
        <v>51</v>
      </c>
      <c r="O118" s="67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03" t="s">
        <v>141</v>
      </c>
      <c r="AT118" s="203" t="s">
        <v>136</v>
      </c>
      <c r="AU118" s="203" t="s">
        <v>23</v>
      </c>
      <c r="AY118" s="19" t="s">
        <v>134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19" t="s">
        <v>23</v>
      </c>
      <c r="BK118" s="204">
        <f>ROUND(I118*H118,2)</f>
        <v>0</v>
      </c>
      <c r="BL118" s="19" t="s">
        <v>141</v>
      </c>
      <c r="BM118" s="203" t="s">
        <v>1228</v>
      </c>
    </row>
    <row r="119" spans="1:65" s="2" customFormat="1" ht="11.25" x14ac:dyDescent="0.2">
      <c r="A119" s="37"/>
      <c r="B119" s="38"/>
      <c r="C119" s="39"/>
      <c r="D119" s="205" t="s">
        <v>143</v>
      </c>
      <c r="E119" s="39"/>
      <c r="F119" s="206" t="s">
        <v>1227</v>
      </c>
      <c r="G119" s="39"/>
      <c r="H119" s="39"/>
      <c r="I119" s="110"/>
      <c r="J119" s="39"/>
      <c r="K119" s="39"/>
      <c r="L119" s="42"/>
      <c r="M119" s="207"/>
      <c r="N119" s="208"/>
      <c r="O119" s="67"/>
      <c r="P119" s="67"/>
      <c r="Q119" s="67"/>
      <c r="R119" s="67"/>
      <c r="S119" s="67"/>
      <c r="T119" s="68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9" t="s">
        <v>143</v>
      </c>
      <c r="AU119" s="19" t="s">
        <v>23</v>
      </c>
    </row>
    <row r="120" spans="1:65" s="2" customFormat="1" ht="16.5" customHeight="1" x14ac:dyDescent="0.2">
      <c r="A120" s="37"/>
      <c r="B120" s="38"/>
      <c r="C120" s="192" t="s">
        <v>254</v>
      </c>
      <c r="D120" s="192" t="s">
        <v>136</v>
      </c>
      <c r="E120" s="193" t="s">
        <v>1229</v>
      </c>
      <c r="F120" s="194" t="s">
        <v>1230</v>
      </c>
      <c r="G120" s="195" t="s">
        <v>311</v>
      </c>
      <c r="H120" s="196">
        <v>80</v>
      </c>
      <c r="I120" s="197"/>
      <c r="J120" s="198">
        <f>ROUND(I120*H120,2)</f>
        <v>0</v>
      </c>
      <c r="K120" s="194" t="s">
        <v>1173</v>
      </c>
      <c r="L120" s="42"/>
      <c r="M120" s="199" t="s">
        <v>34</v>
      </c>
      <c r="N120" s="200" t="s">
        <v>51</v>
      </c>
      <c r="O120" s="67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03" t="s">
        <v>141</v>
      </c>
      <c r="AT120" s="203" t="s">
        <v>136</v>
      </c>
      <c r="AU120" s="203" t="s">
        <v>23</v>
      </c>
      <c r="AY120" s="19" t="s">
        <v>134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19" t="s">
        <v>23</v>
      </c>
      <c r="BK120" s="204">
        <f>ROUND(I120*H120,2)</f>
        <v>0</v>
      </c>
      <c r="BL120" s="19" t="s">
        <v>141</v>
      </c>
      <c r="BM120" s="203" t="s">
        <v>1231</v>
      </c>
    </row>
    <row r="121" spans="1:65" s="2" customFormat="1" ht="11.25" x14ac:dyDescent="0.2">
      <c r="A121" s="37"/>
      <c r="B121" s="38"/>
      <c r="C121" s="39"/>
      <c r="D121" s="205" t="s">
        <v>143</v>
      </c>
      <c r="E121" s="39"/>
      <c r="F121" s="206" t="s">
        <v>1230</v>
      </c>
      <c r="G121" s="39"/>
      <c r="H121" s="39"/>
      <c r="I121" s="110"/>
      <c r="J121" s="39"/>
      <c r="K121" s="39"/>
      <c r="L121" s="42"/>
      <c r="M121" s="207"/>
      <c r="N121" s="208"/>
      <c r="O121" s="67"/>
      <c r="P121" s="67"/>
      <c r="Q121" s="67"/>
      <c r="R121" s="67"/>
      <c r="S121" s="67"/>
      <c r="T121" s="6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9" t="s">
        <v>143</v>
      </c>
      <c r="AU121" s="19" t="s">
        <v>23</v>
      </c>
    </row>
    <row r="122" spans="1:65" s="2" customFormat="1" ht="16.5" customHeight="1" x14ac:dyDescent="0.2">
      <c r="A122" s="37"/>
      <c r="B122" s="38"/>
      <c r="C122" s="192" t="s">
        <v>262</v>
      </c>
      <c r="D122" s="192" t="s">
        <v>136</v>
      </c>
      <c r="E122" s="193" t="s">
        <v>1232</v>
      </c>
      <c r="F122" s="194" t="s">
        <v>1233</v>
      </c>
      <c r="G122" s="195" t="s">
        <v>311</v>
      </c>
      <c r="H122" s="196">
        <v>55</v>
      </c>
      <c r="I122" s="197"/>
      <c r="J122" s="198">
        <f>ROUND(I122*H122,2)</f>
        <v>0</v>
      </c>
      <c r="K122" s="194" t="s">
        <v>1173</v>
      </c>
      <c r="L122" s="42"/>
      <c r="M122" s="199" t="s">
        <v>34</v>
      </c>
      <c r="N122" s="200" t="s">
        <v>51</v>
      </c>
      <c r="O122" s="67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03" t="s">
        <v>141</v>
      </c>
      <c r="AT122" s="203" t="s">
        <v>136</v>
      </c>
      <c r="AU122" s="203" t="s">
        <v>23</v>
      </c>
      <c r="AY122" s="19" t="s">
        <v>134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19" t="s">
        <v>23</v>
      </c>
      <c r="BK122" s="204">
        <f>ROUND(I122*H122,2)</f>
        <v>0</v>
      </c>
      <c r="BL122" s="19" t="s">
        <v>141</v>
      </c>
      <c r="BM122" s="203" t="s">
        <v>1234</v>
      </c>
    </row>
    <row r="123" spans="1:65" s="2" customFormat="1" ht="11.25" x14ac:dyDescent="0.2">
      <c r="A123" s="37"/>
      <c r="B123" s="38"/>
      <c r="C123" s="39"/>
      <c r="D123" s="205" t="s">
        <v>143</v>
      </c>
      <c r="E123" s="39"/>
      <c r="F123" s="206" t="s">
        <v>1233</v>
      </c>
      <c r="G123" s="39"/>
      <c r="H123" s="39"/>
      <c r="I123" s="110"/>
      <c r="J123" s="39"/>
      <c r="K123" s="39"/>
      <c r="L123" s="42"/>
      <c r="M123" s="207"/>
      <c r="N123" s="208"/>
      <c r="O123" s="67"/>
      <c r="P123" s="67"/>
      <c r="Q123" s="67"/>
      <c r="R123" s="67"/>
      <c r="S123" s="67"/>
      <c r="T123" s="68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9" t="s">
        <v>143</v>
      </c>
      <c r="AU123" s="19" t="s">
        <v>23</v>
      </c>
    </row>
    <row r="124" spans="1:65" s="2" customFormat="1" ht="16.5" customHeight="1" x14ac:dyDescent="0.2">
      <c r="A124" s="37"/>
      <c r="B124" s="38"/>
      <c r="C124" s="241" t="s">
        <v>268</v>
      </c>
      <c r="D124" s="241" t="s">
        <v>164</v>
      </c>
      <c r="E124" s="242" t="s">
        <v>1235</v>
      </c>
      <c r="F124" s="243" t="s">
        <v>1236</v>
      </c>
      <c r="G124" s="244" t="s">
        <v>311</v>
      </c>
      <c r="H124" s="245">
        <v>5</v>
      </c>
      <c r="I124" s="246"/>
      <c r="J124" s="247">
        <f>ROUND(I124*H124,2)</f>
        <v>0</v>
      </c>
      <c r="K124" s="243" t="s">
        <v>1173</v>
      </c>
      <c r="L124" s="248"/>
      <c r="M124" s="249" t="s">
        <v>34</v>
      </c>
      <c r="N124" s="250" t="s">
        <v>51</v>
      </c>
      <c r="O124" s="67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03" t="s">
        <v>168</v>
      </c>
      <c r="AT124" s="203" t="s">
        <v>164</v>
      </c>
      <c r="AU124" s="203" t="s">
        <v>23</v>
      </c>
      <c r="AY124" s="19" t="s">
        <v>134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19" t="s">
        <v>23</v>
      </c>
      <c r="BK124" s="204">
        <f>ROUND(I124*H124,2)</f>
        <v>0</v>
      </c>
      <c r="BL124" s="19" t="s">
        <v>141</v>
      </c>
      <c r="BM124" s="203" t="s">
        <v>1237</v>
      </c>
    </row>
    <row r="125" spans="1:65" s="2" customFormat="1" ht="11.25" x14ac:dyDescent="0.2">
      <c r="A125" s="37"/>
      <c r="B125" s="38"/>
      <c r="C125" s="39"/>
      <c r="D125" s="205" t="s">
        <v>143</v>
      </c>
      <c r="E125" s="39"/>
      <c r="F125" s="206" t="s">
        <v>1236</v>
      </c>
      <c r="G125" s="39"/>
      <c r="H125" s="39"/>
      <c r="I125" s="110"/>
      <c r="J125" s="39"/>
      <c r="K125" s="39"/>
      <c r="L125" s="42"/>
      <c r="M125" s="207"/>
      <c r="N125" s="208"/>
      <c r="O125" s="67"/>
      <c r="P125" s="67"/>
      <c r="Q125" s="67"/>
      <c r="R125" s="67"/>
      <c r="S125" s="67"/>
      <c r="T125" s="68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9" t="s">
        <v>143</v>
      </c>
      <c r="AU125" s="19" t="s">
        <v>23</v>
      </c>
    </row>
    <row r="126" spans="1:65" s="2" customFormat="1" ht="16.5" customHeight="1" x14ac:dyDescent="0.2">
      <c r="A126" s="37"/>
      <c r="B126" s="38"/>
      <c r="C126" s="192" t="s">
        <v>7</v>
      </c>
      <c r="D126" s="192" t="s">
        <v>136</v>
      </c>
      <c r="E126" s="193" t="s">
        <v>1238</v>
      </c>
      <c r="F126" s="194" t="s">
        <v>1239</v>
      </c>
      <c r="G126" s="195" t="s">
        <v>311</v>
      </c>
      <c r="H126" s="196">
        <v>5</v>
      </c>
      <c r="I126" s="197"/>
      <c r="J126" s="198">
        <f>ROUND(I126*H126,2)</f>
        <v>0</v>
      </c>
      <c r="K126" s="194" t="s">
        <v>1173</v>
      </c>
      <c r="L126" s="42"/>
      <c r="M126" s="199" t="s">
        <v>34</v>
      </c>
      <c r="N126" s="200" t="s">
        <v>51</v>
      </c>
      <c r="O126" s="67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03" t="s">
        <v>141</v>
      </c>
      <c r="AT126" s="203" t="s">
        <v>136</v>
      </c>
      <c r="AU126" s="203" t="s">
        <v>23</v>
      </c>
      <c r="AY126" s="19" t="s">
        <v>134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9" t="s">
        <v>23</v>
      </c>
      <c r="BK126" s="204">
        <f>ROUND(I126*H126,2)</f>
        <v>0</v>
      </c>
      <c r="BL126" s="19" t="s">
        <v>141</v>
      </c>
      <c r="BM126" s="203" t="s">
        <v>1240</v>
      </c>
    </row>
    <row r="127" spans="1:65" s="2" customFormat="1" ht="11.25" x14ac:dyDescent="0.2">
      <c r="A127" s="37"/>
      <c r="B127" s="38"/>
      <c r="C127" s="39"/>
      <c r="D127" s="205" t="s">
        <v>143</v>
      </c>
      <c r="E127" s="39"/>
      <c r="F127" s="206" t="s">
        <v>1239</v>
      </c>
      <c r="G127" s="39"/>
      <c r="H127" s="39"/>
      <c r="I127" s="110"/>
      <c r="J127" s="39"/>
      <c r="K127" s="39"/>
      <c r="L127" s="42"/>
      <c r="M127" s="207"/>
      <c r="N127" s="208"/>
      <c r="O127" s="67"/>
      <c r="P127" s="67"/>
      <c r="Q127" s="67"/>
      <c r="R127" s="67"/>
      <c r="S127" s="67"/>
      <c r="T127" s="68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9" t="s">
        <v>143</v>
      </c>
      <c r="AU127" s="19" t="s">
        <v>23</v>
      </c>
    </row>
    <row r="128" spans="1:65" s="2" customFormat="1" ht="16.5" customHeight="1" x14ac:dyDescent="0.2">
      <c r="A128" s="37"/>
      <c r="B128" s="38"/>
      <c r="C128" s="192" t="s">
        <v>280</v>
      </c>
      <c r="D128" s="192" t="s">
        <v>136</v>
      </c>
      <c r="E128" s="193" t="s">
        <v>1241</v>
      </c>
      <c r="F128" s="194" t="s">
        <v>1242</v>
      </c>
      <c r="G128" s="195" t="s">
        <v>311</v>
      </c>
      <c r="H128" s="196">
        <v>5</v>
      </c>
      <c r="I128" s="197"/>
      <c r="J128" s="198">
        <f>ROUND(I128*H128,2)</f>
        <v>0</v>
      </c>
      <c r="K128" s="194" t="s">
        <v>1173</v>
      </c>
      <c r="L128" s="42"/>
      <c r="M128" s="199" t="s">
        <v>34</v>
      </c>
      <c r="N128" s="200" t="s">
        <v>51</v>
      </c>
      <c r="O128" s="67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03" t="s">
        <v>141</v>
      </c>
      <c r="AT128" s="203" t="s">
        <v>136</v>
      </c>
      <c r="AU128" s="203" t="s">
        <v>23</v>
      </c>
      <c r="AY128" s="19" t="s">
        <v>134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9" t="s">
        <v>23</v>
      </c>
      <c r="BK128" s="204">
        <f>ROUND(I128*H128,2)</f>
        <v>0</v>
      </c>
      <c r="BL128" s="19" t="s">
        <v>141</v>
      </c>
      <c r="BM128" s="203" t="s">
        <v>1243</v>
      </c>
    </row>
    <row r="129" spans="1:65" s="2" customFormat="1" ht="11.25" x14ac:dyDescent="0.2">
      <c r="A129" s="37"/>
      <c r="B129" s="38"/>
      <c r="C129" s="39"/>
      <c r="D129" s="205" t="s">
        <v>143</v>
      </c>
      <c r="E129" s="39"/>
      <c r="F129" s="206" t="s">
        <v>1242</v>
      </c>
      <c r="G129" s="39"/>
      <c r="H129" s="39"/>
      <c r="I129" s="110"/>
      <c r="J129" s="39"/>
      <c r="K129" s="39"/>
      <c r="L129" s="42"/>
      <c r="M129" s="207"/>
      <c r="N129" s="208"/>
      <c r="O129" s="67"/>
      <c r="P129" s="67"/>
      <c r="Q129" s="67"/>
      <c r="R129" s="67"/>
      <c r="S129" s="67"/>
      <c r="T129" s="68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9" t="s">
        <v>143</v>
      </c>
      <c r="AU129" s="19" t="s">
        <v>23</v>
      </c>
    </row>
    <row r="130" spans="1:65" s="2" customFormat="1" ht="16.5" customHeight="1" x14ac:dyDescent="0.2">
      <c r="A130" s="37"/>
      <c r="B130" s="38"/>
      <c r="C130" s="192" t="s">
        <v>286</v>
      </c>
      <c r="D130" s="192" t="s">
        <v>136</v>
      </c>
      <c r="E130" s="193" t="s">
        <v>1244</v>
      </c>
      <c r="F130" s="194" t="s">
        <v>1245</v>
      </c>
      <c r="G130" s="195" t="s">
        <v>311</v>
      </c>
      <c r="H130" s="196">
        <v>5</v>
      </c>
      <c r="I130" s="197"/>
      <c r="J130" s="198">
        <f>ROUND(I130*H130,2)</f>
        <v>0</v>
      </c>
      <c r="K130" s="194" t="s">
        <v>1173</v>
      </c>
      <c r="L130" s="42"/>
      <c r="M130" s="199" t="s">
        <v>34</v>
      </c>
      <c r="N130" s="200" t="s">
        <v>51</v>
      </c>
      <c r="O130" s="67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03" t="s">
        <v>141</v>
      </c>
      <c r="AT130" s="203" t="s">
        <v>136</v>
      </c>
      <c r="AU130" s="203" t="s">
        <v>23</v>
      </c>
      <c r="AY130" s="19" t="s">
        <v>134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9" t="s">
        <v>23</v>
      </c>
      <c r="BK130" s="204">
        <f>ROUND(I130*H130,2)</f>
        <v>0</v>
      </c>
      <c r="BL130" s="19" t="s">
        <v>141</v>
      </c>
      <c r="BM130" s="203" t="s">
        <v>1246</v>
      </c>
    </row>
    <row r="131" spans="1:65" s="2" customFormat="1" ht="11.25" x14ac:dyDescent="0.2">
      <c r="A131" s="37"/>
      <c r="B131" s="38"/>
      <c r="C131" s="39"/>
      <c r="D131" s="205" t="s">
        <v>143</v>
      </c>
      <c r="E131" s="39"/>
      <c r="F131" s="206" t="s">
        <v>1245</v>
      </c>
      <c r="G131" s="39"/>
      <c r="H131" s="39"/>
      <c r="I131" s="110"/>
      <c r="J131" s="39"/>
      <c r="K131" s="39"/>
      <c r="L131" s="42"/>
      <c r="M131" s="207"/>
      <c r="N131" s="208"/>
      <c r="O131" s="67"/>
      <c r="P131" s="67"/>
      <c r="Q131" s="67"/>
      <c r="R131" s="67"/>
      <c r="S131" s="67"/>
      <c r="T131" s="68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9" t="s">
        <v>143</v>
      </c>
      <c r="AU131" s="19" t="s">
        <v>23</v>
      </c>
    </row>
    <row r="132" spans="1:65" s="2" customFormat="1" ht="16.5" customHeight="1" x14ac:dyDescent="0.2">
      <c r="A132" s="37"/>
      <c r="B132" s="38"/>
      <c r="C132" s="192" t="s">
        <v>291</v>
      </c>
      <c r="D132" s="192" t="s">
        <v>136</v>
      </c>
      <c r="E132" s="193" t="s">
        <v>1247</v>
      </c>
      <c r="F132" s="194" t="s">
        <v>1248</v>
      </c>
      <c r="G132" s="195" t="s">
        <v>311</v>
      </c>
      <c r="H132" s="196">
        <v>15</v>
      </c>
      <c r="I132" s="197"/>
      <c r="J132" s="198">
        <f>ROUND(I132*H132,2)</f>
        <v>0</v>
      </c>
      <c r="K132" s="194" t="s">
        <v>1173</v>
      </c>
      <c r="L132" s="42"/>
      <c r="M132" s="199" t="s">
        <v>34</v>
      </c>
      <c r="N132" s="200" t="s">
        <v>51</v>
      </c>
      <c r="O132" s="67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03" t="s">
        <v>141</v>
      </c>
      <c r="AT132" s="203" t="s">
        <v>136</v>
      </c>
      <c r="AU132" s="203" t="s">
        <v>23</v>
      </c>
      <c r="AY132" s="19" t="s">
        <v>134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9" t="s">
        <v>23</v>
      </c>
      <c r="BK132" s="204">
        <f>ROUND(I132*H132,2)</f>
        <v>0</v>
      </c>
      <c r="BL132" s="19" t="s">
        <v>141</v>
      </c>
      <c r="BM132" s="203" t="s">
        <v>1249</v>
      </c>
    </row>
    <row r="133" spans="1:65" s="2" customFormat="1" ht="11.25" x14ac:dyDescent="0.2">
      <c r="A133" s="37"/>
      <c r="B133" s="38"/>
      <c r="C133" s="39"/>
      <c r="D133" s="205" t="s">
        <v>143</v>
      </c>
      <c r="E133" s="39"/>
      <c r="F133" s="206" t="s">
        <v>1248</v>
      </c>
      <c r="G133" s="39"/>
      <c r="H133" s="39"/>
      <c r="I133" s="110"/>
      <c r="J133" s="39"/>
      <c r="K133" s="39"/>
      <c r="L133" s="42"/>
      <c r="M133" s="207"/>
      <c r="N133" s="208"/>
      <c r="O133" s="67"/>
      <c r="P133" s="67"/>
      <c r="Q133" s="67"/>
      <c r="R133" s="67"/>
      <c r="S133" s="67"/>
      <c r="T133" s="68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9" t="s">
        <v>143</v>
      </c>
      <c r="AU133" s="19" t="s">
        <v>23</v>
      </c>
    </row>
    <row r="134" spans="1:65" s="2" customFormat="1" ht="16.5" customHeight="1" x14ac:dyDescent="0.2">
      <c r="A134" s="37"/>
      <c r="B134" s="38"/>
      <c r="C134" s="192" t="s">
        <v>297</v>
      </c>
      <c r="D134" s="192" t="s">
        <v>136</v>
      </c>
      <c r="E134" s="193" t="s">
        <v>1250</v>
      </c>
      <c r="F134" s="194" t="s">
        <v>1251</v>
      </c>
      <c r="G134" s="195" t="s">
        <v>311</v>
      </c>
      <c r="H134" s="196">
        <v>8</v>
      </c>
      <c r="I134" s="197"/>
      <c r="J134" s="198">
        <f>ROUND(I134*H134,2)</f>
        <v>0</v>
      </c>
      <c r="K134" s="194" t="s">
        <v>1173</v>
      </c>
      <c r="L134" s="42"/>
      <c r="M134" s="199" t="s">
        <v>34</v>
      </c>
      <c r="N134" s="200" t="s">
        <v>51</v>
      </c>
      <c r="O134" s="67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03" t="s">
        <v>141</v>
      </c>
      <c r="AT134" s="203" t="s">
        <v>136</v>
      </c>
      <c r="AU134" s="203" t="s">
        <v>23</v>
      </c>
      <c r="AY134" s="19" t="s">
        <v>134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9" t="s">
        <v>23</v>
      </c>
      <c r="BK134" s="204">
        <f>ROUND(I134*H134,2)</f>
        <v>0</v>
      </c>
      <c r="BL134" s="19" t="s">
        <v>141</v>
      </c>
      <c r="BM134" s="203" t="s">
        <v>1252</v>
      </c>
    </row>
    <row r="135" spans="1:65" s="2" customFormat="1" ht="11.25" x14ac:dyDescent="0.2">
      <c r="A135" s="37"/>
      <c r="B135" s="38"/>
      <c r="C135" s="39"/>
      <c r="D135" s="205" t="s">
        <v>143</v>
      </c>
      <c r="E135" s="39"/>
      <c r="F135" s="206" t="s">
        <v>1251</v>
      </c>
      <c r="G135" s="39"/>
      <c r="H135" s="39"/>
      <c r="I135" s="110"/>
      <c r="J135" s="39"/>
      <c r="K135" s="39"/>
      <c r="L135" s="42"/>
      <c r="M135" s="207"/>
      <c r="N135" s="208"/>
      <c r="O135" s="67"/>
      <c r="P135" s="67"/>
      <c r="Q135" s="67"/>
      <c r="R135" s="67"/>
      <c r="S135" s="67"/>
      <c r="T135" s="68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9" t="s">
        <v>143</v>
      </c>
      <c r="AU135" s="19" t="s">
        <v>23</v>
      </c>
    </row>
    <row r="136" spans="1:65" s="2" customFormat="1" ht="16.5" customHeight="1" x14ac:dyDescent="0.2">
      <c r="A136" s="37"/>
      <c r="B136" s="38"/>
      <c r="C136" s="192" t="s">
        <v>303</v>
      </c>
      <c r="D136" s="192" t="s">
        <v>136</v>
      </c>
      <c r="E136" s="193" t="s">
        <v>1253</v>
      </c>
      <c r="F136" s="194" t="s">
        <v>1254</v>
      </c>
      <c r="G136" s="195" t="s">
        <v>311</v>
      </c>
      <c r="H136" s="196">
        <v>7</v>
      </c>
      <c r="I136" s="197"/>
      <c r="J136" s="198">
        <f>ROUND(I136*H136,2)</f>
        <v>0</v>
      </c>
      <c r="K136" s="194" t="s">
        <v>1173</v>
      </c>
      <c r="L136" s="42"/>
      <c r="M136" s="199" t="s">
        <v>34</v>
      </c>
      <c r="N136" s="200" t="s">
        <v>51</v>
      </c>
      <c r="O136" s="67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3" t="s">
        <v>141</v>
      </c>
      <c r="AT136" s="203" t="s">
        <v>136</v>
      </c>
      <c r="AU136" s="203" t="s">
        <v>23</v>
      </c>
      <c r="AY136" s="19" t="s">
        <v>134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9" t="s">
        <v>23</v>
      </c>
      <c r="BK136" s="204">
        <f>ROUND(I136*H136,2)</f>
        <v>0</v>
      </c>
      <c r="BL136" s="19" t="s">
        <v>141</v>
      </c>
      <c r="BM136" s="203" t="s">
        <v>1255</v>
      </c>
    </row>
    <row r="137" spans="1:65" s="2" customFormat="1" ht="11.25" x14ac:dyDescent="0.2">
      <c r="A137" s="37"/>
      <c r="B137" s="38"/>
      <c r="C137" s="39"/>
      <c r="D137" s="205" t="s">
        <v>143</v>
      </c>
      <c r="E137" s="39"/>
      <c r="F137" s="206" t="s">
        <v>1254</v>
      </c>
      <c r="G137" s="39"/>
      <c r="H137" s="39"/>
      <c r="I137" s="110"/>
      <c r="J137" s="39"/>
      <c r="K137" s="39"/>
      <c r="L137" s="42"/>
      <c r="M137" s="207"/>
      <c r="N137" s="208"/>
      <c r="O137" s="67"/>
      <c r="P137" s="67"/>
      <c r="Q137" s="67"/>
      <c r="R137" s="67"/>
      <c r="S137" s="67"/>
      <c r="T137" s="68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9" t="s">
        <v>143</v>
      </c>
      <c r="AU137" s="19" t="s">
        <v>23</v>
      </c>
    </row>
    <row r="138" spans="1:65" s="2" customFormat="1" ht="16.5" customHeight="1" x14ac:dyDescent="0.2">
      <c r="A138" s="37"/>
      <c r="B138" s="38"/>
      <c r="C138" s="192" t="s">
        <v>308</v>
      </c>
      <c r="D138" s="192" t="s">
        <v>136</v>
      </c>
      <c r="E138" s="193" t="s">
        <v>1256</v>
      </c>
      <c r="F138" s="194" t="s">
        <v>1257</v>
      </c>
      <c r="G138" s="195" t="s">
        <v>311</v>
      </c>
      <c r="H138" s="196">
        <v>3</v>
      </c>
      <c r="I138" s="197"/>
      <c r="J138" s="198">
        <f>ROUND(I138*H138,2)</f>
        <v>0</v>
      </c>
      <c r="K138" s="194" t="s">
        <v>1173</v>
      </c>
      <c r="L138" s="42"/>
      <c r="M138" s="199" t="s">
        <v>34</v>
      </c>
      <c r="N138" s="200" t="s">
        <v>51</v>
      </c>
      <c r="O138" s="67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03" t="s">
        <v>141</v>
      </c>
      <c r="AT138" s="203" t="s">
        <v>136</v>
      </c>
      <c r="AU138" s="203" t="s">
        <v>23</v>
      </c>
      <c r="AY138" s="19" t="s">
        <v>134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9" t="s">
        <v>23</v>
      </c>
      <c r="BK138" s="204">
        <f>ROUND(I138*H138,2)</f>
        <v>0</v>
      </c>
      <c r="BL138" s="19" t="s">
        <v>141</v>
      </c>
      <c r="BM138" s="203" t="s">
        <v>1258</v>
      </c>
    </row>
    <row r="139" spans="1:65" s="2" customFormat="1" ht="11.25" x14ac:dyDescent="0.2">
      <c r="A139" s="37"/>
      <c r="B139" s="38"/>
      <c r="C139" s="39"/>
      <c r="D139" s="205" t="s">
        <v>143</v>
      </c>
      <c r="E139" s="39"/>
      <c r="F139" s="206" t="s">
        <v>1257</v>
      </c>
      <c r="G139" s="39"/>
      <c r="H139" s="39"/>
      <c r="I139" s="110"/>
      <c r="J139" s="39"/>
      <c r="K139" s="39"/>
      <c r="L139" s="42"/>
      <c r="M139" s="207"/>
      <c r="N139" s="208"/>
      <c r="O139" s="67"/>
      <c r="P139" s="67"/>
      <c r="Q139" s="67"/>
      <c r="R139" s="67"/>
      <c r="S139" s="67"/>
      <c r="T139" s="68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9" t="s">
        <v>143</v>
      </c>
      <c r="AU139" s="19" t="s">
        <v>23</v>
      </c>
    </row>
    <row r="140" spans="1:65" s="2" customFormat="1" ht="16.5" customHeight="1" x14ac:dyDescent="0.2">
      <c r="A140" s="37"/>
      <c r="B140" s="38"/>
      <c r="C140" s="192" t="s">
        <v>313</v>
      </c>
      <c r="D140" s="192" t="s">
        <v>136</v>
      </c>
      <c r="E140" s="193" t="s">
        <v>1259</v>
      </c>
      <c r="F140" s="194" t="s">
        <v>1260</v>
      </c>
      <c r="G140" s="195" t="s">
        <v>311</v>
      </c>
      <c r="H140" s="196">
        <v>16</v>
      </c>
      <c r="I140" s="197"/>
      <c r="J140" s="198">
        <f>ROUND(I140*H140,2)</f>
        <v>0</v>
      </c>
      <c r="K140" s="194" t="s">
        <v>1173</v>
      </c>
      <c r="L140" s="42"/>
      <c r="M140" s="199" t="s">
        <v>34</v>
      </c>
      <c r="N140" s="200" t="s">
        <v>51</v>
      </c>
      <c r="O140" s="67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03" t="s">
        <v>141</v>
      </c>
      <c r="AT140" s="203" t="s">
        <v>136</v>
      </c>
      <c r="AU140" s="203" t="s">
        <v>23</v>
      </c>
      <c r="AY140" s="19" t="s">
        <v>134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9" t="s">
        <v>23</v>
      </c>
      <c r="BK140" s="204">
        <f>ROUND(I140*H140,2)</f>
        <v>0</v>
      </c>
      <c r="BL140" s="19" t="s">
        <v>141</v>
      </c>
      <c r="BM140" s="203" t="s">
        <v>1261</v>
      </c>
    </row>
    <row r="141" spans="1:65" s="2" customFormat="1" ht="11.25" x14ac:dyDescent="0.2">
      <c r="A141" s="37"/>
      <c r="B141" s="38"/>
      <c r="C141" s="39"/>
      <c r="D141" s="205" t="s">
        <v>143</v>
      </c>
      <c r="E141" s="39"/>
      <c r="F141" s="206" t="s">
        <v>1260</v>
      </c>
      <c r="G141" s="39"/>
      <c r="H141" s="39"/>
      <c r="I141" s="110"/>
      <c r="J141" s="39"/>
      <c r="K141" s="39"/>
      <c r="L141" s="42"/>
      <c r="M141" s="207"/>
      <c r="N141" s="208"/>
      <c r="O141" s="67"/>
      <c r="P141" s="67"/>
      <c r="Q141" s="67"/>
      <c r="R141" s="67"/>
      <c r="S141" s="67"/>
      <c r="T141" s="68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9" t="s">
        <v>143</v>
      </c>
      <c r="AU141" s="19" t="s">
        <v>23</v>
      </c>
    </row>
    <row r="142" spans="1:65" s="2" customFormat="1" ht="16.5" customHeight="1" x14ac:dyDescent="0.2">
      <c r="A142" s="37"/>
      <c r="B142" s="38"/>
      <c r="C142" s="192" t="s">
        <v>318</v>
      </c>
      <c r="D142" s="192" t="s">
        <v>136</v>
      </c>
      <c r="E142" s="193" t="s">
        <v>1262</v>
      </c>
      <c r="F142" s="194" t="s">
        <v>1263</v>
      </c>
      <c r="G142" s="195" t="s">
        <v>311</v>
      </c>
      <c r="H142" s="196">
        <v>8</v>
      </c>
      <c r="I142" s="197"/>
      <c r="J142" s="198">
        <f>ROUND(I142*H142,2)</f>
        <v>0</v>
      </c>
      <c r="K142" s="194" t="s">
        <v>1173</v>
      </c>
      <c r="L142" s="42"/>
      <c r="M142" s="199" t="s">
        <v>34</v>
      </c>
      <c r="N142" s="200" t="s">
        <v>51</v>
      </c>
      <c r="O142" s="67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3" t="s">
        <v>141</v>
      </c>
      <c r="AT142" s="203" t="s">
        <v>136</v>
      </c>
      <c r="AU142" s="203" t="s">
        <v>23</v>
      </c>
      <c r="AY142" s="19" t="s">
        <v>134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9" t="s">
        <v>23</v>
      </c>
      <c r="BK142" s="204">
        <f>ROUND(I142*H142,2)</f>
        <v>0</v>
      </c>
      <c r="BL142" s="19" t="s">
        <v>141</v>
      </c>
      <c r="BM142" s="203" t="s">
        <v>1264</v>
      </c>
    </row>
    <row r="143" spans="1:65" s="2" customFormat="1" ht="11.25" x14ac:dyDescent="0.2">
      <c r="A143" s="37"/>
      <c r="B143" s="38"/>
      <c r="C143" s="39"/>
      <c r="D143" s="205" t="s">
        <v>143</v>
      </c>
      <c r="E143" s="39"/>
      <c r="F143" s="206" t="s">
        <v>1263</v>
      </c>
      <c r="G143" s="39"/>
      <c r="H143" s="39"/>
      <c r="I143" s="110"/>
      <c r="J143" s="39"/>
      <c r="K143" s="39"/>
      <c r="L143" s="42"/>
      <c r="M143" s="207"/>
      <c r="N143" s="208"/>
      <c r="O143" s="67"/>
      <c r="P143" s="67"/>
      <c r="Q143" s="67"/>
      <c r="R143" s="67"/>
      <c r="S143" s="67"/>
      <c r="T143" s="68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9" t="s">
        <v>143</v>
      </c>
      <c r="AU143" s="19" t="s">
        <v>23</v>
      </c>
    </row>
    <row r="144" spans="1:65" s="2" customFormat="1" ht="16.5" customHeight="1" x14ac:dyDescent="0.2">
      <c r="A144" s="37"/>
      <c r="B144" s="38"/>
      <c r="C144" s="192" t="s">
        <v>325</v>
      </c>
      <c r="D144" s="192" t="s">
        <v>136</v>
      </c>
      <c r="E144" s="193" t="s">
        <v>1265</v>
      </c>
      <c r="F144" s="194" t="s">
        <v>1266</v>
      </c>
      <c r="G144" s="195" t="s">
        <v>311</v>
      </c>
      <c r="H144" s="196">
        <v>8</v>
      </c>
      <c r="I144" s="197"/>
      <c r="J144" s="198">
        <f>ROUND(I144*H144,2)</f>
        <v>0</v>
      </c>
      <c r="K144" s="194" t="s">
        <v>1173</v>
      </c>
      <c r="L144" s="42"/>
      <c r="M144" s="199" t="s">
        <v>34</v>
      </c>
      <c r="N144" s="200" t="s">
        <v>51</v>
      </c>
      <c r="O144" s="67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03" t="s">
        <v>141</v>
      </c>
      <c r="AT144" s="203" t="s">
        <v>136</v>
      </c>
      <c r="AU144" s="203" t="s">
        <v>23</v>
      </c>
      <c r="AY144" s="19" t="s">
        <v>134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9" t="s">
        <v>23</v>
      </c>
      <c r="BK144" s="204">
        <f>ROUND(I144*H144,2)</f>
        <v>0</v>
      </c>
      <c r="BL144" s="19" t="s">
        <v>141</v>
      </c>
      <c r="BM144" s="203" t="s">
        <v>1267</v>
      </c>
    </row>
    <row r="145" spans="1:65" s="2" customFormat="1" ht="11.25" x14ac:dyDescent="0.2">
      <c r="A145" s="37"/>
      <c r="B145" s="38"/>
      <c r="C145" s="39"/>
      <c r="D145" s="205" t="s">
        <v>143</v>
      </c>
      <c r="E145" s="39"/>
      <c r="F145" s="206" t="s">
        <v>1266</v>
      </c>
      <c r="G145" s="39"/>
      <c r="H145" s="39"/>
      <c r="I145" s="110"/>
      <c r="J145" s="39"/>
      <c r="K145" s="39"/>
      <c r="L145" s="42"/>
      <c r="M145" s="207"/>
      <c r="N145" s="208"/>
      <c r="O145" s="67"/>
      <c r="P145" s="67"/>
      <c r="Q145" s="67"/>
      <c r="R145" s="67"/>
      <c r="S145" s="67"/>
      <c r="T145" s="68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9" t="s">
        <v>143</v>
      </c>
      <c r="AU145" s="19" t="s">
        <v>23</v>
      </c>
    </row>
    <row r="146" spans="1:65" s="2" customFormat="1" ht="16.5" customHeight="1" x14ac:dyDescent="0.2">
      <c r="A146" s="37"/>
      <c r="B146" s="38"/>
      <c r="C146" s="192" t="s">
        <v>334</v>
      </c>
      <c r="D146" s="192" t="s">
        <v>136</v>
      </c>
      <c r="E146" s="193" t="s">
        <v>1268</v>
      </c>
      <c r="F146" s="194" t="s">
        <v>1269</v>
      </c>
      <c r="G146" s="195" t="s">
        <v>311</v>
      </c>
      <c r="H146" s="196">
        <v>16</v>
      </c>
      <c r="I146" s="197"/>
      <c r="J146" s="198">
        <f>ROUND(I146*H146,2)</f>
        <v>0</v>
      </c>
      <c r="K146" s="194" t="s">
        <v>1173</v>
      </c>
      <c r="L146" s="42"/>
      <c r="M146" s="199" t="s">
        <v>34</v>
      </c>
      <c r="N146" s="200" t="s">
        <v>51</v>
      </c>
      <c r="O146" s="67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03" t="s">
        <v>141</v>
      </c>
      <c r="AT146" s="203" t="s">
        <v>136</v>
      </c>
      <c r="AU146" s="203" t="s">
        <v>23</v>
      </c>
      <c r="AY146" s="19" t="s">
        <v>134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9" t="s">
        <v>23</v>
      </c>
      <c r="BK146" s="204">
        <f>ROUND(I146*H146,2)</f>
        <v>0</v>
      </c>
      <c r="BL146" s="19" t="s">
        <v>141</v>
      </c>
      <c r="BM146" s="203" t="s">
        <v>1270</v>
      </c>
    </row>
    <row r="147" spans="1:65" s="2" customFormat="1" ht="11.25" x14ac:dyDescent="0.2">
      <c r="A147" s="37"/>
      <c r="B147" s="38"/>
      <c r="C147" s="39"/>
      <c r="D147" s="205" t="s">
        <v>143</v>
      </c>
      <c r="E147" s="39"/>
      <c r="F147" s="206" t="s">
        <v>1269</v>
      </c>
      <c r="G147" s="39"/>
      <c r="H147" s="39"/>
      <c r="I147" s="110"/>
      <c r="J147" s="39"/>
      <c r="K147" s="39"/>
      <c r="L147" s="42"/>
      <c r="M147" s="207"/>
      <c r="N147" s="208"/>
      <c r="O147" s="67"/>
      <c r="P147" s="67"/>
      <c r="Q147" s="67"/>
      <c r="R147" s="67"/>
      <c r="S147" s="67"/>
      <c r="T147" s="68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9" t="s">
        <v>143</v>
      </c>
      <c r="AU147" s="19" t="s">
        <v>23</v>
      </c>
    </row>
    <row r="148" spans="1:65" s="2" customFormat="1" ht="16.5" customHeight="1" x14ac:dyDescent="0.2">
      <c r="A148" s="37"/>
      <c r="B148" s="38"/>
      <c r="C148" s="192" t="s">
        <v>342</v>
      </c>
      <c r="D148" s="192" t="s">
        <v>136</v>
      </c>
      <c r="E148" s="193" t="s">
        <v>1271</v>
      </c>
      <c r="F148" s="194" t="s">
        <v>1272</v>
      </c>
      <c r="G148" s="195" t="s">
        <v>311</v>
      </c>
      <c r="H148" s="196">
        <v>8</v>
      </c>
      <c r="I148" s="197"/>
      <c r="J148" s="198">
        <f>ROUND(I148*H148,2)</f>
        <v>0</v>
      </c>
      <c r="K148" s="194" t="s">
        <v>1173</v>
      </c>
      <c r="L148" s="42"/>
      <c r="M148" s="199" t="s">
        <v>34</v>
      </c>
      <c r="N148" s="200" t="s">
        <v>51</v>
      </c>
      <c r="O148" s="67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03" t="s">
        <v>141</v>
      </c>
      <c r="AT148" s="203" t="s">
        <v>136</v>
      </c>
      <c r="AU148" s="203" t="s">
        <v>23</v>
      </c>
      <c r="AY148" s="19" t="s">
        <v>134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9" t="s">
        <v>23</v>
      </c>
      <c r="BK148" s="204">
        <f>ROUND(I148*H148,2)</f>
        <v>0</v>
      </c>
      <c r="BL148" s="19" t="s">
        <v>141</v>
      </c>
      <c r="BM148" s="203" t="s">
        <v>1273</v>
      </c>
    </row>
    <row r="149" spans="1:65" s="2" customFormat="1" ht="11.25" x14ac:dyDescent="0.2">
      <c r="A149" s="37"/>
      <c r="B149" s="38"/>
      <c r="C149" s="39"/>
      <c r="D149" s="205" t="s">
        <v>143</v>
      </c>
      <c r="E149" s="39"/>
      <c r="F149" s="206" t="s">
        <v>1272</v>
      </c>
      <c r="G149" s="39"/>
      <c r="H149" s="39"/>
      <c r="I149" s="110"/>
      <c r="J149" s="39"/>
      <c r="K149" s="39"/>
      <c r="L149" s="42"/>
      <c r="M149" s="207"/>
      <c r="N149" s="208"/>
      <c r="O149" s="67"/>
      <c r="P149" s="67"/>
      <c r="Q149" s="67"/>
      <c r="R149" s="67"/>
      <c r="S149" s="67"/>
      <c r="T149" s="68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9" t="s">
        <v>143</v>
      </c>
      <c r="AU149" s="19" t="s">
        <v>23</v>
      </c>
    </row>
    <row r="150" spans="1:65" s="2" customFormat="1" ht="16.5" customHeight="1" x14ac:dyDescent="0.2">
      <c r="A150" s="37"/>
      <c r="B150" s="38"/>
      <c r="C150" s="192" t="s">
        <v>349</v>
      </c>
      <c r="D150" s="192" t="s">
        <v>136</v>
      </c>
      <c r="E150" s="193" t="s">
        <v>1274</v>
      </c>
      <c r="F150" s="194" t="s">
        <v>1275</v>
      </c>
      <c r="G150" s="195" t="s">
        <v>311</v>
      </c>
      <c r="H150" s="196">
        <v>2</v>
      </c>
      <c r="I150" s="197"/>
      <c r="J150" s="198">
        <f>ROUND(I150*H150,2)</f>
        <v>0</v>
      </c>
      <c r="K150" s="194" t="s">
        <v>1173</v>
      </c>
      <c r="L150" s="42"/>
      <c r="M150" s="199" t="s">
        <v>34</v>
      </c>
      <c r="N150" s="200" t="s">
        <v>51</v>
      </c>
      <c r="O150" s="67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03" t="s">
        <v>141</v>
      </c>
      <c r="AT150" s="203" t="s">
        <v>136</v>
      </c>
      <c r="AU150" s="203" t="s">
        <v>23</v>
      </c>
      <c r="AY150" s="19" t="s">
        <v>134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9" t="s">
        <v>23</v>
      </c>
      <c r="BK150" s="204">
        <f>ROUND(I150*H150,2)</f>
        <v>0</v>
      </c>
      <c r="BL150" s="19" t="s">
        <v>141</v>
      </c>
      <c r="BM150" s="203" t="s">
        <v>1276</v>
      </c>
    </row>
    <row r="151" spans="1:65" s="2" customFormat="1" ht="11.25" x14ac:dyDescent="0.2">
      <c r="A151" s="37"/>
      <c r="B151" s="38"/>
      <c r="C151" s="39"/>
      <c r="D151" s="205" t="s">
        <v>143</v>
      </c>
      <c r="E151" s="39"/>
      <c r="F151" s="206" t="s">
        <v>1275</v>
      </c>
      <c r="G151" s="39"/>
      <c r="H151" s="39"/>
      <c r="I151" s="110"/>
      <c r="J151" s="39"/>
      <c r="K151" s="39"/>
      <c r="L151" s="42"/>
      <c r="M151" s="207"/>
      <c r="N151" s="208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9" t="s">
        <v>143</v>
      </c>
      <c r="AU151" s="19" t="s">
        <v>23</v>
      </c>
    </row>
    <row r="152" spans="1:65" s="2" customFormat="1" ht="16.5" customHeight="1" x14ac:dyDescent="0.2">
      <c r="A152" s="37"/>
      <c r="B152" s="38"/>
      <c r="C152" s="192" t="s">
        <v>356</v>
      </c>
      <c r="D152" s="192" t="s">
        <v>136</v>
      </c>
      <c r="E152" s="193" t="s">
        <v>1277</v>
      </c>
      <c r="F152" s="194" t="s">
        <v>1278</v>
      </c>
      <c r="G152" s="195" t="s">
        <v>311</v>
      </c>
      <c r="H152" s="196">
        <v>10</v>
      </c>
      <c r="I152" s="197"/>
      <c r="J152" s="198">
        <f>ROUND(I152*H152,2)</f>
        <v>0</v>
      </c>
      <c r="K152" s="194" t="s">
        <v>1173</v>
      </c>
      <c r="L152" s="42"/>
      <c r="M152" s="199" t="s">
        <v>34</v>
      </c>
      <c r="N152" s="200" t="s">
        <v>51</v>
      </c>
      <c r="O152" s="67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03" t="s">
        <v>141</v>
      </c>
      <c r="AT152" s="203" t="s">
        <v>136</v>
      </c>
      <c r="AU152" s="203" t="s">
        <v>23</v>
      </c>
      <c r="AY152" s="19" t="s">
        <v>134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9" t="s">
        <v>23</v>
      </c>
      <c r="BK152" s="204">
        <f>ROUND(I152*H152,2)</f>
        <v>0</v>
      </c>
      <c r="BL152" s="19" t="s">
        <v>141</v>
      </c>
      <c r="BM152" s="203" t="s">
        <v>1279</v>
      </c>
    </row>
    <row r="153" spans="1:65" s="2" customFormat="1" ht="11.25" x14ac:dyDescent="0.2">
      <c r="A153" s="37"/>
      <c r="B153" s="38"/>
      <c r="C153" s="39"/>
      <c r="D153" s="205" t="s">
        <v>143</v>
      </c>
      <c r="E153" s="39"/>
      <c r="F153" s="206" t="s">
        <v>1278</v>
      </c>
      <c r="G153" s="39"/>
      <c r="H153" s="39"/>
      <c r="I153" s="110"/>
      <c r="J153" s="39"/>
      <c r="K153" s="39"/>
      <c r="L153" s="42"/>
      <c r="M153" s="207"/>
      <c r="N153" s="208"/>
      <c r="O153" s="67"/>
      <c r="P153" s="67"/>
      <c r="Q153" s="67"/>
      <c r="R153" s="67"/>
      <c r="S153" s="67"/>
      <c r="T153" s="68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9" t="s">
        <v>143</v>
      </c>
      <c r="AU153" s="19" t="s">
        <v>23</v>
      </c>
    </row>
    <row r="154" spans="1:65" s="12" customFormat="1" ht="25.9" customHeight="1" x14ac:dyDescent="0.2">
      <c r="B154" s="176"/>
      <c r="C154" s="177"/>
      <c r="D154" s="178" t="s">
        <v>79</v>
      </c>
      <c r="E154" s="179" t="s">
        <v>23</v>
      </c>
      <c r="F154" s="179" t="s">
        <v>135</v>
      </c>
      <c r="G154" s="177"/>
      <c r="H154" s="177"/>
      <c r="I154" s="180"/>
      <c r="J154" s="181">
        <f>BK154</f>
        <v>0</v>
      </c>
      <c r="K154" s="177"/>
      <c r="L154" s="182"/>
      <c r="M154" s="183"/>
      <c r="N154" s="184"/>
      <c r="O154" s="184"/>
      <c r="P154" s="185">
        <f>SUM(P155:P160)</f>
        <v>0</v>
      </c>
      <c r="Q154" s="184"/>
      <c r="R154" s="185">
        <f>SUM(R155:R160)</f>
        <v>0</v>
      </c>
      <c r="S154" s="184"/>
      <c r="T154" s="186">
        <f>SUM(T155:T160)</f>
        <v>0</v>
      </c>
      <c r="AR154" s="187" t="s">
        <v>141</v>
      </c>
      <c r="AT154" s="188" t="s">
        <v>79</v>
      </c>
      <c r="AU154" s="188" t="s">
        <v>80</v>
      </c>
      <c r="AY154" s="187" t="s">
        <v>134</v>
      </c>
      <c r="BK154" s="189">
        <f>SUM(BK155:BK160)</f>
        <v>0</v>
      </c>
    </row>
    <row r="155" spans="1:65" s="2" customFormat="1" ht="16.5" customHeight="1" x14ac:dyDescent="0.2">
      <c r="A155" s="37"/>
      <c r="B155" s="38"/>
      <c r="C155" s="192" t="s">
        <v>366</v>
      </c>
      <c r="D155" s="192" t="s">
        <v>136</v>
      </c>
      <c r="E155" s="193" t="s">
        <v>1280</v>
      </c>
      <c r="F155" s="194" t="s">
        <v>1281</v>
      </c>
      <c r="G155" s="195" t="s">
        <v>139</v>
      </c>
      <c r="H155" s="196">
        <v>85</v>
      </c>
      <c r="I155" s="197"/>
      <c r="J155" s="198">
        <f>ROUND(I155*H155,2)</f>
        <v>0</v>
      </c>
      <c r="K155" s="194" t="s">
        <v>1173</v>
      </c>
      <c r="L155" s="42"/>
      <c r="M155" s="199" t="s">
        <v>34</v>
      </c>
      <c r="N155" s="200" t="s">
        <v>51</v>
      </c>
      <c r="O155" s="67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03" t="s">
        <v>141</v>
      </c>
      <c r="AT155" s="203" t="s">
        <v>136</v>
      </c>
      <c r="AU155" s="203" t="s">
        <v>23</v>
      </c>
      <c r="AY155" s="19" t="s">
        <v>134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9" t="s">
        <v>23</v>
      </c>
      <c r="BK155" s="204">
        <f>ROUND(I155*H155,2)</f>
        <v>0</v>
      </c>
      <c r="BL155" s="19" t="s">
        <v>141</v>
      </c>
      <c r="BM155" s="203" t="s">
        <v>1282</v>
      </c>
    </row>
    <row r="156" spans="1:65" s="2" customFormat="1" ht="11.25" x14ac:dyDescent="0.2">
      <c r="A156" s="37"/>
      <c r="B156" s="38"/>
      <c r="C156" s="39"/>
      <c r="D156" s="205" t="s">
        <v>143</v>
      </c>
      <c r="E156" s="39"/>
      <c r="F156" s="206" t="s">
        <v>1281</v>
      </c>
      <c r="G156" s="39"/>
      <c r="H156" s="39"/>
      <c r="I156" s="110"/>
      <c r="J156" s="39"/>
      <c r="K156" s="39"/>
      <c r="L156" s="42"/>
      <c r="M156" s="207"/>
      <c r="N156" s="208"/>
      <c r="O156" s="67"/>
      <c r="P156" s="67"/>
      <c r="Q156" s="67"/>
      <c r="R156" s="67"/>
      <c r="S156" s="67"/>
      <c r="T156" s="68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9" t="s">
        <v>143</v>
      </c>
      <c r="AU156" s="19" t="s">
        <v>23</v>
      </c>
    </row>
    <row r="157" spans="1:65" s="2" customFormat="1" ht="16.5" customHeight="1" x14ac:dyDescent="0.2">
      <c r="A157" s="37"/>
      <c r="B157" s="38"/>
      <c r="C157" s="192" t="s">
        <v>373</v>
      </c>
      <c r="D157" s="192" t="s">
        <v>136</v>
      </c>
      <c r="E157" s="193" t="s">
        <v>1283</v>
      </c>
      <c r="F157" s="194" t="s">
        <v>1284</v>
      </c>
      <c r="G157" s="195" t="s">
        <v>311</v>
      </c>
      <c r="H157" s="196">
        <v>8</v>
      </c>
      <c r="I157" s="197"/>
      <c r="J157" s="198">
        <f>ROUND(I157*H157,2)</f>
        <v>0</v>
      </c>
      <c r="K157" s="194" t="s">
        <v>1173</v>
      </c>
      <c r="L157" s="42"/>
      <c r="M157" s="199" t="s">
        <v>34</v>
      </c>
      <c r="N157" s="200" t="s">
        <v>51</v>
      </c>
      <c r="O157" s="67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03" t="s">
        <v>141</v>
      </c>
      <c r="AT157" s="203" t="s">
        <v>136</v>
      </c>
      <c r="AU157" s="203" t="s">
        <v>23</v>
      </c>
      <c r="AY157" s="19" t="s">
        <v>134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9" t="s">
        <v>23</v>
      </c>
      <c r="BK157" s="204">
        <f>ROUND(I157*H157,2)</f>
        <v>0</v>
      </c>
      <c r="BL157" s="19" t="s">
        <v>141</v>
      </c>
      <c r="BM157" s="203" t="s">
        <v>1285</v>
      </c>
    </row>
    <row r="158" spans="1:65" s="2" customFormat="1" ht="11.25" x14ac:dyDescent="0.2">
      <c r="A158" s="37"/>
      <c r="B158" s="38"/>
      <c r="C158" s="39"/>
      <c r="D158" s="205" t="s">
        <v>143</v>
      </c>
      <c r="E158" s="39"/>
      <c r="F158" s="206" t="s">
        <v>1284</v>
      </c>
      <c r="G158" s="39"/>
      <c r="H158" s="39"/>
      <c r="I158" s="110"/>
      <c r="J158" s="39"/>
      <c r="K158" s="39"/>
      <c r="L158" s="42"/>
      <c r="M158" s="207"/>
      <c r="N158" s="208"/>
      <c r="O158" s="67"/>
      <c r="P158" s="67"/>
      <c r="Q158" s="67"/>
      <c r="R158" s="67"/>
      <c r="S158" s="67"/>
      <c r="T158" s="68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9" t="s">
        <v>143</v>
      </c>
      <c r="AU158" s="19" t="s">
        <v>23</v>
      </c>
    </row>
    <row r="159" spans="1:65" s="2" customFormat="1" ht="16.5" customHeight="1" x14ac:dyDescent="0.2">
      <c r="A159" s="37"/>
      <c r="B159" s="38"/>
      <c r="C159" s="192" t="s">
        <v>379</v>
      </c>
      <c r="D159" s="192" t="s">
        <v>136</v>
      </c>
      <c r="E159" s="193" t="s">
        <v>1286</v>
      </c>
      <c r="F159" s="194" t="s">
        <v>1287</v>
      </c>
      <c r="G159" s="195" t="s">
        <v>311</v>
      </c>
      <c r="H159" s="196">
        <v>4</v>
      </c>
      <c r="I159" s="197"/>
      <c r="J159" s="198">
        <f>ROUND(I159*H159,2)</f>
        <v>0</v>
      </c>
      <c r="K159" s="194" t="s">
        <v>1173</v>
      </c>
      <c r="L159" s="42"/>
      <c r="M159" s="199" t="s">
        <v>34</v>
      </c>
      <c r="N159" s="200" t="s">
        <v>51</v>
      </c>
      <c r="O159" s="67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03" t="s">
        <v>141</v>
      </c>
      <c r="AT159" s="203" t="s">
        <v>136</v>
      </c>
      <c r="AU159" s="203" t="s">
        <v>23</v>
      </c>
      <c r="AY159" s="19" t="s">
        <v>134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9" t="s">
        <v>23</v>
      </c>
      <c r="BK159" s="204">
        <f>ROUND(I159*H159,2)</f>
        <v>0</v>
      </c>
      <c r="BL159" s="19" t="s">
        <v>141</v>
      </c>
      <c r="BM159" s="203" t="s">
        <v>1288</v>
      </c>
    </row>
    <row r="160" spans="1:65" s="2" customFormat="1" ht="11.25" x14ac:dyDescent="0.2">
      <c r="A160" s="37"/>
      <c r="B160" s="38"/>
      <c r="C160" s="39"/>
      <c r="D160" s="205" t="s">
        <v>143</v>
      </c>
      <c r="E160" s="39"/>
      <c r="F160" s="206" t="s">
        <v>1287</v>
      </c>
      <c r="G160" s="39"/>
      <c r="H160" s="39"/>
      <c r="I160" s="110"/>
      <c r="J160" s="39"/>
      <c r="K160" s="39"/>
      <c r="L160" s="42"/>
      <c r="M160" s="207"/>
      <c r="N160" s="208"/>
      <c r="O160" s="67"/>
      <c r="P160" s="67"/>
      <c r="Q160" s="67"/>
      <c r="R160" s="67"/>
      <c r="S160" s="67"/>
      <c r="T160" s="68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9" t="s">
        <v>143</v>
      </c>
      <c r="AU160" s="19" t="s">
        <v>23</v>
      </c>
    </row>
    <row r="161" spans="1:65" s="12" customFormat="1" ht="25.9" customHeight="1" x14ac:dyDescent="0.2">
      <c r="B161" s="176"/>
      <c r="C161" s="177"/>
      <c r="D161" s="178" t="s">
        <v>79</v>
      </c>
      <c r="E161" s="179" t="s">
        <v>1289</v>
      </c>
      <c r="F161" s="179" t="s">
        <v>1137</v>
      </c>
      <c r="G161" s="177"/>
      <c r="H161" s="177"/>
      <c r="I161" s="180"/>
      <c r="J161" s="181">
        <f>BK161</f>
        <v>0</v>
      </c>
      <c r="K161" s="177"/>
      <c r="L161" s="182"/>
      <c r="M161" s="183"/>
      <c r="N161" s="184"/>
      <c r="O161" s="184"/>
      <c r="P161" s="185">
        <f>SUM(P162:P163)</f>
        <v>0</v>
      </c>
      <c r="Q161" s="184"/>
      <c r="R161" s="185">
        <f>SUM(R162:R163)</f>
        <v>0</v>
      </c>
      <c r="S161" s="184"/>
      <c r="T161" s="186">
        <f>SUM(T162:T163)</f>
        <v>0</v>
      </c>
      <c r="AR161" s="187" t="s">
        <v>141</v>
      </c>
      <c r="AT161" s="188" t="s">
        <v>79</v>
      </c>
      <c r="AU161" s="188" t="s">
        <v>80</v>
      </c>
      <c r="AY161" s="187" t="s">
        <v>134</v>
      </c>
      <c r="BK161" s="189">
        <f>SUM(BK162:BK163)</f>
        <v>0</v>
      </c>
    </row>
    <row r="162" spans="1:65" s="2" customFormat="1" ht="16.5" customHeight="1" x14ac:dyDescent="0.2">
      <c r="A162" s="37"/>
      <c r="B162" s="38"/>
      <c r="C162" s="192" t="s">
        <v>384</v>
      </c>
      <c r="D162" s="192" t="s">
        <v>136</v>
      </c>
      <c r="E162" s="193" t="s">
        <v>1290</v>
      </c>
      <c r="F162" s="194" t="s">
        <v>1291</v>
      </c>
      <c r="G162" s="195" t="s">
        <v>337</v>
      </c>
      <c r="H162" s="196">
        <v>1</v>
      </c>
      <c r="I162" s="197"/>
      <c r="J162" s="198">
        <f>ROUND(I162*H162,2)</f>
        <v>0</v>
      </c>
      <c r="K162" s="194" t="s">
        <v>1173</v>
      </c>
      <c r="L162" s="42"/>
      <c r="M162" s="199" t="s">
        <v>34</v>
      </c>
      <c r="N162" s="200" t="s">
        <v>51</v>
      </c>
      <c r="O162" s="67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03" t="s">
        <v>141</v>
      </c>
      <c r="AT162" s="203" t="s">
        <v>136</v>
      </c>
      <c r="AU162" s="203" t="s">
        <v>23</v>
      </c>
      <c r="AY162" s="19" t="s">
        <v>134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9" t="s">
        <v>23</v>
      </c>
      <c r="BK162" s="204">
        <f>ROUND(I162*H162,2)</f>
        <v>0</v>
      </c>
      <c r="BL162" s="19" t="s">
        <v>141</v>
      </c>
      <c r="BM162" s="203" t="s">
        <v>1292</v>
      </c>
    </row>
    <row r="163" spans="1:65" s="2" customFormat="1" ht="11.25" x14ac:dyDescent="0.2">
      <c r="A163" s="37"/>
      <c r="B163" s="38"/>
      <c r="C163" s="39"/>
      <c r="D163" s="205" t="s">
        <v>143</v>
      </c>
      <c r="E163" s="39"/>
      <c r="F163" s="206" t="s">
        <v>1291</v>
      </c>
      <c r="G163" s="39"/>
      <c r="H163" s="39"/>
      <c r="I163" s="110"/>
      <c r="J163" s="39"/>
      <c r="K163" s="39"/>
      <c r="L163" s="42"/>
      <c r="M163" s="267"/>
      <c r="N163" s="268"/>
      <c r="O163" s="269"/>
      <c r="P163" s="269"/>
      <c r="Q163" s="269"/>
      <c r="R163" s="269"/>
      <c r="S163" s="269"/>
      <c r="T163" s="270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9" t="s">
        <v>143</v>
      </c>
      <c r="AU163" s="19" t="s">
        <v>23</v>
      </c>
    </row>
    <row r="164" spans="1:65" s="2" customFormat="1" ht="6.95" customHeight="1" x14ac:dyDescent="0.2">
      <c r="A164" s="37"/>
      <c r="B164" s="50"/>
      <c r="C164" s="51"/>
      <c r="D164" s="51"/>
      <c r="E164" s="51"/>
      <c r="F164" s="51"/>
      <c r="G164" s="51"/>
      <c r="H164" s="51"/>
      <c r="I164" s="141"/>
      <c r="J164" s="51"/>
      <c r="K164" s="51"/>
      <c r="L164" s="42"/>
      <c r="M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</row>
  </sheetData>
  <sheetProtection algorithmName="SHA-512" hashValue="rfM7XT8BwtsxeeYalmqzZLrvtFT+Ylf6sm+eUYZ3yeEPtCfZ+0HqlVnjb1htVkpBfjbuCyuewfOyeTJuH02nNA==" saltValue="yKucLsozPeEYPWhLS7Mtq+CoxDTOq8iJsbuoVyHOlt4BfUBLL7HtqoGbD02KsFjKpzIwyeqxoQOHDsJfh8tJPg==" spinCount="100000" sheet="1" objects="1" scenarios="1" formatColumns="0" formatRows="0" autoFilter="0"/>
  <autoFilter ref="C82:K163" xr:uid="{00000000-0009-0000-0000-000003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34"/>
  <sheetViews>
    <sheetView showGridLines="0" workbookViewId="0"/>
  </sheetViews>
  <sheetFormatPr defaultRowHeight="1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" style="1" customWidth="1"/>
    <col min="8" max="8" width="11.5" style="1" customWidth="1"/>
    <col min="9" max="9" width="20.1640625" style="10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I2" s="103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AT2" s="19" t="s">
        <v>96</v>
      </c>
    </row>
    <row r="3" spans="1:46" s="1" customFormat="1" ht="6.95" customHeight="1" x14ac:dyDescent="0.2">
      <c r="B3" s="104"/>
      <c r="C3" s="105"/>
      <c r="D3" s="105"/>
      <c r="E3" s="105"/>
      <c r="F3" s="105"/>
      <c r="G3" s="105"/>
      <c r="H3" s="105"/>
      <c r="I3" s="106"/>
      <c r="J3" s="105"/>
      <c r="K3" s="105"/>
      <c r="L3" s="22"/>
      <c r="AT3" s="19" t="s">
        <v>93</v>
      </c>
    </row>
    <row r="4" spans="1:46" s="1" customFormat="1" ht="24.95" customHeight="1" x14ac:dyDescent="0.2">
      <c r="B4" s="22"/>
      <c r="D4" s="107" t="s">
        <v>97</v>
      </c>
      <c r="I4" s="103"/>
      <c r="L4" s="22"/>
      <c r="M4" s="108" t="s">
        <v>10</v>
      </c>
      <c r="AT4" s="19" t="s">
        <v>4</v>
      </c>
    </row>
    <row r="5" spans="1:46" s="1" customFormat="1" ht="6.95" customHeight="1" x14ac:dyDescent="0.2">
      <c r="B5" s="22"/>
      <c r="I5" s="103"/>
      <c r="L5" s="22"/>
    </row>
    <row r="6" spans="1:46" s="1" customFormat="1" ht="12" customHeight="1" x14ac:dyDescent="0.2">
      <c r="B6" s="22"/>
      <c r="D6" s="109" t="s">
        <v>16</v>
      </c>
      <c r="I6" s="103"/>
      <c r="L6" s="22"/>
    </row>
    <row r="7" spans="1:46" s="1" customFormat="1" ht="16.5" customHeight="1" x14ac:dyDescent="0.2">
      <c r="B7" s="22"/>
      <c r="E7" s="395" t="str">
        <f>'Rekapitulace stavby'!K6</f>
        <v>Obnova střechy a krovu I.ETAPA</v>
      </c>
      <c r="F7" s="396"/>
      <c r="G7" s="396"/>
      <c r="H7" s="396"/>
      <c r="I7" s="103"/>
      <c r="L7" s="22"/>
    </row>
    <row r="8" spans="1:46" s="2" customFormat="1" ht="12" customHeight="1" x14ac:dyDescent="0.2">
      <c r="A8" s="37"/>
      <c r="B8" s="42"/>
      <c r="C8" s="37"/>
      <c r="D8" s="109" t="s">
        <v>1105</v>
      </c>
      <c r="E8" s="37"/>
      <c r="F8" s="37"/>
      <c r="G8" s="37"/>
      <c r="H8" s="37"/>
      <c r="I8" s="110"/>
      <c r="J8" s="37"/>
      <c r="K8" s="37"/>
      <c r="L8" s="111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46" s="2" customFormat="1" ht="16.5" customHeight="1" x14ac:dyDescent="0.2">
      <c r="A9" s="37"/>
      <c r="B9" s="42"/>
      <c r="C9" s="37"/>
      <c r="D9" s="37"/>
      <c r="E9" s="389" t="s">
        <v>1293</v>
      </c>
      <c r="F9" s="390"/>
      <c r="G9" s="390"/>
      <c r="H9" s="390"/>
      <c r="I9" s="110"/>
      <c r="J9" s="37"/>
      <c r="K9" s="37"/>
      <c r="L9" s="111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46" s="2" customFormat="1" ht="11.25" x14ac:dyDescent="0.2">
      <c r="A10" s="37"/>
      <c r="B10" s="42"/>
      <c r="C10" s="37"/>
      <c r="D10" s="37"/>
      <c r="E10" s="37"/>
      <c r="F10" s="37"/>
      <c r="G10" s="37"/>
      <c r="H10" s="37"/>
      <c r="I10" s="110"/>
      <c r="J10" s="37"/>
      <c r="K10" s="37"/>
      <c r="L10" s="111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46" s="2" customFormat="1" ht="12" customHeight="1" x14ac:dyDescent="0.2">
      <c r="A11" s="37"/>
      <c r="B11" s="42"/>
      <c r="C11" s="37"/>
      <c r="D11" s="109" t="s">
        <v>19</v>
      </c>
      <c r="E11" s="37"/>
      <c r="F11" s="112" t="s">
        <v>34</v>
      </c>
      <c r="G11" s="37"/>
      <c r="H11" s="37"/>
      <c r="I11" s="113" t="s">
        <v>21</v>
      </c>
      <c r="J11" s="112" t="s">
        <v>34</v>
      </c>
      <c r="K11" s="37"/>
      <c r="L11" s="111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46" s="2" customFormat="1" ht="12" customHeight="1" x14ac:dyDescent="0.2">
      <c r="A12" s="37"/>
      <c r="B12" s="42"/>
      <c r="C12" s="37"/>
      <c r="D12" s="109" t="s">
        <v>24</v>
      </c>
      <c r="E12" s="37"/>
      <c r="F12" s="112" t="s">
        <v>43</v>
      </c>
      <c r="G12" s="37"/>
      <c r="H12" s="37"/>
      <c r="I12" s="113" t="s">
        <v>26</v>
      </c>
      <c r="J12" s="114" t="str">
        <f>'Rekapitulace stavby'!AN8</f>
        <v>19. 2. 2020</v>
      </c>
      <c r="K12" s="37"/>
      <c r="L12" s="111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46" s="2" customFormat="1" ht="10.9" customHeight="1" x14ac:dyDescent="0.2">
      <c r="A13" s="37"/>
      <c r="B13" s="42"/>
      <c r="C13" s="37"/>
      <c r="D13" s="37"/>
      <c r="E13" s="37"/>
      <c r="F13" s="37"/>
      <c r="G13" s="37"/>
      <c r="H13" s="37"/>
      <c r="I13" s="110"/>
      <c r="J13" s="37"/>
      <c r="K13" s="37"/>
      <c r="L13" s="111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46" s="2" customFormat="1" ht="12" customHeight="1" x14ac:dyDescent="0.2">
      <c r="A14" s="37"/>
      <c r="B14" s="42"/>
      <c r="C14" s="37"/>
      <c r="D14" s="109" t="s">
        <v>32</v>
      </c>
      <c r="E14" s="37"/>
      <c r="F14" s="37"/>
      <c r="G14" s="37"/>
      <c r="H14" s="37"/>
      <c r="I14" s="113" t="s">
        <v>33</v>
      </c>
      <c r="J14" s="112" t="s">
        <v>34</v>
      </c>
      <c r="K14" s="37"/>
      <c r="L14" s="111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46" s="2" customFormat="1" ht="18" customHeight="1" x14ac:dyDescent="0.2">
      <c r="A15" s="37"/>
      <c r="B15" s="42"/>
      <c r="C15" s="37"/>
      <c r="D15" s="37"/>
      <c r="E15" s="112" t="s">
        <v>35</v>
      </c>
      <c r="F15" s="37"/>
      <c r="G15" s="37"/>
      <c r="H15" s="37"/>
      <c r="I15" s="113" t="s">
        <v>36</v>
      </c>
      <c r="J15" s="112" t="s">
        <v>34</v>
      </c>
      <c r="K15" s="37"/>
      <c r="L15" s="111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46" s="2" customFormat="1" ht="6.95" customHeight="1" x14ac:dyDescent="0.2">
      <c r="A16" s="37"/>
      <c r="B16" s="42"/>
      <c r="C16" s="37"/>
      <c r="D16" s="37"/>
      <c r="E16" s="37"/>
      <c r="F16" s="37"/>
      <c r="G16" s="37"/>
      <c r="H16" s="37"/>
      <c r="I16" s="110"/>
      <c r="J16" s="37"/>
      <c r="K16" s="37"/>
      <c r="L16" s="111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x14ac:dyDescent="0.2">
      <c r="A17" s="37"/>
      <c r="B17" s="42"/>
      <c r="C17" s="37"/>
      <c r="D17" s="109" t="s">
        <v>37</v>
      </c>
      <c r="E17" s="37"/>
      <c r="F17" s="37"/>
      <c r="G17" s="37"/>
      <c r="H17" s="37"/>
      <c r="I17" s="113" t="s">
        <v>33</v>
      </c>
      <c r="J17" s="32" t="str">
        <f>'Rekapitulace stavby'!AN13</f>
        <v>Vyplň údaj</v>
      </c>
      <c r="K17" s="37"/>
      <c r="L17" s="111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x14ac:dyDescent="0.2">
      <c r="A18" s="37"/>
      <c r="B18" s="42"/>
      <c r="C18" s="37"/>
      <c r="D18" s="37"/>
      <c r="E18" s="391" t="str">
        <f>'Rekapitulace stavby'!E14</f>
        <v>Vyplň údaj</v>
      </c>
      <c r="F18" s="392"/>
      <c r="G18" s="392"/>
      <c r="H18" s="392"/>
      <c r="I18" s="113" t="s">
        <v>36</v>
      </c>
      <c r="J18" s="32" t="str">
        <f>'Rekapitulace stavby'!AN14</f>
        <v>Vyplň údaj</v>
      </c>
      <c r="K18" s="37"/>
      <c r="L18" s="111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x14ac:dyDescent="0.2">
      <c r="A19" s="37"/>
      <c r="B19" s="42"/>
      <c r="C19" s="37"/>
      <c r="D19" s="37"/>
      <c r="E19" s="37"/>
      <c r="F19" s="37"/>
      <c r="G19" s="37"/>
      <c r="H19" s="37"/>
      <c r="I19" s="110"/>
      <c r="J19" s="37"/>
      <c r="K19" s="37"/>
      <c r="L19" s="111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x14ac:dyDescent="0.2">
      <c r="A20" s="37"/>
      <c r="B20" s="42"/>
      <c r="C20" s="37"/>
      <c r="D20" s="109" t="s">
        <v>39</v>
      </c>
      <c r="E20" s="37"/>
      <c r="F20" s="37"/>
      <c r="G20" s="37"/>
      <c r="H20" s="37"/>
      <c r="I20" s="113" t="s">
        <v>33</v>
      </c>
      <c r="J20" s="112" t="s">
        <v>34</v>
      </c>
      <c r="K20" s="37"/>
      <c r="L20" s="111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x14ac:dyDescent="0.2">
      <c r="A21" s="37"/>
      <c r="B21" s="42"/>
      <c r="C21" s="37"/>
      <c r="D21" s="37"/>
      <c r="E21" s="112" t="s">
        <v>40</v>
      </c>
      <c r="F21" s="37"/>
      <c r="G21" s="37"/>
      <c r="H21" s="37"/>
      <c r="I21" s="113" t="s">
        <v>36</v>
      </c>
      <c r="J21" s="112" t="s">
        <v>34</v>
      </c>
      <c r="K21" s="37"/>
      <c r="L21" s="111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x14ac:dyDescent="0.2">
      <c r="A22" s="37"/>
      <c r="B22" s="42"/>
      <c r="C22" s="37"/>
      <c r="D22" s="37"/>
      <c r="E22" s="37"/>
      <c r="F22" s="37"/>
      <c r="G22" s="37"/>
      <c r="H22" s="37"/>
      <c r="I22" s="110"/>
      <c r="J22" s="37"/>
      <c r="K22" s="37"/>
      <c r="L22" s="111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x14ac:dyDescent="0.2">
      <c r="A23" s="37"/>
      <c r="B23" s="42"/>
      <c r="C23" s="37"/>
      <c r="D23" s="109" t="s">
        <v>42</v>
      </c>
      <c r="E23" s="37"/>
      <c r="F23" s="37"/>
      <c r="G23" s="37"/>
      <c r="H23" s="37"/>
      <c r="I23" s="113" t="s">
        <v>33</v>
      </c>
      <c r="J23" s="112" t="s">
        <v>34</v>
      </c>
      <c r="K23" s="37"/>
      <c r="L23" s="111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x14ac:dyDescent="0.2">
      <c r="A24" s="37"/>
      <c r="B24" s="42"/>
      <c r="C24" s="37"/>
      <c r="D24" s="37"/>
      <c r="E24" s="112" t="s">
        <v>43</v>
      </c>
      <c r="F24" s="37"/>
      <c r="G24" s="37"/>
      <c r="H24" s="37"/>
      <c r="I24" s="113" t="s">
        <v>36</v>
      </c>
      <c r="J24" s="112" t="s">
        <v>34</v>
      </c>
      <c r="K24" s="37"/>
      <c r="L24" s="111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x14ac:dyDescent="0.2">
      <c r="A25" s="37"/>
      <c r="B25" s="42"/>
      <c r="C25" s="37"/>
      <c r="D25" s="37"/>
      <c r="E25" s="37"/>
      <c r="F25" s="37"/>
      <c r="G25" s="37"/>
      <c r="H25" s="37"/>
      <c r="I25" s="110"/>
      <c r="J25" s="37"/>
      <c r="K25" s="37"/>
      <c r="L25" s="111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x14ac:dyDescent="0.2">
      <c r="A26" s="37"/>
      <c r="B26" s="42"/>
      <c r="C26" s="37"/>
      <c r="D26" s="109" t="s">
        <v>44</v>
      </c>
      <c r="E26" s="37"/>
      <c r="F26" s="37"/>
      <c r="G26" s="37"/>
      <c r="H26" s="37"/>
      <c r="I26" s="110"/>
      <c r="J26" s="37"/>
      <c r="K26" s="37"/>
      <c r="L26" s="111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x14ac:dyDescent="0.2">
      <c r="A27" s="118"/>
      <c r="B27" s="119"/>
      <c r="C27" s="118"/>
      <c r="D27" s="118"/>
      <c r="E27" s="393" t="s">
        <v>34</v>
      </c>
      <c r="F27" s="393"/>
      <c r="G27" s="393"/>
      <c r="H27" s="393"/>
      <c r="I27" s="120"/>
      <c r="J27" s="118"/>
      <c r="K27" s="118"/>
      <c r="L27" s="121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 x14ac:dyDescent="0.2">
      <c r="A28" s="37"/>
      <c r="B28" s="42"/>
      <c r="C28" s="37"/>
      <c r="D28" s="37"/>
      <c r="E28" s="37"/>
      <c r="F28" s="37"/>
      <c r="G28" s="37"/>
      <c r="H28" s="37"/>
      <c r="I28" s="110"/>
      <c r="J28" s="37"/>
      <c r="K28" s="37"/>
      <c r="L28" s="111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x14ac:dyDescent="0.2">
      <c r="A29" s="37"/>
      <c r="B29" s="42"/>
      <c r="C29" s="37"/>
      <c r="D29" s="122"/>
      <c r="E29" s="122"/>
      <c r="F29" s="122"/>
      <c r="G29" s="122"/>
      <c r="H29" s="122"/>
      <c r="I29" s="123"/>
      <c r="J29" s="122"/>
      <c r="K29" s="122"/>
      <c r="L29" s="111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 x14ac:dyDescent="0.2">
      <c r="A30" s="37"/>
      <c r="B30" s="42"/>
      <c r="C30" s="37"/>
      <c r="D30" s="124" t="s">
        <v>46</v>
      </c>
      <c r="E30" s="37"/>
      <c r="F30" s="37"/>
      <c r="G30" s="37"/>
      <c r="H30" s="37"/>
      <c r="I30" s="110"/>
      <c r="J30" s="125">
        <f>ROUND(J81, 2)</f>
        <v>0</v>
      </c>
      <c r="K30" s="37"/>
      <c r="L30" s="111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x14ac:dyDescent="0.2">
      <c r="A31" s="37"/>
      <c r="B31" s="42"/>
      <c r="C31" s="37"/>
      <c r="D31" s="122"/>
      <c r="E31" s="122"/>
      <c r="F31" s="122"/>
      <c r="G31" s="122"/>
      <c r="H31" s="122"/>
      <c r="I31" s="123"/>
      <c r="J31" s="122"/>
      <c r="K31" s="122"/>
      <c r="L31" s="111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 x14ac:dyDescent="0.2">
      <c r="A32" s="37"/>
      <c r="B32" s="42"/>
      <c r="C32" s="37"/>
      <c r="D32" s="37"/>
      <c r="E32" s="37"/>
      <c r="F32" s="126" t="s">
        <v>48</v>
      </c>
      <c r="G32" s="37"/>
      <c r="H32" s="37"/>
      <c r="I32" s="127" t="s">
        <v>47</v>
      </c>
      <c r="J32" s="126" t="s">
        <v>49</v>
      </c>
      <c r="K32" s="37"/>
      <c r="L32" s="111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 x14ac:dyDescent="0.2">
      <c r="A33" s="37"/>
      <c r="B33" s="42"/>
      <c r="C33" s="37"/>
      <c r="D33" s="128" t="s">
        <v>50</v>
      </c>
      <c r="E33" s="109" t="s">
        <v>51</v>
      </c>
      <c r="F33" s="129">
        <f>ROUND((SUM(BE81:BE133)),  2)</f>
        <v>0</v>
      </c>
      <c r="G33" s="37"/>
      <c r="H33" s="37"/>
      <c r="I33" s="130">
        <v>0.21</v>
      </c>
      <c r="J33" s="129">
        <f>ROUND(((SUM(BE81:BE133))*I33),  2)</f>
        <v>0</v>
      </c>
      <c r="K33" s="37"/>
      <c r="L33" s="111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 x14ac:dyDescent="0.2">
      <c r="A34" s="37"/>
      <c r="B34" s="42"/>
      <c r="C34" s="37"/>
      <c r="D34" s="37"/>
      <c r="E34" s="109" t="s">
        <v>52</v>
      </c>
      <c r="F34" s="129">
        <f>ROUND((SUM(BF81:BF133)),  2)</f>
        <v>0</v>
      </c>
      <c r="G34" s="37"/>
      <c r="H34" s="37"/>
      <c r="I34" s="130">
        <v>0.15</v>
      </c>
      <c r="J34" s="129">
        <f>ROUND(((SUM(BF81:BF133))*I34),  2)</f>
        <v>0</v>
      </c>
      <c r="K34" s="37"/>
      <c r="L34" s="111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hidden="1" customHeight="1" x14ac:dyDescent="0.2">
      <c r="A35" s="37"/>
      <c r="B35" s="42"/>
      <c r="C35" s="37"/>
      <c r="D35" s="37"/>
      <c r="E35" s="109" t="s">
        <v>53</v>
      </c>
      <c r="F35" s="129">
        <f>ROUND((SUM(BG81:BG133)),  2)</f>
        <v>0</v>
      </c>
      <c r="G35" s="37"/>
      <c r="H35" s="37"/>
      <c r="I35" s="130">
        <v>0.21</v>
      </c>
      <c r="J35" s="129">
        <f>0</f>
        <v>0</v>
      </c>
      <c r="K35" s="37"/>
      <c r="L35" s="111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hidden="1" customHeight="1" x14ac:dyDescent="0.2">
      <c r="A36" s="37"/>
      <c r="B36" s="42"/>
      <c r="C36" s="37"/>
      <c r="D36" s="37"/>
      <c r="E36" s="109" t="s">
        <v>54</v>
      </c>
      <c r="F36" s="129">
        <f>ROUND((SUM(BH81:BH133)),  2)</f>
        <v>0</v>
      </c>
      <c r="G36" s="37"/>
      <c r="H36" s="37"/>
      <c r="I36" s="130">
        <v>0.15</v>
      </c>
      <c r="J36" s="129">
        <f>0</f>
        <v>0</v>
      </c>
      <c r="K36" s="37"/>
      <c r="L36" s="111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hidden="1" customHeight="1" x14ac:dyDescent="0.2">
      <c r="A37" s="37"/>
      <c r="B37" s="42"/>
      <c r="C37" s="37"/>
      <c r="D37" s="37"/>
      <c r="E37" s="109" t="s">
        <v>55</v>
      </c>
      <c r="F37" s="129">
        <f>ROUND((SUM(BI81:BI133)),  2)</f>
        <v>0</v>
      </c>
      <c r="G37" s="37"/>
      <c r="H37" s="37"/>
      <c r="I37" s="130">
        <v>0</v>
      </c>
      <c r="J37" s="129">
        <f>0</f>
        <v>0</v>
      </c>
      <c r="K37" s="37"/>
      <c r="L37" s="111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x14ac:dyDescent="0.2">
      <c r="A38" s="37"/>
      <c r="B38" s="42"/>
      <c r="C38" s="37"/>
      <c r="D38" s="37"/>
      <c r="E38" s="37"/>
      <c r="F38" s="37"/>
      <c r="G38" s="37"/>
      <c r="H38" s="37"/>
      <c r="I38" s="110"/>
      <c r="J38" s="37"/>
      <c r="K38" s="37"/>
      <c r="L38" s="111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 x14ac:dyDescent="0.2">
      <c r="A39" s="37"/>
      <c r="B39" s="42"/>
      <c r="C39" s="131"/>
      <c r="D39" s="132" t="s">
        <v>56</v>
      </c>
      <c r="E39" s="133"/>
      <c r="F39" s="133"/>
      <c r="G39" s="134" t="s">
        <v>57</v>
      </c>
      <c r="H39" s="135" t="s">
        <v>58</v>
      </c>
      <c r="I39" s="136"/>
      <c r="J39" s="137">
        <f>SUM(J30:J37)</f>
        <v>0</v>
      </c>
      <c r="K39" s="138"/>
      <c r="L39" s="111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x14ac:dyDescent="0.2">
      <c r="A40" s="37"/>
      <c r="B40" s="139"/>
      <c r="C40" s="140"/>
      <c r="D40" s="140"/>
      <c r="E40" s="140"/>
      <c r="F40" s="140"/>
      <c r="G40" s="140"/>
      <c r="H40" s="140"/>
      <c r="I40" s="141"/>
      <c r="J40" s="140"/>
      <c r="K40" s="140"/>
      <c r="L40" s="111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 x14ac:dyDescent="0.2">
      <c r="A44" s="37"/>
      <c r="B44" s="142"/>
      <c r="C44" s="143"/>
      <c r="D44" s="143"/>
      <c r="E44" s="143"/>
      <c r="F44" s="143"/>
      <c r="G44" s="143"/>
      <c r="H44" s="143"/>
      <c r="I44" s="144"/>
      <c r="J44" s="143"/>
      <c r="K44" s="143"/>
      <c r="L44" s="111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 x14ac:dyDescent="0.2">
      <c r="A45" s="37"/>
      <c r="B45" s="38"/>
      <c r="C45" s="25" t="s">
        <v>98</v>
      </c>
      <c r="D45" s="39"/>
      <c r="E45" s="39"/>
      <c r="F45" s="39"/>
      <c r="G45" s="39"/>
      <c r="H45" s="39"/>
      <c r="I45" s="110"/>
      <c r="J45" s="39"/>
      <c r="K45" s="39"/>
      <c r="L45" s="111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 x14ac:dyDescent="0.2">
      <c r="A46" s="37"/>
      <c r="B46" s="38"/>
      <c r="C46" s="39"/>
      <c r="D46" s="39"/>
      <c r="E46" s="39"/>
      <c r="F46" s="39"/>
      <c r="G46" s="39"/>
      <c r="H46" s="39"/>
      <c r="I46" s="110"/>
      <c r="J46" s="39"/>
      <c r="K46" s="39"/>
      <c r="L46" s="111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 x14ac:dyDescent="0.2">
      <c r="A47" s="37"/>
      <c r="B47" s="38"/>
      <c r="C47" s="31" t="s">
        <v>16</v>
      </c>
      <c r="D47" s="39"/>
      <c r="E47" s="39"/>
      <c r="F47" s="39"/>
      <c r="G47" s="39"/>
      <c r="H47" s="39"/>
      <c r="I47" s="110"/>
      <c r="J47" s="39"/>
      <c r="K47" s="39"/>
      <c r="L47" s="111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 x14ac:dyDescent="0.2">
      <c r="A48" s="37"/>
      <c r="B48" s="38"/>
      <c r="C48" s="39"/>
      <c r="D48" s="39"/>
      <c r="E48" s="397" t="str">
        <f>E7</f>
        <v>Obnova střechy a krovu I.ETAPA</v>
      </c>
      <c r="F48" s="398"/>
      <c r="G48" s="398"/>
      <c r="H48" s="398"/>
      <c r="I48" s="110"/>
      <c r="J48" s="39"/>
      <c r="K48" s="39"/>
      <c r="L48" s="111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47" s="2" customFormat="1" ht="12" customHeight="1" x14ac:dyDescent="0.2">
      <c r="A49" s="37"/>
      <c r="B49" s="38"/>
      <c r="C49" s="31" t="s">
        <v>1105</v>
      </c>
      <c r="D49" s="39"/>
      <c r="E49" s="39"/>
      <c r="F49" s="39"/>
      <c r="G49" s="39"/>
      <c r="H49" s="39"/>
      <c r="I49" s="110"/>
      <c r="J49" s="39"/>
      <c r="K49" s="39"/>
      <c r="L49" s="111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47" s="2" customFormat="1" ht="16.5" customHeight="1" x14ac:dyDescent="0.2">
      <c r="A50" s="37"/>
      <c r="B50" s="38"/>
      <c r="C50" s="39"/>
      <c r="D50" s="39"/>
      <c r="E50" s="349" t="str">
        <f>E9</f>
        <v>SLP.01 - Slaboproudé rozvody 1.etapa</v>
      </c>
      <c r="F50" s="394"/>
      <c r="G50" s="394"/>
      <c r="H50" s="394"/>
      <c r="I50" s="110"/>
      <c r="J50" s="39"/>
      <c r="K50" s="39"/>
      <c r="L50" s="111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47" s="2" customFormat="1" ht="6.95" customHeight="1" x14ac:dyDescent="0.2">
      <c r="A51" s="37"/>
      <c r="B51" s="38"/>
      <c r="C51" s="39"/>
      <c r="D51" s="39"/>
      <c r="E51" s="39"/>
      <c r="F51" s="39"/>
      <c r="G51" s="39"/>
      <c r="H51" s="39"/>
      <c r="I51" s="110"/>
      <c r="J51" s="39"/>
      <c r="K51" s="39"/>
      <c r="L51" s="111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47" s="2" customFormat="1" ht="12" customHeight="1" x14ac:dyDescent="0.2">
      <c r="A52" s="37"/>
      <c r="B52" s="38"/>
      <c r="C52" s="31" t="s">
        <v>24</v>
      </c>
      <c r="D52" s="39"/>
      <c r="E52" s="39"/>
      <c r="F52" s="29" t="str">
        <f>F12</f>
        <v xml:space="preserve"> </v>
      </c>
      <c r="G52" s="39"/>
      <c r="H52" s="39"/>
      <c r="I52" s="113" t="s">
        <v>26</v>
      </c>
      <c r="J52" s="62" t="str">
        <f>IF(J12="","",J12)</f>
        <v>19. 2. 2020</v>
      </c>
      <c r="K52" s="39"/>
      <c r="L52" s="111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47" s="2" customFormat="1" ht="6.95" customHeight="1" x14ac:dyDescent="0.2">
      <c r="A53" s="37"/>
      <c r="B53" s="38"/>
      <c r="C53" s="39"/>
      <c r="D53" s="39"/>
      <c r="E53" s="39"/>
      <c r="F53" s="39"/>
      <c r="G53" s="39"/>
      <c r="H53" s="39"/>
      <c r="I53" s="110"/>
      <c r="J53" s="39"/>
      <c r="K53" s="39"/>
      <c r="L53" s="111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47" s="2" customFormat="1" ht="40.15" customHeight="1" x14ac:dyDescent="0.2">
      <c r="A54" s="37"/>
      <c r="B54" s="38"/>
      <c r="C54" s="31" t="s">
        <v>32</v>
      </c>
      <c r="D54" s="39"/>
      <c r="E54" s="39"/>
      <c r="F54" s="29" t="str">
        <f>E15</f>
        <v>Město Choceň MÚ</v>
      </c>
      <c r="G54" s="39"/>
      <c r="H54" s="39"/>
      <c r="I54" s="113" t="s">
        <v>39</v>
      </c>
      <c r="J54" s="35" t="str">
        <f>E21</f>
        <v>Projektový atelier pro arch.a poz.stavby</v>
      </c>
      <c r="K54" s="39"/>
      <c r="L54" s="111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15.2" customHeight="1" x14ac:dyDescent="0.2">
      <c r="A55" s="37"/>
      <c r="B55" s="38"/>
      <c r="C55" s="31" t="s">
        <v>37</v>
      </c>
      <c r="D55" s="39"/>
      <c r="E55" s="39"/>
      <c r="F55" s="29" t="str">
        <f>IF(E18="","",E18)</f>
        <v>Vyplň údaj</v>
      </c>
      <c r="G55" s="39"/>
      <c r="H55" s="39"/>
      <c r="I55" s="113" t="s">
        <v>42</v>
      </c>
      <c r="J55" s="35" t="str">
        <f>E24</f>
        <v xml:space="preserve"> </v>
      </c>
      <c r="K55" s="39"/>
      <c r="L55" s="111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47" s="2" customFormat="1" ht="10.35" customHeight="1" x14ac:dyDescent="0.2">
      <c r="A56" s="37"/>
      <c r="B56" s="38"/>
      <c r="C56" s="39"/>
      <c r="D56" s="39"/>
      <c r="E56" s="39"/>
      <c r="F56" s="39"/>
      <c r="G56" s="39"/>
      <c r="H56" s="39"/>
      <c r="I56" s="110"/>
      <c r="J56" s="39"/>
      <c r="K56" s="39"/>
      <c r="L56" s="111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47" s="2" customFormat="1" ht="29.25" customHeight="1" x14ac:dyDescent="0.2">
      <c r="A57" s="37"/>
      <c r="B57" s="38"/>
      <c r="C57" s="145" t="s">
        <v>99</v>
      </c>
      <c r="D57" s="146"/>
      <c r="E57" s="146"/>
      <c r="F57" s="146"/>
      <c r="G57" s="146"/>
      <c r="H57" s="146"/>
      <c r="I57" s="147"/>
      <c r="J57" s="148" t="s">
        <v>100</v>
      </c>
      <c r="K57" s="146"/>
      <c r="L57" s="111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47" s="2" customFormat="1" ht="10.35" customHeight="1" x14ac:dyDescent="0.2">
      <c r="A58" s="37"/>
      <c r="B58" s="38"/>
      <c r="C58" s="39"/>
      <c r="D58" s="39"/>
      <c r="E58" s="39"/>
      <c r="F58" s="39"/>
      <c r="G58" s="39"/>
      <c r="H58" s="39"/>
      <c r="I58" s="110"/>
      <c r="J58" s="39"/>
      <c r="K58" s="39"/>
      <c r="L58" s="111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 x14ac:dyDescent="0.2">
      <c r="A59" s="37"/>
      <c r="B59" s="38"/>
      <c r="C59" s="149" t="s">
        <v>78</v>
      </c>
      <c r="D59" s="39"/>
      <c r="E59" s="39"/>
      <c r="F59" s="39"/>
      <c r="G59" s="39"/>
      <c r="H59" s="39"/>
      <c r="I59" s="110"/>
      <c r="J59" s="80">
        <f>J81</f>
        <v>0</v>
      </c>
      <c r="K59" s="39"/>
      <c r="L59" s="111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93</v>
      </c>
    </row>
    <row r="60" spans="1:47" s="9" customFormat="1" ht="24.95" customHeight="1" x14ac:dyDescent="0.2">
      <c r="B60" s="150"/>
      <c r="C60" s="151"/>
      <c r="D60" s="152" t="s">
        <v>1294</v>
      </c>
      <c r="E60" s="153"/>
      <c r="F60" s="153"/>
      <c r="G60" s="153"/>
      <c r="H60" s="153"/>
      <c r="I60" s="154"/>
      <c r="J60" s="155">
        <f>J82</f>
        <v>0</v>
      </c>
      <c r="K60" s="151"/>
      <c r="L60" s="156"/>
    </row>
    <row r="61" spans="1:47" s="9" customFormat="1" ht="24.95" customHeight="1" x14ac:dyDescent="0.2">
      <c r="B61" s="150"/>
      <c r="C61" s="151"/>
      <c r="D61" s="152" t="s">
        <v>1295</v>
      </c>
      <c r="E61" s="153"/>
      <c r="F61" s="153"/>
      <c r="G61" s="153"/>
      <c r="H61" s="153"/>
      <c r="I61" s="154"/>
      <c r="J61" s="155">
        <f>J103</f>
        <v>0</v>
      </c>
      <c r="K61" s="151"/>
      <c r="L61" s="156"/>
    </row>
    <row r="62" spans="1:47" s="2" customFormat="1" ht="21.75" customHeight="1" x14ac:dyDescent="0.2">
      <c r="A62" s="37"/>
      <c r="B62" s="38"/>
      <c r="C62" s="39"/>
      <c r="D62" s="39"/>
      <c r="E62" s="39"/>
      <c r="F62" s="39"/>
      <c r="G62" s="39"/>
      <c r="H62" s="39"/>
      <c r="I62" s="110"/>
      <c r="J62" s="39"/>
      <c r="K62" s="39"/>
      <c r="L62" s="111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6.95" customHeight="1" x14ac:dyDescent="0.2">
      <c r="A63" s="37"/>
      <c r="B63" s="50"/>
      <c r="C63" s="51"/>
      <c r="D63" s="51"/>
      <c r="E63" s="51"/>
      <c r="F63" s="51"/>
      <c r="G63" s="51"/>
      <c r="H63" s="51"/>
      <c r="I63" s="141"/>
      <c r="J63" s="51"/>
      <c r="K63" s="51"/>
      <c r="L63" s="111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 x14ac:dyDescent="0.2">
      <c r="A67" s="37"/>
      <c r="B67" s="52"/>
      <c r="C67" s="53"/>
      <c r="D67" s="53"/>
      <c r="E67" s="53"/>
      <c r="F67" s="53"/>
      <c r="G67" s="53"/>
      <c r="H67" s="53"/>
      <c r="I67" s="144"/>
      <c r="J67" s="53"/>
      <c r="K67" s="53"/>
      <c r="L67" s="111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 x14ac:dyDescent="0.2">
      <c r="A68" s="37"/>
      <c r="B68" s="38"/>
      <c r="C68" s="25" t="s">
        <v>119</v>
      </c>
      <c r="D68" s="39"/>
      <c r="E68" s="39"/>
      <c r="F68" s="39"/>
      <c r="G68" s="39"/>
      <c r="H68" s="39"/>
      <c r="I68" s="110"/>
      <c r="J68" s="39"/>
      <c r="K68" s="39"/>
      <c r="L68" s="111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 x14ac:dyDescent="0.2">
      <c r="A69" s="37"/>
      <c r="B69" s="38"/>
      <c r="C69" s="39"/>
      <c r="D69" s="39"/>
      <c r="E69" s="39"/>
      <c r="F69" s="39"/>
      <c r="G69" s="39"/>
      <c r="H69" s="39"/>
      <c r="I69" s="110"/>
      <c r="J69" s="39"/>
      <c r="K69" s="39"/>
      <c r="L69" s="111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 x14ac:dyDescent="0.2">
      <c r="A70" s="37"/>
      <c r="B70" s="38"/>
      <c r="C70" s="31" t="s">
        <v>16</v>
      </c>
      <c r="D70" s="39"/>
      <c r="E70" s="39"/>
      <c r="F70" s="39"/>
      <c r="G70" s="39"/>
      <c r="H70" s="39"/>
      <c r="I70" s="110"/>
      <c r="J70" s="39"/>
      <c r="K70" s="39"/>
      <c r="L70" s="111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 x14ac:dyDescent="0.2">
      <c r="A71" s="37"/>
      <c r="B71" s="38"/>
      <c r="C71" s="39"/>
      <c r="D71" s="39"/>
      <c r="E71" s="397" t="str">
        <f>E7</f>
        <v>Obnova střechy a krovu I.ETAPA</v>
      </c>
      <c r="F71" s="398"/>
      <c r="G71" s="398"/>
      <c r="H71" s="398"/>
      <c r="I71" s="110"/>
      <c r="J71" s="39"/>
      <c r="K71" s="39"/>
      <c r="L71" s="111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 x14ac:dyDescent="0.2">
      <c r="A72" s="37"/>
      <c r="B72" s="38"/>
      <c r="C72" s="31" t="s">
        <v>1105</v>
      </c>
      <c r="D72" s="39"/>
      <c r="E72" s="39"/>
      <c r="F72" s="39"/>
      <c r="G72" s="39"/>
      <c r="H72" s="39"/>
      <c r="I72" s="110"/>
      <c r="J72" s="39"/>
      <c r="K72" s="39"/>
      <c r="L72" s="111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 x14ac:dyDescent="0.2">
      <c r="A73" s="37"/>
      <c r="B73" s="38"/>
      <c r="C73" s="39"/>
      <c r="D73" s="39"/>
      <c r="E73" s="349" t="str">
        <f>E9</f>
        <v>SLP.01 - Slaboproudé rozvody 1.etapa</v>
      </c>
      <c r="F73" s="394"/>
      <c r="G73" s="394"/>
      <c r="H73" s="394"/>
      <c r="I73" s="110"/>
      <c r="J73" s="39"/>
      <c r="K73" s="39"/>
      <c r="L73" s="111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 x14ac:dyDescent="0.2">
      <c r="A74" s="37"/>
      <c r="B74" s="38"/>
      <c r="C74" s="39"/>
      <c r="D74" s="39"/>
      <c r="E74" s="39"/>
      <c r="F74" s="39"/>
      <c r="G74" s="39"/>
      <c r="H74" s="39"/>
      <c r="I74" s="110"/>
      <c r="J74" s="39"/>
      <c r="K74" s="39"/>
      <c r="L74" s="111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 x14ac:dyDescent="0.2">
      <c r="A75" s="37"/>
      <c r="B75" s="38"/>
      <c r="C75" s="31" t="s">
        <v>24</v>
      </c>
      <c r="D75" s="39"/>
      <c r="E75" s="39"/>
      <c r="F75" s="29" t="str">
        <f>F12</f>
        <v xml:space="preserve"> </v>
      </c>
      <c r="G75" s="39"/>
      <c r="H75" s="39"/>
      <c r="I75" s="113" t="s">
        <v>26</v>
      </c>
      <c r="J75" s="62" t="str">
        <f>IF(J12="","",J12)</f>
        <v>19. 2. 2020</v>
      </c>
      <c r="K75" s="39"/>
      <c r="L75" s="111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 x14ac:dyDescent="0.2">
      <c r="A76" s="37"/>
      <c r="B76" s="38"/>
      <c r="C76" s="39"/>
      <c r="D76" s="39"/>
      <c r="E76" s="39"/>
      <c r="F76" s="39"/>
      <c r="G76" s="39"/>
      <c r="H76" s="39"/>
      <c r="I76" s="110"/>
      <c r="J76" s="39"/>
      <c r="K76" s="39"/>
      <c r="L76" s="111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40.15" customHeight="1" x14ac:dyDescent="0.2">
      <c r="A77" s="37"/>
      <c r="B77" s="38"/>
      <c r="C77" s="31" t="s">
        <v>32</v>
      </c>
      <c r="D77" s="39"/>
      <c r="E77" s="39"/>
      <c r="F77" s="29" t="str">
        <f>E15</f>
        <v>Město Choceň MÚ</v>
      </c>
      <c r="G77" s="39"/>
      <c r="H77" s="39"/>
      <c r="I77" s="113" t="s">
        <v>39</v>
      </c>
      <c r="J77" s="35" t="str">
        <f>E21</f>
        <v>Projektový atelier pro arch.a poz.stavby</v>
      </c>
      <c r="K77" s="39"/>
      <c r="L77" s="111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2" customHeight="1" x14ac:dyDescent="0.2">
      <c r="A78" s="37"/>
      <c r="B78" s="38"/>
      <c r="C78" s="31" t="s">
        <v>37</v>
      </c>
      <c r="D78" s="39"/>
      <c r="E78" s="39"/>
      <c r="F78" s="29" t="str">
        <f>IF(E18="","",E18)</f>
        <v>Vyplň údaj</v>
      </c>
      <c r="G78" s="39"/>
      <c r="H78" s="39"/>
      <c r="I78" s="113" t="s">
        <v>42</v>
      </c>
      <c r="J78" s="35" t="str">
        <f>E24</f>
        <v xml:space="preserve"> </v>
      </c>
      <c r="K78" s="39"/>
      <c r="L78" s="111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5" customHeight="1" x14ac:dyDescent="0.2">
      <c r="A79" s="37"/>
      <c r="B79" s="38"/>
      <c r="C79" s="39"/>
      <c r="D79" s="39"/>
      <c r="E79" s="39"/>
      <c r="F79" s="39"/>
      <c r="G79" s="39"/>
      <c r="H79" s="39"/>
      <c r="I79" s="110"/>
      <c r="J79" s="39"/>
      <c r="K79" s="39"/>
      <c r="L79" s="111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 x14ac:dyDescent="0.2">
      <c r="A80" s="164"/>
      <c r="B80" s="165"/>
      <c r="C80" s="166" t="s">
        <v>120</v>
      </c>
      <c r="D80" s="167" t="s">
        <v>65</v>
      </c>
      <c r="E80" s="167" t="s">
        <v>61</v>
      </c>
      <c r="F80" s="167" t="s">
        <v>62</v>
      </c>
      <c r="G80" s="167" t="s">
        <v>121</v>
      </c>
      <c r="H80" s="167" t="s">
        <v>122</v>
      </c>
      <c r="I80" s="168" t="s">
        <v>123</v>
      </c>
      <c r="J80" s="167" t="s">
        <v>100</v>
      </c>
      <c r="K80" s="169" t="s">
        <v>124</v>
      </c>
      <c r="L80" s="170"/>
      <c r="M80" s="71" t="s">
        <v>34</v>
      </c>
      <c r="N80" s="72" t="s">
        <v>50</v>
      </c>
      <c r="O80" s="72" t="s">
        <v>125</v>
      </c>
      <c r="P80" s="72" t="s">
        <v>126</v>
      </c>
      <c r="Q80" s="72" t="s">
        <v>127</v>
      </c>
      <c r="R80" s="72" t="s">
        <v>128</v>
      </c>
      <c r="S80" s="72" t="s">
        <v>129</v>
      </c>
      <c r="T80" s="73" t="s">
        <v>130</v>
      </c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</row>
    <row r="81" spans="1:65" s="2" customFormat="1" ht="22.9" customHeight="1" x14ac:dyDescent="0.25">
      <c r="A81" s="37"/>
      <c r="B81" s="38"/>
      <c r="C81" s="78" t="s">
        <v>131</v>
      </c>
      <c r="D81" s="39"/>
      <c r="E81" s="39"/>
      <c r="F81" s="39"/>
      <c r="G81" s="39"/>
      <c r="H81" s="39"/>
      <c r="I81" s="110"/>
      <c r="J81" s="171">
        <f>BK81</f>
        <v>0</v>
      </c>
      <c r="K81" s="39"/>
      <c r="L81" s="42"/>
      <c r="M81" s="74"/>
      <c r="N81" s="172"/>
      <c r="O81" s="75"/>
      <c r="P81" s="173">
        <f>P82+P103</f>
        <v>0</v>
      </c>
      <c r="Q81" s="75"/>
      <c r="R81" s="173">
        <f>R82+R103</f>
        <v>0</v>
      </c>
      <c r="S81" s="75"/>
      <c r="T81" s="174">
        <f>T82+T103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9" t="s">
        <v>79</v>
      </c>
      <c r="AU81" s="19" t="s">
        <v>93</v>
      </c>
      <c r="BK81" s="175">
        <f>BK82+BK103</f>
        <v>0</v>
      </c>
    </row>
    <row r="82" spans="1:65" s="12" customFormat="1" ht="25.9" customHeight="1" x14ac:dyDescent="0.2">
      <c r="B82" s="176"/>
      <c r="C82" s="177"/>
      <c r="D82" s="178" t="s">
        <v>79</v>
      </c>
      <c r="E82" s="179" t="s">
        <v>1214</v>
      </c>
      <c r="F82" s="179" t="s">
        <v>1296</v>
      </c>
      <c r="G82" s="177"/>
      <c r="H82" s="177"/>
      <c r="I82" s="180"/>
      <c r="J82" s="181">
        <f>BK82</f>
        <v>0</v>
      </c>
      <c r="K82" s="177"/>
      <c r="L82" s="182"/>
      <c r="M82" s="183"/>
      <c r="N82" s="184"/>
      <c r="O82" s="184"/>
      <c r="P82" s="185">
        <f>SUM(P83:P102)</f>
        <v>0</v>
      </c>
      <c r="Q82" s="184"/>
      <c r="R82" s="185">
        <f>SUM(R83:R102)</f>
        <v>0</v>
      </c>
      <c r="S82" s="184"/>
      <c r="T82" s="186">
        <f>SUM(T83:T102)</f>
        <v>0</v>
      </c>
      <c r="AR82" s="187" t="s">
        <v>141</v>
      </c>
      <c r="AT82" s="188" t="s">
        <v>79</v>
      </c>
      <c r="AU82" s="188" t="s">
        <v>80</v>
      </c>
      <c r="AY82" s="187" t="s">
        <v>134</v>
      </c>
      <c r="BK82" s="189">
        <f>SUM(BK83:BK102)</f>
        <v>0</v>
      </c>
    </row>
    <row r="83" spans="1:65" s="2" customFormat="1" ht="16.5" customHeight="1" x14ac:dyDescent="0.2">
      <c r="A83" s="37"/>
      <c r="B83" s="38"/>
      <c r="C83" s="192" t="s">
        <v>23</v>
      </c>
      <c r="D83" s="192" t="s">
        <v>136</v>
      </c>
      <c r="E83" s="193" t="s">
        <v>1297</v>
      </c>
      <c r="F83" s="194" t="s">
        <v>1298</v>
      </c>
      <c r="G83" s="195" t="s">
        <v>311</v>
      </c>
      <c r="H83" s="196">
        <v>1</v>
      </c>
      <c r="I83" s="197"/>
      <c r="J83" s="198">
        <f>ROUND(I83*H83,2)</f>
        <v>0</v>
      </c>
      <c r="K83" s="194" t="s">
        <v>1173</v>
      </c>
      <c r="L83" s="42"/>
      <c r="M83" s="199" t="s">
        <v>34</v>
      </c>
      <c r="N83" s="200" t="s">
        <v>51</v>
      </c>
      <c r="O83" s="67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R83" s="203" t="s">
        <v>141</v>
      </c>
      <c r="AT83" s="203" t="s">
        <v>136</v>
      </c>
      <c r="AU83" s="203" t="s">
        <v>23</v>
      </c>
      <c r="AY83" s="19" t="s">
        <v>134</v>
      </c>
      <c r="BE83" s="204">
        <f>IF(N83="základní",J83,0)</f>
        <v>0</v>
      </c>
      <c r="BF83" s="204">
        <f>IF(N83="snížená",J83,0)</f>
        <v>0</v>
      </c>
      <c r="BG83" s="204">
        <f>IF(N83="zákl. přenesená",J83,0)</f>
        <v>0</v>
      </c>
      <c r="BH83" s="204">
        <f>IF(N83="sníž. přenesená",J83,0)</f>
        <v>0</v>
      </c>
      <c r="BI83" s="204">
        <f>IF(N83="nulová",J83,0)</f>
        <v>0</v>
      </c>
      <c r="BJ83" s="19" t="s">
        <v>23</v>
      </c>
      <c r="BK83" s="204">
        <f>ROUND(I83*H83,2)</f>
        <v>0</v>
      </c>
      <c r="BL83" s="19" t="s">
        <v>141</v>
      </c>
      <c r="BM83" s="203" t="s">
        <v>1299</v>
      </c>
    </row>
    <row r="84" spans="1:65" s="2" customFormat="1" ht="11.25" x14ac:dyDescent="0.2">
      <c r="A84" s="37"/>
      <c r="B84" s="38"/>
      <c r="C84" s="39"/>
      <c r="D84" s="205" t="s">
        <v>143</v>
      </c>
      <c r="E84" s="39"/>
      <c r="F84" s="206" t="s">
        <v>1298</v>
      </c>
      <c r="G84" s="39"/>
      <c r="H84" s="39"/>
      <c r="I84" s="110"/>
      <c r="J84" s="39"/>
      <c r="K84" s="39"/>
      <c r="L84" s="42"/>
      <c r="M84" s="207"/>
      <c r="N84" s="208"/>
      <c r="O84" s="67"/>
      <c r="P84" s="67"/>
      <c r="Q84" s="67"/>
      <c r="R84" s="67"/>
      <c r="S84" s="67"/>
      <c r="T84" s="68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9" t="s">
        <v>143</v>
      </c>
      <c r="AU84" s="19" t="s">
        <v>23</v>
      </c>
    </row>
    <row r="85" spans="1:65" s="2" customFormat="1" ht="16.5" customHeight="1" x14ac:dyDescent="0.2">
      <c r="A85" s="37"/>
      <c r="B85" s="38"/>
      <c r="C85" s="192" t="s">
        <v>89</v>
      </c>
      <c r="D85" s="192" t="s">
        <v>136</v>
      </c>
      <c r="E85" s="193" t="s">
        <v>1300</v>
      </c>
      <c r="F85" s="194" t="s">
        <v>1301</v>
      </c>
      <c r="G85" s="195" t="s">
        <v>311</v>
      </c>
      <c r="H85" s="196">
        <v>1</v>
      </c>
      <c r="I85" s="197"/>
      <c r="J85" s="198">
        <f>ROUND(I85*H85,2)</f>
        <v>0</v>
      </c>
      <c r="K85" s="194" t="s">
        <v>1173</v>
      </c>
      <c r="L85" s="42"/>
      <c r="M85" s="199" t="s">
        <v>34</v>
      </c>
      <c r="N85" s="200" t="s">
        <v>51</v>
      </c>
      <c r="O85" s="67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03" t="s">
        <v>141</v>
      </c>
      <c r="AT85" s="203" t="s">
        <v>136</v>
      </c>
      <c r="AU85" s="203" t="s">
        <v>23</v>
      </c>
      <c r="AY85" s="19" t="s">
        <v>134</v>
      </c>
      <c r="BE85" s="204">
        <f>IF(N85="základní",J85,0)</f>
        <v>0</v>
      </c>
      <c r="BF85" s="204">
        <f>IF(N85="snížená",J85,0)</f>
        <v>0</v>
      </c>
      <c r="BG85" s="204">
        <f>IF(N85="zákl. přenesená",J85,0)</f>
        <v>0</v>
      </c>
      <c r="BH85" s="204">
        <f>IF(N85="sníž. přenesená",J85,0)</f>
        <v>0</v>
      </c>
      <c r="BI85" s="204">
        <f>IF(N85="nulová",J85,0)</f>
        <v>0</v>
      </c>
      <c r="BJ85" s="19" t="s">
        <v>23</v>
      </c>
      <c r="BK85" s="204">
        <f>ROUND(I85*H85,2)</f>
        <v>0</v>
      </c>
      <c r="BL85" s="19" t="s">
        <v>141</v>
      </c>
      <c r="BM85" s="203" t="s">
        <v>1302</v>
      </c>
    </row>
    <row r="86" spans="1:65" s="2" customFormat="1" ht="11.25" x14ac:dyDescent="0.2">
      <c r="A86" s="37"/>
      <c r="B86" s="38"/>
      <c r="C86" s="39"/>
      <c r="D86" s="205" t="s">
        <v>143</v>
      </c>
      <c r="E86" s="39"/>
      <c r="F86" s="206" t="s">
        <v>1301</v>
      </c>
      <c r="G86" s="39"/>
      <c r="H86" s="39"/>
      <c r="I86" s="110"/>
      <c r="J86" s="39"/>
      <c r="K86" s="39"/>
      <c r="L86" s="42"/>
      <c r="M86" s="207"/>
      <c r="N86" s="208"/>
      <c r="O86" s="67"/>
      <c r="P86" s="67"/>
      <c r="Q86" s="67"/>
      <c r="R86" s="67"/>
      <c r="S86" s="67"/>
      <c r="T86" s="68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9" t="s">
        <v>143</v>
      </c>
      <c r="AU86" s="19" t="s">
        <v>23</v>
      </c>
    </row>
    <row r="87" spans="1:65" s="2" customFormat="1" ht="16.5" customHeight="1" x14ac:dyDescent="0.2">
      <c r="A87" s="37"/>
      <c r="B87" s="38"/>
      <c r="C87" s="192" t="s">
        <v>154</v>
      </c>
      <c r="D87" s="192" t="s">
        <v>136</v>
      </c>
      <c r="E87" s="193" t="s">
        <v>1303</v>
      </c>
      <c r="F87" s="194" t="s">
        <v>1304</v>
      </c>
      <c r="G87" s="195" t="s">
        <v>311</v>
      </c>
      <c r="H87" s="196">
        <v>2</v>
      </c>
      <c r="I87" s="197"/>
      <c r="J87" s="198">
        <f>ROUND(I87*H87,2)</f>
        <v>0</v>
      </c>
      <c r="K87" s="194" t="s">
        <v>1173</v>
      </c>
      <c r="L87" s="42"/>
      <c r="M87" s="199" t="s">
        <v>34</v>
      </c>
      <c r="N87" s="200" t="s">
        <v>51</v>
      </c>
      <c r="O87" s="67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03" t="s">
        <v>141</v>
      </c>
      <c r="AT87" s="203" t="s">
        <v>136</v>
      </c>
      <c r="AU87" s="203" t="s">
        <v>23</v>
      </c>
      <c r="AY87" s="19" t="s">
        <v>134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19" t="s">
        <v>23</v>
      </c>
      <c r="BK87" s="204">
        <f>ROUND(I87*H87,2)</f>
        <v>0</v>
      </c>
      <c r="BL87" s="19" t="s">
        <v>141</v>
      </c>
      <c r="BM87" s="203" t="s">
        <v>1305</v>
      </c>
    </row>
    <row r="88" spans="1:65" s="2" customFormat="1" ht="11.25" x14ac:dyDescent="0.2">
      <c r="A88" s="37"/>
      <c r="B88" s="38"/>
      <c r="C88" s="39"/>
      <c r="D88" s="205" t="s">
        <v>143</v>
      </c>
      <c r="E88" s="39"/>
      <c r="F88" s="206" t="s">
        <v>1304</v>
      </c>
      <c r="G88" s="39"/>
      <c r="H88" s="39"/>
      <c r="I88" s="110"/>
      <c r="J88" s="39"/>
      <c r="K88" s="39"/>
      <c r="L88" s="42"/>
      <c r="M88" s="207"/>
      <c r="N88" s="208"/>
      <c r="O88" s="67"/>
      <c r="P88" s="67"/>
      <c r="Q88" s="67"/>
      <c r="R88" s="67"/>
      <c r="S88" s="67"/>
      <c r="T88" s="68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9" t="s">
        <v>143</v>
      </c>
      <c r="AU88" s="19" t="s">
        <v>23</v>
      </c>
    </row>
    <row r="89" spans="1:65" s="2" customFormat="1" ht="16.5" customHeight="1" x14ac:dyDescent="0.2">
      <c r="A89" s="37"/>
      <c r="B89" s="38"/>
      <c r="C89" s="192" t="s">
        <v>141</v>
      </c>
      <c r="D89" s="192" t="s">
        <v>136</v>
      </c>
      <c r="E89" s="193" t="s">
        <v>1306</v>
      </c>
      <c r="F89" s="194" t="s">
        <v>1307</v>
      </c>
      <c r="G89" s="195" t="s">
        <v>311</v>
      </c>
      <c r="H89" s="196">
        <v>1</v>
      </c>
      <c r="I89" s="197"/>
      <c r="J89" s="198">
        <f>ROUND(I89*H89,2)</f>
        <v>0</v>
      </c>
      <c r="K89" s="194" t="s">
        <v>1173</v>
      </c>
      <c r="L89" s="42"/>
      <c r="M89" s="199" t="s">
        <v>34</v>
      </c>
      <c r="N89" s="200" t="s">
        <v>51</v>
      </c>
      <c r="O89" s="67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03" t="s">
        <v>141</v>
      </c>
      <c r="AT89" s="203" t="s">
        <v>136</v>
      </c>
      <c r="AU89" s="203" t="s">
        <v>23</v>
      </c>
      <c r="AY89" s="19" t="s">
        <v>134</v>
      </c>
      <c r="BE89" s="204">
        <f>IF(N89="základní",J89,0)</f>
        <v>0</v>
      </c>
      <c r="BF89" s="204">
        <f>IF(N89="snížená",J89,0)</f>
        <v>0</v>
      </c>
      <c r="BG89" s="204">
        <f>IF(N89="zákl. přenesená",J89,0)</f>
        <v>0</v>
      </c>
      <c r="BH89" s="204">
        <f>IF(N89="sníž. přenesená",J89,0)</f>
        <v>0</v>
      </c>
      <c r="BI89" s="204">
        <f>IF(N89="nulová",J89,0)</f>
        <v>0</v>
      </c>
      <c r="BJ89" s="19" t="s">
        <v>23</v>
      </c>
      <c r="BK89" s="204">
        <f>ROUND(I89*H89,2)</f>
        <v>0</v>
      </c>
      <c r="BL89" s="19" t="s">
        <v>141</v>
      </c>
      <c r="BM89" s="203" t="s">
        <v>1308</v>
      </c>
    </row>
    <row r="90" spans="1:65" s="2" customFormat="1" ht="11.25" x14ac:dyDescent="0.2">
      <c r="A90" s="37"/>
      <c r="B90" s="38"/>
      <c r="C90" s="39"/>
      <c r="D90" s="205" t="s">
        <v>143</v>
      </c>
      <c r="E90" s="39"/>
      <c r="F90" s="206" t="s">
        <v>1307</v>
      </c>
      <c r="G90" s="39"/>
      <c r="H90" s="39"/>
      <c r="I90" s="110"/>
      <c r="J90" s="39"/>
      <c r="K90" s="39"/>
      <c r="L90" s="42"/>
      <c r="M90" s="207"/>
      <c r="N90" s="208"/>
      <c r="O90" s="67"/>
      <c r="P90" s="67"/>
      <c r="Q90" s="67"/>
      <c r="R90" s="67"/>
      <c r="S90" s="67"/>
      <c r="T90" s="68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9" t="s">
        <v>143</v>
      </c>
      <c r="AU90" s="19" t="s">
        <v>23</v>
      </c>
    </row>
    <row r="91" spans="1:65" s="2" customFormat="1" ht="16.5" customHeight="1" x14ac:dyDescent="0.2">
      <c r="A91" s="37"/>
      <c r="B91" s="38"/>
      <c r="C91" s="192" t="s">
        <v>172</v>
      </c>
      <c r="D91" s="192" t="s">
        <v>136</v>
      </c>
      <c r="E91" s="193" t="s">
        <v>1309</v>
      </c>
      <c r="F91" s="194" t="s">
        <v>1310</v>
      </c>
      <c r="G91" s="195" t="s">
        <v>311</v>
      </c>
      <c r="H91" s="196">
        <v>1</v>
      </c>
      <c r="I91" s="197"/>
      <c r="J91" s="198">
        <f>ROUND(I91*H91,2)</f>
        <v>0</v>
      </c>
      <c r="K91" s="194" t="s">
        <v>1173</v>
      </c>
      <c r="L91" s="42"/>
      <c r="M91" s="199" t="s">
        <v>34</v>
      </c>
      <c r="N91" s="200" t="s">
        <v>51</v>
      </c>
      <c r="O91" s="67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03" t="s">
        <v>141</v>
      </c>
      <c r="AT91" s="203" t="s">
        <v>136</v>
      </c>
      <c r="AU91" s="203" t="s">
        <v>23</v>
      </c>
      <c r="AY91" s="19" t="s">
        <v>134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19" t="s">
        <v>23</v>
      </c>
      <c r="BK91" s="204">
        <f>ROUND(I91*H91,2)</f>
        <v>0</v>
      </c>
      <c r="BL91" s="19" t="s">
        <v>141</v>
      </c>
      <c r="BM91" s="203" t="s">
        <v>1311</v>
      </c>
    </row>
    <row r="92" spans="1:65" s="2" customFormat="1" ht="11.25" x14ac:dyDescent="0.2">
      <c r="A92" s="37"/>
      <c r="B92" s="38"/>
      <c r="C92" s="39"/>
      <c r="D92" s="205" t="s">
        <v>143</v>
      </c>
      <c r="E92" s="39"/>
      <c r="F92" s="206" t="s">
        <v>1310</v>
      </c>
      <c r="G92" s="39"/>
      <c r="H92" s="39"/>
      <c r="I92" s="110"/>
      <c r="J92" s="39"/>
      <c r="K92" s="39"/>
      <c r="L92" s="42"/>
      <c r="M92" s="207"/>
      <c r="N92" s="208"/>
      <c r="O92" s="67"/>
      <c r="P92" s="67"/>
      <c r="Q92" s="67"/>
      <c r="R92" s="67"/>
      <c r="S92" s="67"/>
      <c r="T92" s="68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9" t="s">
        <v>143</v>
      </c>
      <c r="AU92" s="19" t="s">
        <v>23</v>
      </c>
    </row>
    <row r="93" spans="1:65" s="2" customFormat="1" ht="16.5" customHeight="1" x14ac:dyDescent="0.2">
      <c r="A93" s="37"/>
      <c r="B93" s="38"/>
      <c r="C93" s="192" t="s">
        <v>177</v>
      </c>
      <c r="D93" s="192" t="s">
        <v>136</v>
      </c>
      <c r="E93" s="193" t="s">
        <v>1312</v>
      </c>
      <c r="F93" s="194" t="s">
        <v>1313</v>
      </c>
      <c r="G93" s="195" t="s">
        <v>311</v>
      </c>
      <c r="H93" s="196">
        <v>8</v>
      </c>
      <c r="I93" s="197"/>
      <c r="J93" s="198">
        <f>ROUND(I93*H93,2)</f>
        <v>0</v>
      </c>
      <c r="K93" s="194" t="s">
        <v>1173</v>
      </c>
      <c r="L93" s="42"/>
      <c r="M93" s="199" t="s">
        <v>34</v>
      </c>
      <c r="N93" s="200" t="s">
        <v>51</v>
      </c>
      <c r="O93" s="67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03" t="s">
        <v>141</v>
      </c>
      <c r="AT93" s="203" t="s">
        <v>136</v>
      </c>
      <c r="AU93" s="203" t="s">
        <v>23</v>
      </c>
      <c r="AY93" s="19" t="s">
        <v>134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19" t="s">
        <v>23</v>
      </c>
      <c r="BK93" s="204">
        <f>ROUND(I93*H93,2)</f>
        <v>0</v>
      </c>
      <c r="BL93" s="19" t="s">
        <v>141</v>
      </c>
      <c r="BM93" s="203" t="s">
        <v>1314</v>
      </c>
    </row>
    <row r="94" spans="1:65" s="2" customFormat="1" ht="11.25" x14ac:dyDescent="0.2">
      <c r="A94" s="37"/>
      <c r="B94" s="38"/>
      <c r="C94" s="39"/>
      <c r="D94" s="205" t="s">
        <v>143</v>
      </c>
      <c r="E94" s="39"/>
      <c r="F94" s="206" t="s">
        <v>1313</v>
      </c>
      <c r="G94" s="39"/>
      <c r="H94" s="39"/>
      <c r="I94" s="110"/>
      <c r="J94" s="39"/>
      <c r="K94" s="39"/>
      <c r="L94" s="42"/>
      <c r="M94" s="207"/>
      <c r="N94" s="208"/>
      <c r="O94" s="67"/>
      <c r="P94" s="67"/>
      <c r="Q94" s="67"/>
      <c r="R94" s="67"/>
      <c r="S94" s="67"/>
      <c r="T94" s="68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9" t="s">
        <v>143</v>
      </c>
      <c r="AU94" s="19" t="s">
        <v>23</v>
      </c>
    </row>
    <row r="95" spans="1:65" s="2" customFormat="1" ht="16.5" customHeight="1" x14ac:dyDescent="0.2">
      <c r="A95" s="37"/>
      <c r="B95" s="38"/>
      <c r="C95" s="192" t="s">
        <v>184</v>
      </c>
      <c r="D95" s="192" t="s">
        <v>136</v>
      </c>
      <c r="E95" s="193" t="s">
        <v>1315</v>
      </c>
      <c r="F95" s="194" t="s">
        <v>1316</v>
      </c>
      <c r="G95" s="195" t="s">
        <v>311</v>
      </c>
      <c r="H95" s="196">
        <v>3</v>
      </c>
      <c r="I95" s="197"/>
      <c r="J95" s="198">
        <f>ROUND(I95*H95,2)</f>
        <v>0</v>
      </c>
      <c r="K95" s="194" t="s">
        <v>1173</v>
      </c>
      <c r="L95" s="42"/>
      <c r="M95" s="199" t="s">
        <v>34</v>
      </c>
      <c r="N95" s="200" t="s">
        <v>51</v>
      </c>
      <c r="O95" s="67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03" t="s">
        <v>141</v>
      </c>
      <c r="AT95" s="203" t="s">
        <v>136</v>
      </c>
      <c r="AU95" s="203" t="s">
        <v>23</v>
      </c>
      <c r="AY95" s="19" t="s">
        <v>134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19" t="s">
        <v>23</v>
      </c>
      <c r="BK95" s="204">
        <f>ROUND(I95*H95,2)</f>
        <v>0</v>
      </c>
      <c r="BL95" s="19" t="s">
        <v>141</v>
      </c>
      <c r="BM95" s="203" t="s">
        <v>1317</v>
      </c>
    </row>
    <row r="96" spans="1:65" s="2" customFormat="1" ht="11.25" x14ac:dyDescent="0.2">
      <c r="A96" s="37"/>
      <c r="B96" s="38"/>
      <c r="C96" s="39"/>
      <c r="D96" s="205" t="s">
        <v>143</v>
      </c>
      <c r="E96" s="39"/>
      <c r="F96" s="206" t="s">
        <v>1316</v>
      </c>
      <c r="G96" s="39"/>
      <c r="H96" s="39"/>
      <c r="I96" s="110"/>
      <c r="J96" s="39"/>
      <c r="K96" s="39"/>
      <c r="L96" s="42"/>
      <c r="M96" s="207"/>
      <c r="N96" s="208"/>
      <c r="O96" s="67"/>
      <c r="P96" s="67"/>
      <c r="Q96" s="67"/>
      <c r="R96" s="67"/>
      <c r="S96" s="67"/>
      <c r="T96" s="68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9" t="s">
        <v>143</v>
      </c>
      <c r="AU96" s="19" t="s">
        <v>23</v>
      </c>
    </row>
    <row r="97" spans="1:65" s="2" customFormat="1" ht="21.75" customHeight="1" x14ac:dyDescent="0.2">
      <c r="A97" s="37"/>
      <c r="B97" s="38"/>
      <c r="C97" s="192" t="s">
        <v>168</v>
      </c>
      <c r="D97" s="192" t="s">
        <v>136</v>
      </c>
      <c r="E97" s="193" t="s">
        <v>1318</v>
      </c>
      <c r="F97" s="194" t="s">
        <v>1319</v>
      </c>
      <c r="G97" s="195" t="s">
        <v>311</v>
      </c>
      <c r="H97" s="196">
        <v>1</v>
      </c>
      <c r="I97" s="197"/>
      <c r="J97" s="198">
        <f>ROUND(I97*H97,2)</f>
        <v>0</v>
      </c>
      <c r="K97" s="194" t="s">
        <v>1173</v>
      </c>
      <c r="L97" s="42"/>
      <c r="M97" s="199" t="s">
        <v>34</v>
      </c>
      <c r="N97" s="200" t="s">
        <v>51</v>
      </c>
      <c r="O97" s="67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03" t="s">
        <v>141</v>
      </c>
      <c r="AT97" s="203" t="s">
        <v>136</v>
      </c>
      <c r="AU97" s="203" t="s">
        <v>23</v>
      </c>
      <c r="AY97" s="19" t="s">
        <v>134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19" t="s">
        <v>23</v>
      </c>
      <c r="BK97" s="204">
        <f>ROUND(I97*H97,2)</f>
        <v>0</v>
      </c>
      <c r="BL97" s="19" t="s">
        <v>141</v>
      </c>
      <c r="BM97" s="203" t="s">
        <v>1320</v>
      </c>
    </row>
    <row r="98" spans="1:65" s="2" customFormat="1" ht="19.5" x14ac:dyDescent="0.2">
      <c r="A98" s="37"/>
      <c r="B98" s="38"/>
      <c r="C98" s="39"/>
      <c r="D98" s="205" t="s">
        <v>143</v>
      </c>
      <c r="E98" s="39"/>
      <c r="F98" s="206" t="s">
        <v>1319</v>
      </c>
      <c r="G98" s="39"/>
      <c r="H98" s="39"/>
      <c r="I98" s="110"/>
      <c r="J98" s="39"/>
      <c r="K98" s="39"/>
      <c r="L98" s="42"/>
      <c r="M98" s="207"/>
      <c r="N98" s="208"/>
      <c r="O98" s="67"/>
      <c r="P98" s="67"/>
      <c r="Q98" s="67"/>
      <c r="R98" s="67"/>
      <c r="S98" s="67"/>
      <c r="T98" s="6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9" t="s">
        <v>143</v>
      </c>
      <c r="AU98" s="19" t="s">
        <v>23</v>
      </c>
    </row>
    <row r="99" spans="1:65" s="2" customFormat="1" ht="16.5" customHeight="1" x14ac:dyDescent="0.2">
      <c r="A99" s="37"/>
      <c r="B99" s="38"/>
      <c r="C99" s="192" t="s">
        <v>198</v>
      </c>
      <c r="D99" s="192" t="s">
        <v>136</v>
      </c>
      <c r="E99" s="193" t="s">
        <v>1321</v>
      </c>
      <c r="F99" s="194" t="s">
        <v>1322</v>
      </c>
      <c r="G99" s="195" t="s">
        <v>311</v>
      </c>
      <c r="H99" s="196">
        <v>2</v>
      </c>
      <c r="I99" s="197"/>
      <c r="J99" s="198">
        <f>ROUND(I99*H99,2)</f>
        <v>0</v>
      </c>
      <c r="K99" s="194" t="s">
        <v>1173</v>
      </c>
      <c r="L99" s="42"/>
      <c r="M99" s="199" t="s">
        <v>34</v>
      </c>
      <c r="N99" s="200" t="s">
        <v>51</v>
      </c>
      <c r="O99" s="67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03" t="s">
        <v>141</v>
      </c>
      <c r="AT99" s="203" t="s">
        <v>136</v>
      </c>
      <c r="AU99" s="203" t="s">
        <v>23</v>
      </c>
      <c r="AY99" s="19" t="s">
        <v>134</v>
      </c>
      <c r="BE99" s="204">
        <f>IF(N99="základní",J99,0)</f>
        <v>0</v>
      </c>
      <c r="BF99" s="204">
        <f>IF(N99="snížená",J99,0)</f>
        <v>0</v>
      </c>
      <c r="BG99" s="204">
        <f>IF(N99="zákl. přenesená",J99,0)</f>
        <v>0</v>
      </c>
      <c r="BH99" s="204">
        <f>IF(N99="sníž. přenesená",J99,0)</f>
        <v>0</v>
      </c>
      <c r="BI99" s="204">
        <f>IF(N99="nulová",J99,0)</f>
        <v>0</v>
      </c>
      <c r="BJ99" s="19" t="s">
        <v>23</v>
      </c>
      <c r="BK99" s="204">
        <f>ROUND(I99*H99,2)</f>
        <v>0</v>
      </c>
      <c r="BL99" s="19" t="s">
        <v>141</v>
      </c>
      <c r="BM99" s="203" t="s">
        <v>1323</v>
      </c>
    </row>
    <row r="100" spans="1:65" s="2" customFormat="1" ht="11.25" x14ac:dyDescent="0.2">
      <c r="A100" s="37"/>
      <c r="B100" s="38"/>
      <c r="C100" s="39"/>
      <c r="D100" s="205" t="s">
        <v>143</v>
      </c>
      <c r="E100" s="39"/>
      <c r="F100" s="206" t="s">
        <v>1322</v>
      </c>
      <c r="G100" s="39"/>
      <c r="H100" s="39"/>
      <c r="I100" s="110"/>
      <c r="J100" s="39"/>
      <c r="K100" s="39"/>
      <c r="L100" s="42"/>
      <c r="M100" s="207"/>
      <c r="N100" s="208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9" t="s">
        <v>143</v>
      </c>
      <c r="AU100" s="19" t="s">
        <v>23</v>
      </c>
    </row>
    <row r="101" spans="1:65" s="2" customFormat="1" ht="16.5" customHeight="1" x14ac:dyDescent="0.2">
      <c r="A101" s="37"/>
      <c r="B101" s="38"/>
      <c r="C101" s="192" t="s">
        <v>202</v>
      </c>
      <c r="D101" s="192" t="s">
        <v>136</v>
      </c>
      <c r="E101" s="193" t="s">
        <v>1324</v>
      </c>
      <c r="F101" s="194" t="s">
        <v>1325</v>
      </c>
      <c r="G101" s="195" t="s">
        <v>311</v>
      </c>
      <c r="H101" s="196">
        <v>1</v>
      </c>
      <c r="I101" s="197"/>
      <c r="J101" s="198">
        <f>ROUND(I101*H101,2)</f>
        <v>0</v>
      </c>
      <c r="K101" s="194" t="s">
        <v>1173</v>
      </c>
      <c r="L101" s="42"/>
      <c r="M101" s="199" t="s">
        <v>34</v>
      </c>
      <c r="N101" s="200" t="s">
        <v>51</v>
      </c>
      <c r="O101" s="67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03" t="s">
        <v>141</v>
      </c>
      <c r="AT101" s="203" t="s">
        <v>136</v>
      </c>
      <c r="AU101" s="203" t="s">
        <v>23</v>
      </c>
      <c r="AY101" s="19" t="s">
        <v>134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19" t="s">
        <v>23</v>
      </c>
      <c r="BK101" s="204">
        <f>ROUND(I101*H101,2)</f>
        <v>0</v>
      </c>
      <c r="BL101" s="19" t="s">
        <v>141</v>
      </c>
      <c r="BM101" s="203" t="s">
        <v>1326</v>
      </c>
    </row>
    <row r="102" spans="1:65" s="2" customFormat="1" ht="11.25" x14ac:dyDescent="0.2">
      <c r="A102" s="37"/>
      <c r="B102" s="38"/>
      <c r="C102" s="39"/>
      <c r="D102" s="205" t="s">
        <v>143</v>
      </c>
      <c r="E102" s="39"/>
      <c r="F102" s="206" t="s">
        <v>1325</v>
      </c>
      <c r="G102" s="39"/>
      <c r="H102" s="39"/>
      <c r="I102" s="110"/>
      <c r="J102" s="39"/>
      <c r="K102" s="39"/>
      <c r="L102" s="42"/>
      <c r="M102" s="207"/>
      <c r="N102" s="208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9" t="s">
        <v>143</v>
      </c>
      <c r="AU102" s="19" t="s">
        <v>23</v>
      </c>
    </row>
    <row r="103" spans="1:65" s="12" customFormat="1" ht="25.9" customHeight="1" x14ac:dyDescent="0.2">
      <c r="B103" s="176"/>
      <c r="C103" s="177"/>
      <c r="D103" s="178" t="s">
        <v>79</v>
      </c>
      <c r="E103" s="179" t="s">
        <v>1327</v>
      </c>
      <c r="F103" s="179" t="s">
        <v>1328</v>
      </c>
      <c r="G103" s="177"/>
      <c r="H103" s="177"/>
      <c r="I103" s="180"/>
      <c r="J103" s="181">
        <f>BK103</f>
        <v>0</v>
      </c>
      <c r="K103" s="177"/>
      <c r="L103" s="182"/>
      <c r="M103" s="183"/>
      <c r="N103" s="184"/>
      <c r="O103" s="184"/>
      <c r="P103" s="185">
        <f>SUM(P104:P133)</f>
        <v>0</v>
      </c>
      <c r="Q103" s="184"/>
      <c r="R103" s="185">
        <f>SUM(R104:R133)</f>
        <v>0</v>
      </c>
      <c r="S103" s="184"/>
      <c r="T103" s="186">
        <f>SUM(T104:T133)</f>
        <v>0</v>
      </c>
      <c r="AR103" s="187" t="s">
        <v>141</v>
      </c>
      <c r="AT103" s="188" t="s">
        <v>79</v>
      </c>
      <c r="AU103" s="188" t="s">
        <v>80</v>
      </c>
      <c r="AY103" s="187" t="s">
        <v>134</v>
      </c>
      <c r="BK103" s="189">
        <f>SUM(BK104:BK133)</f>
        <v>0</v>
      </c>
    </row>
    <row r="104" spans="1:65" s="2" customFormat="1" ht="16.5" customHeight="1" x14ac:dyDescent="0.2">
      <c r="A104" s="37"/>
      <c r="B104" s="38"/>
      <c r="C104" s="192" t="s">
        <v>208</v>
      </c>
      <c r="D104" s="192" t="s">
        <v>136</v>
      </c>
      <c r="E104" s="193" t="s">
        <v>1329</v>
      </c>
      <c r="F104" s="194" t="s">
        <v>1330</v>
      </c>
      <c r="G104" s="195" t="s">
        <v>139</v>
      </c>
      <c r="H104" s="196">
        <v>310</v>
      </c>
      <c r="I104" s="197"/>
      <c r="J104" s="198">
        <f>ROUND(I104*H104,2)</f>
        <v>0</v>
      </c>
      <c r="K104" s="194" t="s">
        <v>1173</v>
      </c>
      <c r="L104" s="42"/>
      <c r="M104" s="199" t="s">
        <v>34</v>
      </c>
      <c r="N104" s="200" t="s">
        <v>51</v>
      </c>
      <c r="O104" s="67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03" t="s">
        <v>141</v>
      </c>
      <c r="AT104" s="203" t="s">
        <v>136</v>
      </c>
      <c r="AU104" s="203" t="s">
        <v>23</v>
      </c>
      <c r="AY104" s="19" t="s">
        <v>134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19" t="s">
        <v>23</v>
      </c>
      <c r="BK104" s="204">
        <f>ROUND(I104*H104,2)</f>
        <v>0</v>
      </c>
      <c r="BL104" s="19" t="s">
        <v>141</v>
      </c>
      <c r="BM104" s="203" t="s">
        <v>1331</v>
      </c>
    </row>
    <row r="105" spans="1:65" s="2" customFormat="1" ht="11.25" x14ac:dyDescent="0.2">
      <c r="A105" s="37"/>
      <c r="B105" s="38"/>
      <c r="C105" s="39"/>
      <c r="D105" s="205" t="s">
        <v>143</v>
      </c>
      <c r="E105" s="39"/>
      <c r="F105" s="206" t="s">
        <v>1330</v>
      </c>
      <c r="G105" s="39"/>
      <c r="H105" s="39"/>
      <c r="I105" s="110"/>
      <c r="J105" s="39"/>
      <c r="K105" s="39"/>
      <c r="L105" s="42"/>
      <c r="M105" s="207"/>
      <c r="N105" s="208"/>
      <c r="O105" s="67"/>
      <c r="P105" s="67"/>
      <c r="Q105" s="67"/>
      <c r="R105" s="67"/>
      <c r="S105" s="67"/>
      <c r="T105" s="6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9" t="s">
        <v>143</v>
      </c>
      <c r="AU105" s="19" t="s">
        <v>23</v>
      </c>
    </row>
    <row r="106" spans="1:65" s="2" customFormat="1" ht="16.5" customHeight="1" x14ac:dyDescent="0.2">
      <c r="A106" s="37"/>
      <c r="B106" s="38"/>
      <c r="C106" s="192" t="s">
        <v>214</v>
      </c>
      <c r="D106" s="192" t="s">
        <v>136</v>
      </c>
      <c r="E106" s="193" t="s">
        <v>1332</v>
      </c>
      <c r="F106" s="194" t="s">
        <v>1333</v>
      </c>
      <c r="G106" s="195" t="s">
        <v>139</v>
      </c>
      <c r="H106" s="196">
        <v>450</v>
      </c>
      <c r="I106" s="197"/>
      <c r="J106" s="198">
        <f>ROUND(I106*H106,2)</f>
        <v>0</v>
      </c>
      <c r="K106" s="194" t="s">
        <v>1173</v>
      </c>
      <c r="L106" s="42"/>
      <c r="M106" s="199" t="s">
        <v>34</v>
      </c>
      <c r="N106" s="200" t="s">
        <v>51</v>
      </c>
      <c r="O106" s="67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03" t="s">
        <v>141</v>
      </c>
      <c r="AT106" s="203" t="s">
        <v>136</v>
      </c>
      <c r="AU106" s="203" t="s">
        <v>23</v>
      </c>
      <c r="AY106" s="19" t="s">
        <v>134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19" t="s">
        <v>23</v>
      </c>
      <c r="BK106" s="204">
        <f>ROUND(I106*H106,2)</f>
        <v>0</v>
      </c>
      <c r="BL106" s="19" t="s">
        <v>141</v>
      </c>
      <c r="BM106" s="203" t="s">
        <v>1334</v>
      </c>
    </row>
    <row r="107" spans="1:65" s="2" customFormat="1" ht="11.25" x14ac:dyDescent="0.2">
      <c r="A107" s="37"/>
      <c r="B107" s="38"/>
      <c r="C107" s="39"/>
      <c r="D107" s="205" t="s">
        <v>143</v>
      </c>
      <c r="E107" s="39"/>
      <c r="F107" s="206" t="s">
        <v>1333</v>
      </c>
      <c r="G107" s="39"/>
      <c r="H107" s="39"/>
      <c r="I107" s="110"/>
      <c r="J107" s="39"/>
      <c r="K107" s="39"/>
      <c r="L107" s="42"/>
      <c r="M107" s="207"/>
      <c r="N107" s="208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9" t="s">
        <v>143</v>
      </c>
      <c r="AU107" s="19" t="s">
        <v>23</v>
      </c>
    </row>
    <row r="108" spans="1:65" s="2" customFormat="1" ht="16.5" customHeight="1" x14ac:dyDescent="0.2">
      <c r="A108" s="37"/>
      <c r="B108" s="38"/>
      <c r="C108" s="192" t="s">
        <v>227</v>
      </c>
      <c r="D108" s="192" t="s">
        <v>136</v>
      </c>
      <c r="E108" s="193" t="s">
        <v>1335</v>
      </c>
      <c r="F108" s="194" t="s">
        <v>1336</v>
      </c>
      <c r="G108" s="195" t="s">
        <v>139</v>
      </c>
      <c r="H108" s="196">
        <v>310</v>
      </c>
      <c r="I108" s="197"/>
      <c r="J108" s="198">
        <f>ROUND(I108*H108,2)</f>
        <v>0</v>
      </c>
      <c r="K108" s="194" t="s">
        <v>1173</v>
      </c>
      <c r="L108" s="42"/>
      <c r="M108" s="199" t="s">
        <v>34</v>
      </c>
      <c r="N108" s="200" t="s">
        <v>51</v>
      </c>
      <c r="O108" s="67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03" t="s">
        <v>141</v>
      </c>
      <c r="AT108" s="203" t="s">
        <v>136</v>
      </c>
      <c r="AU108" s="203" t="s">
        <v>23</v>
      </c>
      <c r="AY108" s="19" t="s">
        <v>134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19" t="s">
        <v>23</v>
      </c>
      <c r="BK108" s="204">
        <f>ROUND(I108*H108,2)</f>
        <v>0</v>
      </c>
      <c r="BL108" s="19" t="s">
        <v>141</v>
      </c>
      <c r="BM108" s="203" t="s">
        <v>1337</v>
      </c>
    </row>
    <row r="109" spans="1:65" s="2" customFormat="1" ht="11.25" x14ac:dyDescent="0.2">
      <c r="A109" s="37"/>
      <c r="B109" s="38"/>
      <c r="C109" s="39"/>
      <c r="D109" s="205" t="s">
        <v>143</v>
      </c>
      <c r="E109" s="39"/>
      <c r="F109" s="206" t="s">
        <v>1336</v>
      </c>
      <c r="G109" s="39"/>
      <c r="H109" s="39"/>
      <c r="I109" s="110"/>
      <c r="J109" s="39"/>
      <c r="K109" s="39"/>
      <c r="L109" s="42"/>
      <c r="M109" s="207"/>
      <c r="N109" s="208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9" t="s">
        <v>143</v>
      </c>
      <c r="AU109" s="19" t="s">
        <v>23</v>
      </c>
    </row>
    <row r="110" spans="1:65" s="2" customFormat="1" ht="16.5" customHeight="1" x14ac:dyDescent="0.2">
      <c r="A110" s="37"/>
      <c r="B110" s="38"/>
      <c r="C110" s="192" t="s">
        <v>233</v>
      </c>
      <c r="D110" s="192" t="s">
        <v>136</v>
      </c>
      <c r="E110" s="193" t="s">
        <v>1338</v>
      </c>
      <c r="F110" s="194" t="s">
        <v>1339</v>
      </c>
      <c r="G110" s="195" t="s">
        <v>139</v>
      </c>
      <c r="H110" s="196">
        <v>55</v>
      </c>
      <c r="I110" s="197"/>
      <c r="J110" s="198">
        <f>ROUND(I110*H110,2)</f>
        <v>0</v>
      </c>
      <c r="K110" s="194" t="s">
        <v>1173</v>
      </c>
      <c r="L110" s="42"/>
      <c r="M110" s="199" t="s">
        <v>34</v>
      </c>
      <c r="N110" s="200" t="s">
        <v>51</v>
      </c>
      <c r="O110" s="67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03" t="s">
        <v>141</v>
      </c>
      <c r="AT110" s="203" t="s">
        <v>136</v>
      </c>
      <c r="AU110" s="203" t="s">
        <v>23</v>
      </c>
      <c r="AY110" s="19" t="s">
        <v>134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19" t="s">
        <v>23</v>
      </c>
      <c r="BK110" s="204">
        <f>ROUND(I110*H110,2)</f>
        <v>0</v>
      </c>
      <c r="BL110" s="19" t="s">
        <v>141</v>
      </c>
      <c r="BM110" s="203" t="s">
        <v>1340</v>
      </c>
    </row>
    <row r="111" spans="1:65" s="2" customFormat="1" ht="11.25" x14ac:dyDescent="0.2">
      <c r="A111" s="37"/>
      <c r="B111" s="38"/>
      <c r="C111" s="39"/>
      <c r="D111" s="205" t="s">
        <v>143</v>
      </c>
      <c r="E111" s="39"/>
      <c r="F111" s="206" t="s">
        <v>1339</v>
      </c>
      <c r="G111" s="39"/>
      <c r="H111" s="39"/>
      <c r="I111" s="110"/>
      <c r="J111" s="39"/>
      <c r="K111" s="39"/>
      <c r="L111" s="42"/>
      <c r="M111" s="207"/>
      <c r="N111" s="208"/>
      <c r="O111" s="67"/>
      <c r="P111" s="67"/>
      <c r="Q111" s="67"/>
      <c r="R111" s="67"/>
      <c r="S111" s="67"/>
      <c r="T111" s="68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9" t="s">
        <v>143</v>
      </c>
      <c r="AU111" s="19" t="s">
        <v>23</v>
      </c>
    </row>
    <row r="112" spans="1:65" s="2" customFormat="1" ht="16.5" customHeight="1" x14ac:dyDescent="0.2">
      <c r="A112" s="37"/>
      <c r="B112" s="38"/>
      <c r="C112" s="192" t="s">
        <v>8</v>
      </c>
      <c r="D112" s="192" t="s">
        <v>136</v>
      </c>
      <c r="E112" s="193" t="s">
        <v>1341</v>
      </c>
      <c r="F112" s="194" t="s">
        <v>1342</v>
      </c>
      <c r="G112" s="195" t="s">
        <v>139</v>
      </c>
      <c r="H112" s="196">
        <v>60</v>
      </c>
      <c r="I112" s="197"/>
      <c r="J112" s="198">
        <f>ROUND(I112*H112,2)</f>
        <v>0</v>
      </c>
      <c r="K112" s="194" t="s">
        <v>1173</v>
      </c>
      <c r="L112" s="42"/>
      <c r="M112" s="199" t="s">
        <v>34</v>
      </c>
      <c r="N112" s="200" t="s">
        <v>51</v>
      </c>
      <c r="O112" s="67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03" t="s">
        <v>141</v>
      </c>
      <c r="AT112" s="203" t="s">
        <v>136</v>
      </c>
      <c r="AU112" s="203" t="s">
        <v>23</v>
      </c>
      <c r="AY112" s="19" t="s">
        <v>134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19" t="s">
        <v>23</v>
      </c>
      <c r="BK112" s="204">
        <f>ROUND(I112*H112,2)</f>
        <v>0</v>
      </c>
      <c r="BL112" s="19" t="s">
        <v>141</v>
      </c>
      <c r="BM112" s="203" t="s">
        <v>1343</v>
      </c>
    </row>
    <row r="113" spans="1:65" s="2" customFormat="1" ht="11.25" x14ac:dyDescent="0.2">
      <c r="A113" s="37"/>
      <c r="B113" s="38"/>
      <c r="C113" s="39"/>
      <c r="D113" s="205" t="s">
        <v>143</v>
      </c>
      <c r="E113" s="39"/>
      <c r="F113" s="206" t="s">
        <v>1342</v>
      </c>
      <c r="G113" s="39"/>
      <c r="H113" s="39"/>
      <c r="I113" s="110"/>
      <c r="J113" s="39"/>
      <c r="K113" s="39"/>
      <c r="L113" s="42"/>
      <c r="M113" s="207"/>
      <c r="N113" s="208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9" t="s">
        <v>143</v>
      </c>
      <c r="AU113" s="19" t="s">
        <v>23</v>
      </c>
    </row>
    <row r="114" spans="1:65" s="2" customFormat="1" ht="16.5" customHeight="1" x14ac:dyDescent="0.2">
      <c r="A114" s="37"/>
      <c r="B114" s="38"/>
      <c r="C114" s="192" t="s">
        <v>244</v>
      </c>
      <c r="D114" s="192" t="s">
        <v>136</v>
      </c>
      <c r="E114" s="193" t="s">
        <v>1344</v>
      </c>
      <c r="F114" s="194" t="s">
        <v>1345</v>
      </c>
      <c r="G114" s="195" t="s">
        <v>139</v>
      </c>
      <c r="H114" s="196">
        <v>50</v>
      </c>
      <c r="I114" s="197"/>
      <c r="J114" s="198">
        <f>ROUND(I114*H114,2)</f>
        <v>0</v>
      </c>
      <c r="K114" s="194" t="s">
        <v>1173</v>
      </c>
      <c r="L114" s="42"/>
      <c r="M114" s="199" t="s">
        <v>34</v>
      </c>
      <c r="N114" s="200" t="s">
        <v>51</v>
      </c>
      <c r="O114" s="67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03" t="s">
        <v>141</v>
      </c>
      <c r="AT114" s="203" t="s">
        <v>136</v>
      </c>
      <c r="AU114" s="203" t="s">
        <v>23</v>
      </c>
      <c r="AY114" s="19" t="s">
        <v>134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19" t="s">
        <v>23</v>
      </c>
      <c r="BK114" s="204">
        <f>ROUND(I114*H114,2)</f>
        <v>0</v>
      </c>
      <c r="BL114" s="19" t="s">
        <v>141</v>
      </c>
      <c r="BM114" s="203" t="s">
        <v>1346</v>
      </c>
    </row>
    <row r="115" spans="1:65" s="2" customFormat="1" ht="11.25" x14ac:dyDescent="0.2">
      <c r="A115" s="37"/>
      <c r="B115" s="38"/>
      <c r="C115" s="39"/>
      <c r="D115" s="205" t="s">
        <v>143</v>
      </c>
      <c r="E115" s="39"/>
      <c r="F115" s="206" t="s">
        <v>1345</v>
      </c>
      <c r="G115" s="39"/>
      <c r="H115" s="39"/>
      <c r="I115" s="110"/>
      <c r="J115" s="39"/>
      <c r="K115" s="39"/>
      <c r="L115" s="42"/>
      <c r="M115" s="207"/>
      <c r="N115" s="208"/>
      <c r="O115" s="67"/>
      <c r="P115" s="67"/>
      <c r="Q115" s="67"/>
      <c r="R115" s="67"/>
      <c r="S115" s="67"/>
      <c r="T115" s="68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9" t="s">
        <v>143</v>
      </c>
      <c r="AU115" s="19" t="s">
        <v>23</v>
      </c>
    </row>
    <row r="116" spans="1:65" s="2" customFormat="1" ht="16.5" customHeight="1" x14ac:dyDescent="0.2">
      <c r="A116" s="37"/>
      <c r="B116" s="38"/>
      <c r="C116" s="192" t="s">
        <v>249</v>
      </c>
      <c r="D116" s="192" t="s">
        <v>136</v>
      </c>
      <c r="E116" s="193" t="s">
        <v>1347</v>
      </c>
      <c r="F116" s="194" t="s">
        <v>1348</v>
      </c>
      <c r="G116" s="195" t="s">
        <v>311</v>
      </c>
      <c r="H116" s="196">
        <v>25</v>
      </c>
      <c r="I116" s="197"/>
      <c r="J116" s="198">
        <f>ROUND(I116*H116,2)</f>
        <v>0</v>
      </c>
      <c r="K116" s="194" t="s">
        <v>1173</v>
      </c>
      <c r="L116" s="42"/>
      <c r="M116" s="199" t="s">
        <v>34</v>
      </c>
      <c r="N116" s="200" t="s">
        <v>51</v>
      </c>
      <c r="O116" s="67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03" t="s">
        <v>141</v>
      </c>
      <c r="AT116" s="203" t="s">
        <v>136</v>
      </c>
      <c r="AU116" s="203" t="s">
        <v>23</v>
      </c>
      <c r="AY116" s="19" t="s">
        <v>134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19" t="s">
        <v>23</v>
      </c>
      <c r="BK116" s="204">
        <f>ROUND(I116*H116,2)</f>
        <v>0</v>
      </c>
      <c r="BL116" s="19" t="s">
        <v>141</v>
      </c>
      <c r="BM116" s="203" t="s">
        <v>1349</v>
      </c>
    </row>
    <row r="117" spans="1:65" s="2" customFormat="1" ht="11.25" x14ac:dyDescent="0.2">
      <c r="A117" s="37"/>
      <c r="B117" s="38"/>
      <c r="C117" s="39"/>
      <c r="D117" s="205" t="s">
        <v>143</v>
      </c>
      <c r="E117" s="39"/>
      <c r="F117" s="206" t="s">
        <v>1348</v>
      </c>
      <c r="G117" s="39"/>
      <c r="H117" s="39"/>
      <c r="I117" s="110"/>
      <c r="J117" s="39"/>
      <c r="K117" s="39"/>
      <c r="L117" s="42"/>
      <c r="M117" s="207"/>
      <c r="N117" s="208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9" t="s">
        <v>143</v>
      </c>
      <c r="AU117" s="19" t="s">
        <v>23</v>
      </c>
    </row>
    <row r="118" spans="1:65" s="2" customFormat="1" ht="16.5" customHeight="1" x14ac:dyDescent="0.2">
      <c r="A118" s="37"/>
      <c r="B118" s="38"/>
      <c r="C118" s="192" t="s">
        <v>254</v>
      </c>
      <c r="D118" s="192" t="s">
        <v>136</v>
      </c>
      <c r="E118" s="193" t="s">
        <v>1350</v>
      </c>
      <c r="F118" s="194" t="s">
        <v>1351</v>
      </c>
      <c r="G118" s="195" t="s">
        <v>1352</v>
      </c>
      <c r="H118" s="196">
        <v>2</v>
      </c>
      <c r="I118" s="197"/>
      <c r="J118" s="198">
        <f>ROUND(I118*H118,2)</f>
        <v>0</v>
      </c>
      <c r="K118" s="194" t="s">
        <v>1173</v>
      </c>
      <c r="L118" s="42"/>
      <c r="M118" s="199" t="s">
        <v>34</v>
      </c>
      <c r="N118" s="200" t="s">
        <v>51</v>
      </c>
      <c r="O118" s="67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03" t="s">
        <v>141</v>
      </c>
      <c r="AT118" s="203" t="s">
        <v>136</v>
      </c>
      <c r="AU118" s="203" t="s">
        <v>23</v>
      </c>
      <c r="AY118" s="19" t="s">
        <v>134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19" t="s">
        <v>23</v>
      </c>
      <c r="BK118" s="204">
        <f>ROUND(I118*H118,2)</f>
        <v>0</v>
      </c>
      <c r="BL118" s="19" t="s">
        <v>141</v>
      </c>
      <c r="BM118" s="203" t="s">
        <v>1353</v>
      </c>
    </row>
    <row r="119" spans="1:65" s="2" customFormat="1" ht="11.25" x14ac:dyDescent="0.2">
      <c r="A119" s="37"/>
      <c r="B119" s="38"/>
      <c r="C119" s="39"/>
      <c r="D119" s="205" t="s">
        <v>143</v>
      </c>
      <c r="E119" s="39"/>
      <c r="F119" s="206" t="s">
        <v>1351</v>
      </c>
      <c r="G119" s="39"/>
      <c r="H119" s="39"/>
      <c r="I119" s="110"/>
      <c r="J119" s="39"/>
      <c r="K119" s="39"/>
      <c r="L119" s="42"/>
      <c r="M119" s="207"/>
      <c r="N119" s="208"/>
      <c r="O119" s="67"/>
      <c r="P119" s="67"/>
      <c r="Q119" s="67"/>
      <c r="R119" s="67"/>
      <c r="S119" s="67"/>
      <c r="T119" s="68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9" t="s">
        <v>143</v>
      </c>
      <c r="AU119" s="19" t="s">
        <v>23</v>
      </c>
    </row>
    <row r="120" spans="1:65" s="2" customFormat="1" ht="16.5" customHeight="1" x14ac:dyDescent="0.2">
      <c r="A120" s="37"/>
      <c r="B120" s="38"/>
      <c r="C120" s="241" t="s">
        <v>262</v>
      </c>
      <c r="D120" s="241" t="s">
        <v>164</v>
      </c>
      <c r="E120" s="242" t="s">
        <v>1354</v>
      </c>
      <c r="F120" s="243" t="s">
        <v>1355</v>
      </c>
      <c r="G120" s="244" t="s">
        <v>311</v>
      </c>
      <c r="H120" s="245">
        <v>15</v>
      </c>
      <c r="I120" s="246"/>
      <c r="J120" s="247">
        <f>ROUND(I120*H120,2)</f>
        <v>0</v>
      </c>
      <c r="K120" s="243" t="s">
        <v>1173</v>
      </c>
      <c r="L120" s="248"/>
      <c r="M120" s="249" t="s">
        <v>34</v>
      </c>
      <c r="N120" s="250" t="s">
        <v>51</v>
      </c>
      <c r="O120" s="67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03" t="s">
        <v>168</v>
      </c>
      <c r="AT120" s="203" t="s">
        <v>164</v>
      </c>
      <c r="AU120" s="203" t="s">
        <v>23</v>
      </c>
      <c r="AY120" s="19" t="s">
        <v>134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19" t="s">
        <v>23</v>
      </c>
      <c r="BK120" s="204">
        <f>ROUND(I120*H120,2)</f>
        <v>0</v>
      </c>
      <c r="BL120" s="19" t="s">
        <v>141</v>
      </c>
      <c r="BM120" s="203" t="s">
        <v>1356</v>
      </c>
    </row>
    <row r="121" spans="1:65" s="2" customFormat="1" ht="11.25" x14ac:dyDescent="0.2">
      <c r="A121" s="37"/>
      <c r="B121" s="38"/>
      <c r="C121" s="39"/>
      <c r="D121" s="205" t="s">
        <v>143</v>
      </c>
      <c r="E121" s="39"/>
      <c r="F121" s="206" t="s">
        <v>1355</v>
      </c>
      <c r="G121" s="39"/>
      <c r="H121" s="39"/>
      <c r="I121" s="110"/>
      <c r="J121" s="39"/>
      <c r="K121" s="39"/>
      <c r="L121" s="42"/>
      <c r="M121" s="207"/>
      <c r="N121" s="208"/>
      <c r="O121" s="67"/>
      <c r="P121" s="67"/>
      <c r="Q121" s="67"/>
      <c r="R121" s="67"/>
      <c r="S121" s="67"/>
      <c r="T121" s="6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9" t="s">
        <v>143</v>
      </c>
      <c r="AU121" s="19" t="s">
        <v>23</v>
      </c>
    </row>
    <row r="122" spans="1:65" s="2" customFormat="1" ht="16.5" customHeight="1" x14ac:dyDescent="0.2">
      <c r="A122" s="37"/>
      <c r="B122" s="38"/>
      <c r="C122" s="192" t="s">
        <v>268</v>
      </c>
      <c r="D122" s="192" t="s">
        <v>136</v>
      </c>
      <c r="E122" s="193" t="s">
        <v>1357</v>
      </c>
      <c r="F122" s="194" t="s">
        <v>1358</v>
      </c>
      <c r="G122" s="195" t="s">
        <v>311</v>
      </c>
      <c r="H122" s="196">
        <v>15</v>
      </c>
      <c r="I122" s="197"/>
      <c r="J122" s="198">
        <f>ROUND(I122*H122,2)</f>
        <v>0</v>
      </c>
      <c r="K122" s="194" t="s">
        <v>1173</v>
      </c>
      <c r="L122" s="42"/>
      <c r="M122" s="199" t="s">
        <v>34</v>
      </c>
      <c r="N122" s="200" t="s">
        <v>51</v>
      </c>
      <c r="O122" s="67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03" t="s">
        <v>141</v>
      </c>
      <c r="AT122" s="203" t="s">
        <v>136</v>
      </c>
      <c r="AU122" s="203" t="s">
        <v>23</v>
      </c>
      <c r="AY122" s="19" t="s">
        <v>134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19" t="s">
        <v>23</v>
      </c>
      <c r="BK122" s="204">
        <f>ROUND(I122*H122,2)</f>
        <v>0</v>
      </c>
      <c r="BL122" s="19" t="s">
        <v>141</v>
      </c>
      <c r="BM122" s="203" t="s">
        <v>1359</v>
      </c>
    </row>
    <row r="123" spans="1:65" s="2" customFormat="1" ht="11.25" x14ac:dyDescent="0.2">
      <c r="A123" s="37"/>
      <c r="B123" s="38"/>
      <c r="C123" s="39"/>
      <c r="D123" s="205" t="s">
        <v>143</v>
      </c>
      <c r="E123" s="39"/>
      <c r="F123" s="206" t="s">
        <v>1358</v>
      </c>
      <c r="G123" s="39"/>
      <c r="H123" s="39"/>
      <c r="I123" s="110"/>
      <c r="J123" s="39"/>
      <c r="K123" s="39"/>
      <c r="L123" s="42"/>
      <c r="M123" s="207"/>
      <c r="N123" s="208"/>
      <c r="O123" s="67"/>
      <c r="P123" s="67"/>
      <c r="Q123" s="67"/>
      <c r="R123" s="67"/>
      <c r="S123" s="67"/>
      <c r="T123" s="68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9" t="s">
        <v>143</v>
      </c>
      <c r="AU123" s="19" t="s">
        <v>23</v>
      </c>
    </row>
    <row r="124" spans="1:65" s="2" customFormat="1" ht="16.5" customHeight="1" x14ac:dyDescent="0.2">
      <c r="A124" s="37"/>
      <c r="B124" s="38"/>
      <c r="C124" s="192" t="s">
        <v>7</v>
      </c>
      <c r="D124" s="192" t="s">
        <v>136</v>
      </c>
      <c r="E124" s="193" t="s">
        <v>1360</v>
      </c>
      <c r="F124" s="194" t="s">
        <v>1361</v>
      </c>
      <c r="G124" s="195" t="s">
        <v>311</v>
      </c>
      <c r="H124" s="196">
        <v>2</v>
      </c>
      <c r="I124" s="197"/>
      <c r="J124" s="198">
        <f>ROUND(I124*H124,2)</f>
        <v>0</v>
      </c>
      <c r="K124" s="194" t="s">
        <v>1173</v>
      </c>
      <c r="L124" s="42"/>
      <c r="M124" s="199" t="s">
        <v>34</v>
      </c>
      <c r="N124" s="200" t="s">
        <v>51</v>
      </c>
      <c r="O124" s="67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03" t="s">
        <v>141</v>
      </c>
      <c r="AT124" s="203" t="s">
        <v>136</v>
      </c>
      <c r="AU124" s="203" t="s">
        <v>23</v>
      </c>
      <c r="AY124" s="19" t="s">
        <v>134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19" t="s">
        <v>23</v>
      </c>
      <c r="BK124" s="204">
        <f>ROUND(I124*H124,2)</f>
        <v>0</v>
      </c>
      <c r="BL124" s="19" t="s">
        <v>141</v>
      </c>
      <c r="BM124" s="203" t="s">
        <v>1362</v>
      </c>
    </row>
    <row r="125" spans="1:65" s="2" customFormat="1" ht="11.25" x14ac:dyDescent="0.2">
      <c r="A125" s="37"/>
      <c r="B125" s="38"/>
      <c r="C125" s="39"/>
      <c r="D125" s="205" t="s">
        <v>143</v>
      </c>
      <c r="E125" s="39"/>
      <c r="F125" s="206" t="s">
        <v>1361</v>
      </c>
      <c r="G125" s="39"/>
      <c r="H125" s="39"/>
      <c r="I125" s="110"/>
      <c r="J125" s="39"/>
      <c r="K125" s="39"/>
      <c r="L125" s="42"/>
      <c r="M125" s="207"/>
      <c r="N125" s="208"/>
      <c r="O125" s="67"/>
      <c r="P125" s="67"/>
      <c r="Q125" s="67"/>
      <c r="R125" s="67"/>
      <c r="S125" s="67"/>
      <c r="T125" s="68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9" t="s">
        <v>143</v>
      </c>
      <c r="AU125" s="19" t="s">
        <v>23</v>
      </c>
    </row>
    <row r="126" spans="1:65" s="2" customFormat="1" ht="16.5" customHeight="1" x14ac:dyDescent="0.2">
      <c r="A126" s="37"/>
      <c r="B126" s="38"/>
      <c r="C126" s="192" t="s">
        <v>280</v>
      </c>
      <c r="D126" s="192" t="s">
        <v>136</v>
      </c>
      <c r="E126" s="193" t="s">
        <v>1363</v>
      </c>
      <c r="F126" s="194" t="s">
        <v>1364</v>
      </c>
      <c r="G126" s="195" t="s">
        <v>853</v>
      </c>
      <c r="H126" s="196">
        <v>16</v>
      </c>
      <c r="I126" s="197"/>
      <c r="J126" s="198">
        <f>ROUND(I126*H126,2)</f>
        <v>0</v>
      </c>
      <c r="K126" s="194" t="s">
        <v>1173</v>
      </c>
      <c r="L126" s="42"/>
      <c r="M126" s="199" t="s">
        <v>34</v>
      </c>
      <c r="N126" s="200" t="s">
        <v>51</v>
      </c>
      <c r="O126" s="67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03" t="s">
        <v>141</v>
      </c>
      <c r="AT126" s="203" t="s">
        <v>136</v>
      </c>
      <c r="AU126" s="203" t="s">
        <v>23</v>
      </c>
      <c r="AY126" s="19" t="s">
        <v>134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9" t="s">
        <v>23</v>
      </c>
      <c r="BK126" s="204">
        <f>ROUND(I126*H126,2)</f>
        <v>0</v>
      </c>
      <c r="BL126" s="19" t="s">
        <v>141</v>
      </c>
      <c r="BM126" s="203" t="s">
        <v>1365</v>
      </c>
    </row>
    <row r="127" spans="1:65" s="2" customFormat="1" ht="11.25" x14ac:dyDescent="0.2">
      <c r="A127" s="37"/>
      <c r="B127" s="38"/>
      <c r="C127" s="39"/>
      <c r="D127" s="205" t="s">
        <v>143</v>
      </c>
      <c r="E127" s="39"/>
      <c r="F127" s="206" t="s">
        <v>1364</v>
      </c>
      <c r="G127" s="39"/>
      <c r="H127" s="39"/>
      <c r="I127" s="110"/>
      <c r="J127" s="39"/>
      <c r="K127" s="39"/>
      <c r="L127" s="42"/>
      <c r="M127" s="207"/>
      <c r="N127" s="208"/>
      <c r="O127" s="67"/>
      <c r="P127" s="67"/>
      <c r="Q127" s="67"/>
      <c r="R127" s="67"/>
      <c r="S127" s="67"/>
      <c r="T127" s="68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9" t="s">
        <v>143</v>
      </c>
      <c r="AU127" s="19" t="s">
        <v>23</v>
      </c>
    </row>
    <row r="128" spans="1:65" s="2" customFormat="1" ht="16.5" customHeight="1" x14ac:dyDescent="0.2">
      <c r="A128" s="37"/>
      <c r="B128" s="38"/>
      <c r="C128" s="192" t="s">
        <v>286</v>
      </c>
      <c r="D128" s="192" t="s">
        <v>136</v>
      </c>
      <c r="E128" s="193" t="s">
        <v>1366</v>
      </c>
      <c r="F128" s="194" t="s">
        <v>1367</v>
      </c>
      <c r="G128" s="195" t="s">
        <v>853</v>
      </c>
      <c r="H128" s="196">
        <v>5</v>
      </c>
      <c r="I128" s="197"/>
      <c r="J128" s="198">
        <f>ROUND(I128*H128,2)</f>
        <v>0</v>
      </c>
      <c r="K128" s="194" t="s">
        <v>1173</v>
      </c>
      <c r="L128" s="42"/>
      <c r="M128" s="199" t="s">
        <v>34</v>
      </c>
      <c r="N128" s="200" t="s">
        <v>51</v>
      </c>
      <c r="O128" s="67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03" t="s">
        <v>141</v>
      </c>
      <c r="AT128" s="203" t="s">
        <v>136</v>
      </c>
      <c r="AU128" s="203" t="s">
        <v>23</v>
      </c>
      <c r="AY128" s="19" t="s">
        <v>134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9" t="s">
        <v>23</v>
      </c>
      <c r="BK128" s="204">
        <f>ROUND(I128*H128,2)</f>
        <v>0</v>
      </c>
      <c r="BL128" s="19" t="s">
        <v>141</v>
      </c>
      <c r="BM128" s="203" t="s">
        <v>1368</v>
      </c>
    </row>
    <row r="129" spans="1:65" s="2" customFormat="1" ht="11.25" x14ac:dyDescent="0.2">
      <c r="A129" s="37"/>
      <c r="B129" s="38"/>
      <c r="C129" s="39"/>
      <c r="D129" s="205" t="s">
        <v>143</v>
      </c>
      <c r="E129" s="39"/>
      <c r="F129" s="206" t="s">
        <v>1367</v>
      </c>
      <c r="G129" s="39"/>
      <c r="H129" s="39"/>
      <c r="I129" s="110"/>
      <c r="J129" s="39"/>
      <c r="K129" s="39"/>
      <c r="L129" s="42"/>
      <c r="M129" s="207"/>
      <c r="N129" s="208"/>
      <c r="O129" s="67"/>
      <c r="P129" s="67"/>
      <c r="Q129" s="67"/>
      <c r="R129" s="67"/>
      <c r="S129" s="67"/>
      <c r="T129" s="68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9" t="s">
        <v>143</v>
      </c>
      <c r="AU129" s="19" t="s">
        <v>23</v>
      </c>
    </row>
    <row r="130" spans="1:65" s="2" customFormat="1" ht="16.5" customHeight="1" x14ac:dyDescent="0.2">
      <c r="A130" s="37"/>
      <c r="B130" s="38"/>
      <c r="C130" s="192" t="s">
        <v>291</v>
      </c>
      <c r="D130" s="192" t="s">
        <v>136</v>
      </c>
      <c r="E130" s="193" t="s">
        <v>1369</v>
      </c>
      <c r="F130" s="194" t="s">
        <v>1370</v>
      </c>
      <c r="G130" s="195" t="s">
        <v>853</v>
      </c>
      <c r="H130" s="196">
        <v>3</v>
      </c>
      <c r="I130" s="197"/>
      <c r="J130" s="198">
        <f>ROUND(I130*H130,2)</f>
        <v>0</v>
      </c>
      <c r="K130" s="194" t="s">
        <v>1173</v>
      </c>
      <c r="L130" s="42"/>
      <c r="M130" s="199" t="s">
        <v>34</v>
      </c>
      <c r="N130" s="200" t="s">
        <v>51</v>
      </c>
      <c r="O130" s="67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03" t="s">
        <v>141</v>
      </c>
      <c r="AT130" s="203" t="s">
        <v>136</v>
      </c>
      <c r="AU130" s="203" t="s">
        <v>23</v>
      </c>
      <c r="AY130" s="19" t="s">
        <v>134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9" t="s">
        <v>23</v>
      </c>
      <c r="BK130" s="204">
        <f>ROUND(I130*H130,2)</f>
        <v>0</v>
      </c>
      <c r="BL130" s="19" t="s">
        <v>141</v>
      </c>
      <c r="BM130" s="203" t="s">
        <v>1371</v>
      </c>
    </row>
    <row r="131" spans="1:65" s="2" customFormat="1" ht="11.25" x14ac:dyDescent="0.2">
      <c r="A131" s="37"/>
      <c r="B131" s="38"/>
      <c r="C131" s="39"/>
      <c r="D131" s="205" t="s">
        <v>143</v>
      </c>
      <c r="E131" s="39"/>
      <c r="F131" s="206" t="s">
        <v>1370</v>
      </c>
      <c r="G131" s="39"/>
      <c r="H131" s="39"/>
      <c r="I131" s="110"/>
      <c r="J131" s="39"/>
      <c r="K131" s="39"/>
      <c r="L131" s="42"/>
      <c r="M131" s="207"/>
      <c r="N131" s="208"/>
      <c r="O131" s="67"/>
      <c r="P131" s="67"/>
      <c r="Q131" s="67"/>
      <c r="R131" s="67"/>
      <c r="S131" s="67"/>
      <c r="T131" s="68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9" t="s">
        <v>143</v>
      </c>
      <c r="AU131" s="19" t="s">
        <v>23</v>
      </c>
    </row>
    <row r="132" spans="1:65" s="2" customFormat="1" ht="16.5" customHeight="1" x14ac:dyDescent="0.2">
      <c r="A132" s="37"/>
      <c r="B132" s="38"/>
      <c r="C132" s="192" t="s">
        <v>297</v>
      </c>
      <c r="D132" s="192" t="s">
        <v>136</v>
      </c>
      <c r="E132" s="193" t="s">
        <v>1372</v>
      </c>
      <c r="F132" s="194" t="s">
        <v>1373</v>
      </c>
      <c r="G132" s="195" t="s">
        <v>1374</v>
      </c>
      <c r="H132" s="196">
        <v>1</v>
      </c>
      <c r="I132" s="197"/>
      <c r="J132" s="198">
        <f>ROUND(I132*H132,2)</f>
        <v>0</v>
      </c>
      <c r="K132" s="194" t="s">
        <v>1173</v>
      </c>
      <c r="L132" s="42"/>
      <c r="M132" s="199" t="s">
        <v>34</v>
      </c>
      <c r="N132" s="200" t="s">
        <v>51</v>
      </c>
      <c r="O132" s="67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03" t="s">
        <v>141</v>
      </c>
      <c r="AT132" s="203" t="s">
        <v>136</v>
      </c>
      <c r="AU132" s="203" t="s">
        <v>23</v>
      </c>
      <c r="AY132" s="19" t="s">
        <v>134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9" t="s">
        <v>23</v>
      </c>
      <c r="BK132" s="204">
        <f>ROUND(I132*H132,2)</f>
        <v>0</v>
      </c>
      <c r="BL132" s="19" t="s">
        <v>141</v>
      </c>
      <c r="BM132" s="203" t="s">
        <v>1375</v>
      </c>
    </row>
    <row r="133" spans="1:65" s="2" customFormat="1" ht="11.25" x14ac:dyDescent="0.2">
      <c r="A133" s="37"/>
      <c r="B133" s="38"/>
      <c r="C133" s="39"/>
      <c r="D133" s="205" t="s">
        <v>143</v>
      </c>
      <c r="E133" s="39"/>
      <c r="F133" s="206" t="s">
        <v>1373</v>
      </c>
      <c r="G133" s="39"/>
      <c r="H133" s="39"/>
      <c r="I133" s="110"/>
      <c r="J133" s="39"/>
      <c r="K133" s="39"/>
      <c r="L133" s="42"/>
      <c r="M133" s="267"/>
      <c r="N133" s="268"/>
      <c r="O133" s="269"/>
      <c r="P133" s="269"/>
      <c r="Q133" s="269"/>
      <c r="R133" s="269"/>
      <c r="S133" s="269"/>
      <c r="T133" s="270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9" t="s">
        <v>143</v>
      </c>
      <c r="AU133" s="19" t="s">
        <v>23</v>
      </c>
    </row>
    <row r="134" spans="1:65" s="2" customFormat="1" ht="6.95" customHeight="1" x14ac:dyDescent="0.2">
      <c r="A134" s="37"/>
      <c r="B134" s="50"/>
      <c r="C134" s="51"/>
      <c r="D134" s="51"/>
      <c r="E134" s="51"/>
      <c r="F134" s="51"/>
      <c r="G134" s="51"/>
      <c r="H134" s="51"/>
      <c r="I134" s="141"/>
      <c r="J134" s="51"/>
      <c r="K134" s="51"/>
      <c r="L134" s="42"/>
      <c r="M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</sheetData>
  <sheetProtection algorithmName="SHA-512" hashValue="PcpI86U9lmmfZZ6yZTzsXAs8uDDPcoR2UulWMphpN643swOhSZYeKueJb9DYNFJnRTqZnkWJpwzrF6K9A7KRiw==" saltValue="20ZTG2JvUkGA8Xotc4Uf0FgkkRGeYah9jBij0l4Ep5KcIb6u96qdOJJfHZqVZWHbN7bd29afNV6R0VZLFktigA==" spinCount="100000" sheet="1" objects="1" scenarios="1" formatColumns="0" formatRows="0" autoFilter="0"/>
  <autoFilter ref="C80:K133" xr:uid="{00000000-0009-0000-0000-000004000000}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18"/>
  <sheetViews>
    <sheetView showGridLines="0" zoomScale="110" zoomScaleNormal="110" workbookViewId="0"/>
  </sheetViews>
  <sheetFormatPr defaultRowHeight="15" x14ac:dyDescent="0.2"/>
  <cols>
    <col min="1" max="1" width="8.33203125" style="271" customWidth="1"/>
    <col min="2" max="2" width="1.6640625" style="271" customWidth="1"/>
    <col min="3" max="4" width="5" style="271" customWidth="1"/>
    <col min="5" max="5" width="11.6640625" style="271" customWidth="1"/>
    <col min="6" max="6" width="9.1640625" style="271" customWidth="1"/>
    <col min="7" max="7" width="5" style="271" customWidth="1"/>
    <col min="8" max="8" width="77.83203125" style="271" customWidth="1"/>
    <col min="9" max="10" width="20" style="271" customWidth="1"/>
    <col min="11" max="11" width="1.6640625" style="271" customWidth="1"/>
  </cols>
  <sheetData>
    <row r="1" spans="2:11" s="1" customFormat="1" ht="37.5" customHeight="1" x14ac:dyDescent="0.2"/>
    <row r="2" spans="2:11" s="1" customFormat="1" ht="7.5" customHeight="1" x14ac:dyDescent="0.2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pans="2:11" s="17" customFormat="1" ht="45" customHeight="1" x14ac:dyDescent="0.2">
      <c r="B3" s="275"/>
      <c r="C3" s="400" t="s">
        <v>1376</v>
      </c>
      <c r="D3" s="400"/>
      <c r="E3" s="400"/>
      <c r="F3" s="400"/>
      <c r="G3" s="400"/>
      <c r="H3" s="400"/>
      <c r="I3" s="400"/>
      <c r="J3" s="400"/>
      <c r="K3" s="276"/>
    </row>
    <row r="4" spans="2:11" s="1" customFormat="1" ht="25.5" customHeight="1" x14ac:dyDescent="0.3">
      <c r="B4" s="277"/>
      <c r="C4" s="405" t="s">
        <v>1377</v>
      </c>
      <c r="D4" s="405"/>
      <c r="E4" s="405"/>
      <c r="F4" s="405"/>
      <c r="G4" s="405"/>
      <c r="H4" s="405"/>
      <c r="I4" s="405"/>
      <c r="J4" s="405"/>
      <c r="K4" s="278"/>
    </row>
    <row r="5" spans="2:11" s="1" customFormat="1" ht="5.25" customHeight="1" x14ac:dyDescent="0.2">
      <c r="B5" s="277"/>
      <c r="C5" s="279"/>
      <c r="D5" s="279"/>
      <c r="E5" s="279"/>
      <c r="F5" s="279"/>
      <c r="G5" s="279"/>
      <c r="H5" s="279"/>
      <c r="I5" s="279"/>
      <c r="J5" s="279"/>
      <c r="K5" s="278"/>
    </row>
    <row r="6" spans="2:11" s="1" customFormat="1" ht="15" customHeight="1" x14ac:dyDescent="0.2">
      <c r="B6" s="277"/>
      <c r="C6" s="404" t="s">
        <v>1378</v>
      </c>
      <c r="D6" s="404"/>
      <c r="E6" s="404"/>
      <c r="F6" s="404"/>
      <c r="G6" s="404"/>
      <c r="H6" s="404"/>
      <c r="I6" s="404"/>
      <c r="J6" s="404"/>
      <c r="K6" s="278"/>
    </row>
    <row r="7" spans="2:11" s="1" customFormat="1" ht="15" customHeight="1" x14ac:dyDescent="0.2">
      <c r="B7" s="281"/>
      <c r="C7" s="404" t="s">
        <v>1379</v>
      </c>
      <c r="D7" s="404"/>
      <c r="E7" s="404"/>
      <c r="F7" s="404"/>
      <c r="G7" s="404"/>
      <c r="H7" s="404"/>
      <c r="I7" s="404"/>
      <c r="J7" s="404"/>
      <c r="K7" s="278"/>
    </row>
    <row r="8" spans="2:11" s="1" customFormat="1" ht="12.75" customHeight="1" x14ac:dyDescent="0.2">
      <c r="B8" s="281"/>
      <c r="C8" s="280"/>
      <c r="D8" s="280"/>
      <c r="E8" s="280"/>
      <c r="F8" s="280"/>
      <c r="G8" s="280"/>
      <c r="H8" s="280"/>
      <c r="I8" s="280"/>
      <c r="J8" s="280"/>
      <c r="K8" s="278"/>
    </row>
    <row r="9" spans="2:11" s="1" customFormat="1" ht="15" customHeight="1" x14ac:dyDescent="0.2">
      <c r="B9" s="281"/>
      <c r="C9" s="404" t="s">
        <v>1380</v>
      </c>
      <c r="D9" s="404"/>
      <c r="E9" s="404"/>
      <c r="F9" s="404"/>
      <c r="G9" s="404"/>
      <c r="H9" s="404"/>
      <c r="I9" s="404"/>
      <c r="J9" s="404"/>
      <c r="K9" s="278"/>
    </row>
    <row r="10" spans="2:11" s="1" customFormat="1" ht="15" customHeight="1" x14ac:dyDescent="0.2">
      <c r="B10" s="281"/>
      <c r="C10" s="280"/>
      <c r="D10" s="404" t="s">
        <v>1381</v>
      </c>
      <c r="E10" s="404"/>
      <c r="F10" s="404"/>
      <c r="G10" s="404"/>
      <c r="H10" s="404"/>
      <c r="I10" s="404"/>
      <c r="J10" s="404"/>
      <c r="K10" s="278"/>
    </row>
    <row r="11" spans="2:11" s="1" customFormat="1" ht="15" customHeight="1" x14ac:dyDescent="0.2">
      <c r="B11" s="281"/>
      <c r="C11" s="282"/>
      <c r="D11" s="404" t="s">
        <v>1382</v>
      </c>
      <c r="E11" s="404"/>
      <c r="F11" s="404"/>
      <c r="G11" s="404"/>
      <c r="H11" s="404"/>
      <c r="I11" s="404"/>
      <c r="J11" s="404"/>
      <c r="K11" s="278"/>
    </row>
    <row r="12" spans="2:11" s="1" customFormat="1" ht="15" customHeight="1" x14ac:dyDescent="0.2">
      <c r="B12" s="281"/>
      <c r="C12" s="282"/>
      <c r="D12" s="280"/>
      <c r="E12" s="280"/>
      <c r="F12" s="280"/>
      <c r="G12" s="280"/>
      <c r="H12" s="280"/>
      <c r="I12" s="280"/>
      <c r="J12" s="280"/>
      <c r="K12" s="278"/>
    </row>
    <row r="13" spans="2:11" s="1" customFormat="1" ht="15" customHeight="1" x14ac:dyDescent="0.2">
      <c r="B13" s="281"/>
      <c r="C13" s="282"/>
      <c r="D13" s="283" t="s">
        <v>1383</v>
      </c>
      <c r="E13" s="280"/>
      <c r="F13" s="280"/>
      <c r="G13" s="280"/>
      <c r="H13" s="280"/>
      <c r="I13" s="280"/>
      <c r="J13" s="280"/>
      <c r="K13" s="278"/>
    </row>
    <row r="14" spans="2:11" s="1" customFormat="1" ht="12.75" customHeight="1" x14ac:dyDescent="0.2">
      <c r="B14" s="281"/>
      <c r="C14" s="282"/>
      <c r="D14" s="282"/>
      <c r="E14" s="282"/>
      <c r="F14" s="282"/>
      <c r="G14" s="282"/>
      <c r="H14" s="282"/>
      <c r="I14" s="282"/>
      <c r="J14" s="282"/>
      <c r="K14" s="278"/>
    </row>
    <row r="15" spans="2:11" s="1" customFormat="1" ht="15" customHeight="1" x14ac:dyDescent="0.2">
      <c r="B15" s="281"/>
      <c r="C15" s="282"/>
      <c r="D15" s="404" t="s">
        <v>1384</v>
      </c>
      <c r="E15" s="404"/>
      <c r="F15" s="404"/>
      <c r="G15" s="404"/>
      <c r="H15" s="404"/>
      <c r="I15" s="404"/>
      <c r="J15" s="404"/>
      <c r="K15" s="278"/>
    </row>
    <row r="16" spans="2:11" s="1" customFormat="1" ht="15" customHeight="1" x14ac:dyDescent="0.2">
      <c r="B16" s="281"/>
      <c r="C16" s="282"/>
      <c r="D16" s="404" t="s">
        <v>1385</v>
      </c>
      <c r="E16" s="404"/>
      <c r="F16" s="404"/>
      <c r="G16" s="404"/>
      <c r="H16" s="404"/>
      <c r="I16" s="404"/>
      <c r="J16" s="404"/>
      <c r="K16" s="278"/>
    </row>
    <row r="17" spans="2:11" s="1" customFormat="1" ht="15" customHeight="1" x14ac:dyDescent="0.2">
      <c r="B17" s="281"/>
      <c r="C17" s="282"/>
      <c r="D17" s="404" t="s">
        <v>1386</v>
      </c>
      <c r="E17" s="404"/>
      <c r="F17" s="404"/>
      <c r="G17" s="404"/>
      <c r="H17" s="404"/>
      <c r="I17" s="404"/>
      <c r="J17" s="404"/>
      <c r="K17" s="278"/>
    </row>
    <row r="18" spans="2:11" s="1" customFormat="1" ht="15" customHeight="1" x14ac:dyDescent="0.2">
      <c r="B18" s="281"/>
      <c r="C18" s="282"/>
      <c r="D18" s="282"/>
      <c r="E18" s="284" t="s">
        <v>84</v>
      </c>
      <c r="F18" s="404" t="s">
        <v>1387</v>
      </c>
      <c r="G18" s="404"/>
      <c r="H18" s="404"/>
      <c r="I18" s="404"/>
      <c r="J18" s="404"/>
      <c r="K18" s="278"/>
    </row>
    <row r="19" spans="2:11" s="1" customFormat="1" ht="15" customHeight="1" x14ac:dyDescent="0.2">
      <c r="B19" s="281"/>
      <c r="C19" s="282"/>
      <c r="D19" s="282"/>
      <c r="E19" s="284" t="s">
        <v>1388</v>
      </c>
      <c r="F19" s="404" t="s">
        <v>1389</v>
      </c>
      <c r="G19" s="404"/>
      <c r="H19" s="404"/>
      <c r="I19" s="404"/>
      <c r="J19" s="404"/>
      <c r="K19" s="278"/>
    </row>
    <row r="20" spans="2:11" s="1" customFormat="1" ht="15" customHeight="1" x14ac:dyDescent="0.2">
      <c r="B20" s="281"/>
      <c r="C20" s="282"/>
      <c r="D20" s="282"/>
      <c r="E20" s="284" t="s">
        <v>1390</v>
      </c>
      <c r="F20" s="404" t="s">
        <v>1391</v>
      </c>
      <c r="G20" s="404"/>
      <c r="H20" s="404"/>
      <c r="I20" s="404"/>
      <c r="J20" s="404"/>
      <c r="K20" s="278"/>
    </row>
    <row r="21" spans="2:11" s="1" customFormat="1" ht="15" customHeight="1" x14ac:dyDescent="0.2">
      <c r="B21" s="281"/>
      <c r="C21" s="282"/>
      <c r="D21" s="282"/>
      <c r="E21" s="284" t="s">
        <v>1392</v>
      </c>
      <c r="F21" s="404" t="s">
        <v>1393</v>
      </c>
      <c r="G21" s="404"/>
      <c r="H21" s="404"/>
      <c r="I21" s="404"/>
      <c r="J21" s="404"/>
      <c r="K21" s="278"/>
    </row>
    <row r="22" spans="2:11" s="1" customFormat="1" ht="15" customHeight="1" x14ac:dyDescent="0.2">
      <c r="B22" s="281"/>
      <c r="C22" s="282"/>
      <c r="D22" s="282"/>
      <c r="E22" s="284" t="s">
        <v>1394</v>
      </c>
      <c r="F22" s="404" t="s">
        <v>1395</v>
      </c>
      <c r="G22" s="404"/>
      <c r="H22" s="404"/>
      <c r="I22" s="404"/>
      <c r="J22" s="404"/>
      <c r="K22" s="278"/>
    </row>
    <row r="23" spans="2:11" s="1" customFormat="1" ht="15" customHeight="1" x14ac:dyDescent="0.2">
      <c r="B23" s="281"/>
      <c r="C23" s="282"/>
      <c r="D23" s="282"/>
      <c r="E23" s="284" t="s">
        <v>1396</v>
      </c>
      <c r="F23" s="404" t="s">
        <v>1397</v>
      </c>
      <c r="G23" s="404"/>
      <c r="H23" s="404"/>
      <c r="I23" s="404"/>
      <c r="J23" s="404"/>
      <c r="K23" s="278"/>
    </row>
    <row r="24" spans="2:11" s="1" customFormat="1" ht="12.75" customHeight="1" x14ac:dyDescent="0.2">
      <c r="B24" s="281"/>
      <c r="C24" s="282"/>
      <c r="D24" s="282"/>
      <c r="E24" s="282"/>
      <c r="F24" s="282"/>
      <c r="G24" s="282"/>
      <c r="H24" s="282"/>
      <c r="I24" s="282"/>
      <c r="J24" s="282"/>
      <c r="K24" s="278"/>
    </row>
    <row r="25" spans="2:11" s="1" customFormat="1" ht="15" customHeight="1" x14ac:dyDescent="0.2">
      <c r="B25" s="281"/>
      <c r="C25" s="404" t="s">
        <v>1398</v>
      </c>
      <c r="D25" s="404"/>
      <c r="E25" s="404"/>
      <c r="F25" s="404"/>
      <c r="G25" s="404"/>
      <c r="H25" s="404"/>
      <c r="I25" s="404"/>
      <c r="J25" s="404"/>
      <c r="K25" s="278"/>
    </row>
    <row r="26" spans="2:11" s="1" customFormat="1" ht="15" customHeight="1" x14ac:dyDescent="0.2">
      <c r="B26" s="281"/>
      <c r="C26" s="404" t="s">
        <v>1399</v>
      </c>
      <c r="D26" s="404"/>
      <c r="E26" s="404"/>
      <c r="F26" s="404"/>
      <c r="G26" s="404"/>
      <c r="H26" s="404"/>
      <c r="I26" s="404"/>
      <c r="J26" s="404"/>
      <c r="K26" s="278"/>
    </row>
    <row r="27" spans="2:11" s="1" customFormat="1" ht="15" customHeight="1" x14ac:dyDescent="0.2">
      <c r="B27" s="281"/>
      <c r="C27" s="280"/>
      <c r="D27" s="404" t="s">
        <v>1400</v>
      </c>
      <c r="E27" s="404"/>
      <c r="F27" s="404"/>
      <c r="G27" s="404"/>
      <c r="H27" s="404"/>
      <c r="I27" s="404"/>
      <c r="J27" s="404"/>
      <c r="K27" s="278"/>
    </row>
    <row r="28" spans="2:11" s="1" customFormat="1" ht="15" customHeight="1" x14ac:dyDescent="0.2">
      <c r="B28" s="281"/>
      <c r="C28" s="282"/>
      <c r="D28" s="404" t="s">
        <v>1401</v>
      </c>
      <c r="E28" s="404"/>
      <c r="F28" s="404"/>
      <c r="G28" s="404"/>
      <c r="H28" s="404"/>
      <c r="I28" s="404"/>
      <c r="J28" s="404"/>
      <c r="K28" s="278"/>
    </row>
    <row r="29" spans="2:11" s="1" customFormat="1" ht="12.75" customHeight="1" x14ac:dyDescent="0.2">
      <c r="B29" s="281"/>
      <c r="C29" s="282"/>
      <c r="D29" s="282"/>
      <c r="E29" s="282"/>
      <c r="F29" s="282"/>
      <c r="G29" s="282"/>
      <c r="H29" s="282"/>
      <c r="I29" s="282"/>
      <c r="J29" s="282"/>
      <c r="K29" s="278"/>
    </row>
    <row r="30" spans="2:11" s="1" customFormat="1" ht="15" customHeight="1" x14ac:dyDescent="0.2">
      <c r="B30" s="281"/>
      <c r="C30" s="282"/>
      <c r="D30" s="404" t="s">
        <v>1402</v>
      </c>
      <c r="E30" s="404"/>
      <c r="F30" s="404"/>
      <c r="G30" s="404"/>
      <c r="H30" s="404"/>
      <c r="I30" s="404"/>
      <c r="J30" s="404"/>
      <c r="K30" s="278"/>
    </row>
    <row r="31" spans="2:11" s="1" customFormat="1" ht="15" customHeight="1" x14ac:dyDescent="0.2">
      <c r="B31" s="281"/>
      <c r="C31" s="282"/>
      <c r="D31" s="404" t="s">
        <v>1403</v>
      </c>
      <c r="E31" s="404"/>
      <c r="F31" s="404"/>
      <c r="G31" s="404"/>
      <c r="H31" s="404"/>
      <c r="I31" s="404"/>
      <c r="J31" s="404"/>
      <c r="K31" s="278"/>
    </row>
    <row r="32" spans="2:11" s="1" customFormat="1" ht="12.75" customHeight="1" x14ac:dyDescent="0.2">
      <c r="B32" s="281"/>
      <c r="C32" s="282"/>
      <c r="D32" s="282"/>
      <c r="E32" s="282"/>
      <c r="F32" s="282"/>
      <c r="G32" s="282"/>
      <c r="H32" s="282"/>
      <c r="I32" s="282"/>
      <c r="J32" s="282"/>
      <c r="K32" s="278"/>
    </row>
    <row r="33" spans="2:11" s="1" customFormat="1" ht="15" customHeight="1" x14ac:dyDescent="0.2">
      <c r="B33" s="281"/>
      <c r="C33" s="282"/>
      <c r="D33" s="404" t="s">
        <v>1404</v>
      </c>
      <c r="E33" s="404"/>
      <c r="F33" s="404"/>
      <c r="G33" s="404"/>
      <c r="H33" s="404"/>
      <c r="I33" s="404"/>
      <c r="J33" s="404"/>
      <c r="K33" s="278"/>
    </row>
    <row r="34" spans="2:11" s="1" customFormat="1" ht="15" customHeight="1" x14ac:dyDescent="0.2">
      <c r="B34" s="281"/>
      <c r="C34" s="282"/>
      <c r="D34" s="404" t="s">
        <v>1405</v>
      </c>
      <c r="E34" s="404"/>
      <c r="F34" s="404"/>
      <c r="G34" s="404"/>
      <c r="H34" s="404"/>
      <c r="I34" s="404"/>
      <c r="J34" s="404"/>
      <c r="K34" s="278"/>
    </row>
    <row r="35" spans="2:11" s="1" customFormat="1" ht="15" customHeight="1" x14ac:dyDescent="0.2">
      <c r="B35" s="281"/>
      <c r="C35" s="282"/>
      <c r="D35" s="404" t="s">
        <v>1406</v>
      </c>
      <c r="E35" s="404"/>
      <c r="F35" s="404"/>
      <c r="G35" s="404"/>
      <c r="H35" s="404"/>
      <c r="I35" s="404"/>
      <c r="J35" s="404"/>
      <c r="K35" s="278"/>
    </row>
    <row r="36" spans="2:11" s="1" customFormat="1" ht="15" customHeight="1" x14ac:dyDescent="0.2">
      <c r="B36" s="281"/>
      <c r="C36" s="282"/>
      <c r="D36" s="280"/>
      <c r="E36" s="283" t="s">
        <v>120</v>
      </c>
      <c r="F36" s="280"/>
      <c r="G36" s="404" t="s">
        <v>1407</v>
      </c>
      <c r="H36" s="404"/>
      <c r="I36" s="404"/>
      <c r="J36" s="404"/>
      <c r="K36" s="278"/>
    </row>
    <row r="37" spans="2:11" s="1" customFormat="1" ht="30.75" customHeight="1" x14ac:dyDescent="0.2">
      <c r="B37" s="281"/>
      <c r="C37" s="282"/>
      <c r="D37" s="280"/>
      <c r="E37" s="283" t="s">
        <v>1408</v>
      </c>
      <c r="F37" s="280"/>
      <c r="G37" s="404" t="s">
        <v>1409</v>
      </c>
      <c r="H37" s="404"/>
      <c r="I37" s="404"/>
      <c r="J37" s="404"/>
      <c r="K37" s="278"/>
    </row>
    <row r="38" spans="2:11" s="1" customFormat="1" ht="15" customHeight="1" x14ac:dyDescent="0.2">
      <c r="B38" s="281"/>
      <c r="C38" s="282"/>
      <c r="D38" s="280"/>
      <c r="E38" s="283" t="s">
        <v>61</v>
      </c>
      <c r="F38" s="280"/>
      <c r="G38" s="404" t="s">
        <v>1410</v>
      </c>
      <c r="H38" s="404"/>
      <c r="I38" s="404"/>
      <c r="J38" s="404"/>
      <c r="K38" s="278"/>
    </row>
    <row r="39" spans="2:11" s="1" customFormat="1" ht="15" customHeight="1" x14ac:dyDescent="0.2">
      <c r="B39" s="281"/>
      <c r="C39" s="282"/>
      <c r="D39" s="280"/>
      <c r="E39" s="283" t="s">
        <v>62</v>
      </c>
      <c r="F39" s="280"/>
      <c r="G39" s="404" t="s">
        <v>1411</v>
      </c>
      <c r="H39" s="404"/>
      <c r="I39" s="404"/>
      <c r="J39" s="404"/>
      <c r="K39" s="278"/>
    </row>
    <row r="40" spans="2:11" s="1" customFormat="1" ht="15" customHeight="1" x14ac:dyDescent="0.2">
      <c r="B40" s="281"/>
      <c r="C40" s="282"/>
      <c r="D40" s="280"/>
      <c r="E40" s="283" t="s">
        <v>121</v>
      </c>
      <c r="F40" s="280"/>
      <c r="G40" s="404" t="s">
        <v>1412</v>
      </c>
      <c r="H40" s="404"/>
      <c r="I40" s="404"/>
      <c r="J40" s="404"/>
      <c r="K40" s="278"/>
    </row>
    <row r="41" spans="2:11" s="1" customFormat="1" ht="15" customHeight="1" x14ac:dyDescent="0.2">
      <c r="B41" s="281"/>
      <c r="C41" s="282"/>
      <c r="D41" s="280"/>
      <c r="E41" s="283" t="s">
        <v>122</v>
      </c>
      <c r="F41" s="280"/>
      <c r="G41" s="404" t="s">
        <v>1413</v>
      </c>
      <c r="H41" s="404"/>
      <c r="I41" s="404"/>
      <c r="J41" s="404"/>
      <c r="K41" s="278"/>
    </row>
    <row r="42" spans="2:11" s="1" customFormat="1" ht="15" customHeight="1" x14ac:dyDescent="0.2">
      <c r="B42" s="281"/>
      <c r="C42" s="282"/>
      <c r="D42" s="280"/>
      <c r="E42" s="283" t="s">
        <v>1414</v>
      </c>
      <c r="F42" s="280"/>
      <c r="G42" s="404" t="s">
        <v>1415</v>
      </c>
      <c r="H42" s="404"/>
      <c r="I42" s="404"/>
      <c r="J42" s="404"/>
      <c r="K42" s="278"/>
    </row>
    <row r="43" spans="2:11" s="1" customFormat="1" ht="15" customHeight="1" x14ac:dyDescent="0.2">
      <c r="B43" s="281"/>
      <c r="C43" s="282"/>
      <c r="D43" s="280"/>
      <c r="E43" s="283"/>
      <c r="F43" s="280"/>
      <c r="G43" s="404" t="s">
        <v>1416</v>
      </c>
      <c r="H43" s="404"/>
      <c r="I43" s="404"/>
      <c r="J43" s="404"/>
      <c r="K43" s="278"/>
    </row>
    <row r="44" spans="2:11" s="1" customFormat="1" ht="15" customHeight="1" x14ac:dyDescent="0.2">
      <c r="B44" s="281"/>
      <c r="C44" s="282"/>
      <c r="D44" s="280"/>
      <c r="E44" s="283" t="s">
        <v>1417</v>
      </c>
      <c r="F44" s="280"/>
      <c r="G44" s="404" t="s">
        <v>1418</v>
      </c>
      <c r="H44" s="404"/>
      <c r="I44" s="404"/>
      <c r="J44" s="404"/>
      <c r="K44" s="278"/>
    </row>
    <row r="45" spans="2:11" s="1" customFormat="1" ht="15" customHeight="1" x14ac:dyDescent="0.2">
      <c r="B45" s="281"/>
      <c r="C45" s="282"/>
      <c r="D45" s="280"/>
      <c r="E45" s="283" t="s">
        <v>124</v>
      </c>
      <c r="F45" s="280"/>
      <c r="G45" s="404" t="s">
        <v>1419</v>
      </c>
      <c r="H45" s="404"/>
      <c r="I45" s="404"/>
      <c r="J45" s="404"/>
      <c r="K45" s="278"/>
    </row>
    <row r="46" spans="2:11" s="1" customFormat="1" ht="12.75" customHeight="1" x14ac:dyDescent="0.2">
      <c r="B46" s="281"/>
      <c r="C46" s="282"/>
      <c r="D46" s="280"/>
      <c r="E46" s="280"/>
      <c r="F46" s="280"/>
      <c r="G46" s="280"/>
      <c r="H46" s="280"/>
      <c r="I46" s="280"/>
      <c r="J46" s="280"/>
      <c r="K46" s="278"/>
    </row>
    <row r="47" spans="2:11" s="1" customFormat="1" ht="15" customHeight="1" x14ac:dyDescent="0.2">
      <c r="B47" s="281"/>
      <c r="C47" s="282"/>
      <c r="D47" s="404" t="s">
        <v>1420</v>
      </c>
      <c r="E47" s="404"/>
      <c r="F47" s="404"/>
      <c r="G47" s="404"/>
      <c r="H47" s="404"/>
      <c r="I47" s="404"/>
      <c r="J47" s="404"/>
      <c r="K47" s="278"/>
    </row>
    <row r="48" spans="2:11" s="1" customFormat="1" ht="15" customHeight="1" x14ac:dyDescent="0.2">
      <c r="B48" s="281"/>
      <c r="C48" s="282"/>
      <c r="D48" s="282"/>
      <c r="E48" s="404" t="s">
        <v>1421</v>
      </c>
      <c r="F48" s="404"/>
      <c r="G48" s="404"/>
      <c r="H48" s="404"/>
      <c r="I48" s="404"/>
      <c r="J48" s="404"/>
      <c r="K48" s="278"/>
    </row>
    <row r="49" spans="2:11" s="1" customFormat="1" ht="15" customHeight="1" x14ac:dyDescent="0.2">
      <c r="B49" s="281"/>
      <c r="C49" s="282"/>
      <c r="D49" s="282"/>
      <c r="E49" s="404" t="s">
        <v>1422</v>
      </c>
      <c r="F49" s="404"/>
      <c r="G49" s="404"/>
      <c r="H49" s="404"/>
      <c r="I49" s="404"/>
      <c r="J49" s="404"/>
      <c r="K49" s="278"/>
    </row>
    <row r="50" spans="2:11" s="1" customFormat="1" ht="15" customHeight="1" x14ac:dyDescent="0.2">
      <c r="B50" s="281"/>
      <c r="C50" s="282"/>
      <c r="D50" s="282"/>
      <c r="E50" s="404" t="s">
        <v>1423</v>
      </c>
      <c r="F50" s="404"/>
      <c r="G50" s="404"/>
      <c r="H50" s="404"/>
      <c r="I50" s="404"/>
      <c r="J50" s="404"/>
      <c r="K50" s="278"/>
    </row>
    <row r="51" spans="2:11" s="1" customFormat="1" ht="15" customHeight="1" x14ac:dyDescent="0.2">
      <c r="B51" s="281"/>
      <c r="C51" s="282"/>
      <c r="D51" s="404" t="s">
        <v>1424</v>
      </c>
      <c r="E51" s="404"/>
      <c r="F51" s="404"/>
      <c r="G51" s="404"/>
      <c r="H51" s="404"/>
      <c r="I51" s="404"/>
      <c r="J51" s="404"/>
      <c r="K51" s="278"/>
    </row>
    <row r="52" spans="2:11" s="1" customFormat="1" ht="25.5" customHeight="1" x14ac:dyDescent="0.3">
      <c r="B52" s="277"/>
      <c r="C52" s="405" t="s">
        <v>1425</v>
      </c>
      <c r="D52" s="405"/>
      <c r="E52" s="405"/>
      <c r="F52" s="405"/>
      <c r="G52" s="405"/>
      <c r="H52" s="405"/>
      <c r="I52" s="405"/>
      <c r="J52" s="405"/>
      <c r="K52" s="278"/>
    </row>
    <row r="53" spans="2:11" s="1" customFormat="1" ht="5.25" customHeight="1" x14ac:dyDescent="0.2">
      <c r="B53" s="277"/>
      <c r="C53" s="279"/>
      <c r="D53" s="279"/>
      <c r="E53" s="279"/>
      <c r="F53" s="279"/>
      <c r="G53" s="279"/>
      <c r="H53" s="279"/>
      <c r="I53" s="279"/>
      <c r="J53" s="279"/>
      <c r="K53" s="278"/>
    </row>
    <row r="54" spans="2:11" s="1" customFormat="1" ht="15" customHeight="1" x14ac:dyDescent="0.2">
      <c r="B54" s="277"/>
      <c r="C54" s="404" t="s">
        <v>1426</v>
      </c>
      <c r="D54" s="404"/>
      <c r="E54" s="404"/>
      <c r="F54" s="404"/>
      <c r="G54" s="404"/>
      <c r="H54" s="404"/>
      <c r="I54" s="404"/>
      <c r="J54" s="404"/>
      <c r="K54" s="278"/>
    </row>
    <row r="55" spans="2:11" s="1" customFormat="1" ht="15" customHeight="1" x14ac:dyDescent="0.2">
      <c r="B55" s="277"/>
      <c r="C55" s="404" t="s">
        <v>1427</v>
      </c>
      <c r="D55" s="404"/>
      <c r="E55" s="404"/>
      <c r="F55" s="404"/>
      <c r="G55" s="404"/>
      <c r="H55" s="404"/>
      <c r="I55" s="404"/>
      <c r="J55" s="404"/>
      <c r="K55" s="278"/>
    </row>
    <row r="56" spans="2:11" s="1" customFormat="1" ht="12.75" customHeight="1" x14ac:dyDescent="0.2">
      <c r="B56" s="277"/>
      <c r="C56" s="280"/>
      <c r="D56" s="280"/>
      <c r="E56" s="280"/>
      <c r="F56" s="280"/>
      <c r="G56" s="280"/>
      <c r="H56" s="280"/>
      <c r="I56" s="280"/>
      <c r="J56" s="280"/>
      <c r="K56" s="278"/>
    </row>
    <row r="57" spans="2:11" s="1" customFormat="1" ht="15" customHeight="1" x14ac:dyDescent="0.2">
      <c r="B57" s="277"/>
      <c r="C57" s="404" t="s">
        <v>1428</v>
      </c>
      <c r="D57" s="404"/>
      <c r="E57" s="404"/>
      <c r="F57" s="404"/>
      <c r="G57" s="404"/>
      <c r="H57" s="404"/>
      <c r="I57" s="404"/>
      <c r="J57" s="404"/>
      <c r="K57" s="278"/>
    </row>
    <row r="58" spans="2:11" s="1" customFormat="1" ht="15" customHeight="1" x14ac:dyDescent="0.2">
      <c r="B58" s="277"/>
      <c r="C58" s="282"/>
      <c r="D58" s="404" t="s">
        <v>1429</v>
      </c>
      <c r="E58" s="404"/>
      <c r="F58" s="404"/>
      <c r="G58" s="404"/>
      <c r="H58" s="404"/>
      <c r="I58" s="404"/>
      <c r="J58" s="404"/>
      <c r="K58" s="278"/>
    </row>
    <row r="59" spans="2:11" s="1" customFormat="1" ht="15" customHeight="1" x14ac:dyDescent="0.2">
      <c r="B59" s="277"/>
      <c r="C59" s="282"/>
      <c r="D59" s="404" t="s">
        <v>1430</v>
      </c>
      <c r="E59" s="404"/>
      <c r="F59" s="404"/>
      <c r="G59" s="404"/>
      <c r="H59" s="404"/>
      <c r="I59" s="404"/>
      <c r="J59" s="404"/>
      <c r="K59" s="278"/>
    </row>
    <row r="60" spans="2:11" s="1" customFormat="1" ht="15" customHeight="1" x14ac:dyDescent="0.2">
      <c r="B60" s="277"/>
      <c r="C60" s="282"/>
      <c r="D60" s="404" t="s">
        <v>1431</v>
      </c>
      <c r="E60" s="404"/>
      <c r="F60" s="404"/>
      <c r="G60" s="404"/>
      <c r="H60" s="404"/>
      <c r="I60" s="404"/>
      <c r="J60" s="404"/>
      <c r="K60" s="278"/>
    </row>
    <row r="61" spans="2:11" s="1" customFormat="1" ht="15" customHeight="1" x14ac:dyDescent="0.2">
      <c r="B61" s="277"/>
      <c r="C61" s="282"/>
      <c r="D61" s="404" t="s">
        <v>1432</v>
      </c>
      <c r="E61" s="404"/>
      <c r="F61" s="404"/>
      <c r="G61" s="404"/>
      <c r="H61" s="404"/>
      <c r="I61" s="404"/>
      <c r="J61" s="404"/>
      <c r="K61" s="278"/>
    </row>
    <row r="62" spans="2:11" s="1" customFormat="1" ht="15" customHeight="1" x14ac:dyDescent="0.2">
      <c r="B62" s="277"/>
      <c r="C62" s="282"/>
      <c r="D62" s="406" t="s">
        <v>1433</v>
      </c>
      <c r="E62" s="406"/>
      <c r="F62" s="406"/>
      <c r="G62" s="406"/>
      <c r="H62" s="406"/>
      <c r="I62" s="406"/>
      <c r="J62" s="406"/>
      <c r="K62" s="278"/>
    </row>
    <row r="63" spans="2:11" s="1" customFormat="1" ht="15" customHeight="1" x14ac:dyDescent="0.2">
      <c r="B63" s="277"/>
      <c r="C63" s="282"/>
      <c r="D63" s="404" t="s">
        <v>1434</v>
      </c>
      <c r="E63" s="404"/>
      <c r="F63" s="404"/>
      <c r="G63" s="404"/>
      <c r="H63" s="404"/>
      <c r="I63" s="404"/>
      <c r="J63" s="404"/>
      <c r="K63" s="278"/>
    </row>
    <row r="64" spans="2:11" s="1" customFormat="1" ht="12.75" customHeight="1" x14ac:dyDescent="0.2">
      <c r="B64" s="277"/>
      <c r="C64" s="282"/>
      <c r="D64" s="282"/>
      <c r="E64" s="285"/>
      <c r="F64" s="282"/>
      <c r="G64" s="282"/>
      <c r="H64" s="282"/>
      <c r="I64" s="282"/>
      <c r="J64" s="282"/>
      <c r="K64" s="278"/>
    </row>
    <row r="65" spans="2:11" s="1" customFormat="1" ht="15" customHeight="1" x14ac:dyDescent="0.2">
      <c r="B65" s="277"/>
      <c r="C65" s="282"/>
      <c r="D65" s="404" t="s">
        <v>1435</v>
      </c>
      <c r="E65" s="404"/>
      <c r="F65" s="404"/>
      <c r="G65" s="404"/>
      <c r="H65" s="404"/>
      <c r="I65" s="404"/>
      <c r="J65" s="404"/>
      <c r="K65" s="278"/>
    </row>
    <row r="66" spans="2:11" s="1" customFormat="1" ht="15" customHeight="1" x14ac:dyDescent="0.2">
      <c r="B66" s="277"/>
      <c r="C66" s="282"/>
      <c r="D66" s="406" t="s">
        <v>1436</v>
      </c>
      <c r="E66" s="406"/>
      <c r="F66" s="406"/>
      <c r="G66" s="406"/>
      <c r="H66" s="406"/>
      <c r="I66" s="406"/>
      <c r="J66" s="406"/>
      <c r="K66" s="278"/>
    </row>
    <row r="67" spans="2:11" s="1" customFormat="1" ht="15" customHeight="1" x14ac:dyDescent="0.2">
      <c r="B67" s="277"/>
      <c r="C67" s="282"/>
      <c r="D67" s="404" t="s">
        <v>1437</v>
      </c>
      <c r="E67" s="404"/>
      <c r="F67" s="404"/>
      <c r="G67" s="404"/>
      <c r="H67" s="404"/>
      <c r="I67" s="404"/>
      <c r="J67" s="404"/>
      <c r="K67" s="278"/>
    </row>
    <row r="68" spans="2:11" s="1" customFormat="1" ht="15" customHeight="1" x14ac:dyDescent="0.2">
      <c r="B68" s="277"/>
      <c r="C68" s="282"/>
      <c r="D68" s="404" t="s">
        <v>1438</v>
      </c>
      <c r="E68" s="404"/>
      <c r="F68" s="404"/>
      <c r="G68" s="404"/>
      <c r="H68" s="404"/>
      <c r="I68" s="404"/>
      <c r="J68" s="404"/>
      <c r="K68" s="278"/>
    </row>
    <row r="69" spans="2:11" s="1" customFormat="1" ht="15" customHeight="1" x14ac:dyDescent="0.2">
      <c r="B69" s="277"/>
      <c r="C69" s="282"/>
      <c r="D69" s="404" t="s">
        <v>1439</v>
      </c>
      <c r="E69" s="404"/>
      <c r="F69" s="404"/>
      <c r="G69" s="404"/>
      <c r="H69" s="404"/>
      <c r="I69" s="404"/>
      <c r="J69" s="404"/>
      <c r="K69" s="278"/>
    </row>
    <row r="70" spans="2:11" s="1" customFormat="1" ht="15" customHeight="1" x14ac:dyDescent="0.2">
      <c r="B70" s="277"/>
      <c r="C70" s="282"/>
      <c r="D70" s="404" t="s">
        <v>1440</v>
      </c>
      <c r="E70" s="404"/>
      <c r="F70" s="404"/>
      <c r="G70" s="404"/>
      <c r="H70" s="404"/>
      <c r="I70" s="404"/>
      <c r="J70" s="404"/>
      <c r="K70" s="278"/>
    </row>
    <row r="71" spans="2:11" s="1" customFormat="1" ht="12.75" customHeight="1" x14ac:dyDescent="0.2">
      <c r="B71" s="286"/>
      <c r="C71" s="287"/>
      <c r="D71" s="287"/>
      <c r="E71" s="287"/>
      <c r="F71" s="287"/>
      <c r="G71" s="287"/>
      <c r="H71" s="287"/>
      <c r="I71" s="287"/>
      <c r="J71" s="287"/>
      <c r="K71" s="288"/>
    </row>
    <row r="72" spans="2:11" s="1" customFormat="1" ht="18.75" customHeight="1" x14ac:dyDescent="0.2">
      <c r="B72" s="289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s="1" customFormat="1" ht="18.75" customHeight="1" x14ac:dyDescent="0.2">
      <c r="B73" s="290"/>
      <c r="C73" s="290"/>
      <c r="D73" s="290"/>
      <c r="E73" s="290"/>
      <c r="F73" s="290"/>
      <c r="G73" s="290"/>
      <c r="H73" s="290"/>
      <c r="I73" s="290"/>
      <c r="J73" s="290"/>
      <c r="K73" s="290"/>
    </row>
    <row r="74" spans="2:11" s="1" customFormat="1" ht="7.5" customHeight="1" x14ac:dyDescent="0.2">
      <c r="B74" s="291"/>
      <c r="C74" s="292"/>
      <c r="D74" s="292"/>
      <c r="E74" s="292"/>
      <c r="F74" s="292"/>
      <c r="G74" s="292"/>
      <c r="H74" s="292"/>
      <c r="I74" s="292"/>
      <c r="J74" s="292"/>
      <c r="K74" s="293"/>
    </row>
    <row r="75" spans="2:11" s="1" customFormat="1" ht="45" customHeight="1" x14ac:dyDescent="0.2">
      <c r="B75" s="294"/>
      <c r="C75" s="399" t="s">
        <v>1441</v>
      </c>
      <c r="D75" s="399"/>
      <c r="E75" s="399"/>
      <c r="F75" s="399"/>
      <c r="G75" s="399"/>
      <c r="H75" s="399"/>
      <c r="I75" s="399"/>
      <c r="J75" s="399"/>
      <c r="K75" s="295"/>
    </row>
    <row r="76" spans="2:11" s="1" customFormat="1" ht="17.25" customHeight="1" x14ac:dyDescent="0.2">
      <c r="B76" s="294"/>
      <c r="C76" s="296" t="s">
        <v>1442</v>
      </c>
      <c r="D76" s="296"/>
      <c r="E76" s="296"/>
      <c r="F76" s="296" t="s">
        <v>1443</v>
      </c>
      <c r="G76" s="297"/>
      <c r="H76" s="296" t="s">
        <v>62</v>
      </c>
      <c r="I76" s="296" t="s">
        <v>65</v>
      </c>
      <c r="J76" s="296" t="s">
        <v>1444</v>
      </c>
      <c r="K76" s="295"/>
    </row>
    <row r="77" spans="2:11" s="1" customFormat="1" ht="17.25" customHeight="1" x14ac:dyDescent="0.2">
      <c r="B77" s="294"/>
      <c r="C77" s="298" t="s">
        <v>1445</v>
      </c>
      <c r="D77" s="298"/>
      <c r="E77" s="298"/>
      <c r="F77" s="299" t="s">
        <v>1446</v>
      </c>
      <c r="G77" s="300"/>
      <c r="H77" s="298"/>
      <c r="I77" s="298"/>
      <c r="J77" s="298" t="s">
        <v>1447</v>
      </c>
      <c r="K77" s="295"/>
    </row>
    <row r="78" spans="2:11" s="1" customFormat="1" ht="5.25" customHeight="1" x14ac:dyDescent="0.2">
      <c r="B78" s="294"/>
      <c r="C78" s="301"/>
      <c r="D78" s="301"/>
      <c r="E78" s="301"/>
      <c r="F78" s="301"/>
      <c r="G78" s="302"/>
      <c r="H78" s="301"/>
      <c r="I78" s="301"/>
      <c r="J78" s="301"/>
      <c r="K78" s="295"/>
    </row>
    <row r="79" spans="2:11" s="1" customFormat="1" ht="15" customHeight="1" x14ac:dyDescent="0.2">
      <c r="B79" s="294"/>
      <c r="C79" s="283" t="s">
        <v>61</v>
      </c>
      <c r="D79" s="301"/>
      <c r="E79" s="301"/>
      <c r="F79" s="303" t="s">
        <v>1448</v>
      </c>
      <c r="G79" s="302"/>
      <c r="H79" s="283" t="s">
        <v>1449</v>
      </c>
      <c r="I79" s="283" t="s">
        <v>1450</v>
      </c>
      <c r="J79" s="283">
        <v>20</v>
      </c>
      <c r="K79" s="295"/>
    </row>
    <row r="80" spans="2:11" s="1" customFormat="1" ht="15" customHeight="1" x14ac:dyDescent="0.2">
      <c r="B80" s="294"/>
      <c r="C80" s="283" t="s">
        <v>1451</v>
      </c>
      <c r="D80" s="283"/>
      <c r="E80" s="283"/>
      <c r="F80" s="303" t="s">
        <v>1448</v>
      </c>
      <c r="G80" s="302"/>
      <c r="H80" s="283" t="s">
        <v>1452</v>
      </c>
      <c r="I80" s="283" t="s">
        <v>1450</v>
      </c>
      <c r="J80" s="283">
        <v>120</v>
      </c>
      <c r="K80" s="295"/>
    </row>
    <row r="81" spans="2:11" s="1" customFormat="1" ht="15" customHeight="1" x14ac:dyDescent="0.2">
      <c r="B81" s="304"/>
      <c r="C81" s="283" t="s">
        <v>1453</v>
      </c>
      <c r="D81" s="283"/>
      <c r="E81" s="283"/>
      <c r="F81" s="303" t="s">
        <v>1454</v>
      </c>
      <c r="G81" s="302"/>
      <c r="H81" s="283" t="s">
        <v>1455</v>
      </c>
      <c r="I81" s="283" t="s">
        <v>1450</v>
      </c>
      <c r="J81" s="283">
        <v>50</v>
      </c>
      <c r="K81" s="295"/>
    </row>
    <row r="82" spans="2:11" s="1" customFormat="1" ht="15" customHeight="1" x14ac:dyDescent="0.2">
      <c r="B82" s="304"/>
      <c r="C82" s="283" t="s">
        <v>1456</v>
      </c>
      <c r="D82" s="283"/>
      <c r="E82" s="283"/>
      <c r="F82" s="303" t="s">
        <v>1448</v>
      </c>
      <c r="G82" s="302"/>
      <c r="H82" s="283" t="s">
        <v>1457</v>
      </c>
      <c r="I82" s="283" t="s">
        <v>1458</v>
      </c>
      <c r="J82" s="283"/>
      <c r="K82" s="295"/>
    </row>
    <row r="83" spans="2:11" s="1" customFormat="1" ht="15" customHeight="1" x14ac:dyDescent="0.2">
      <c r="B83" s="304"/>
      <c r="C83" s="305" t="s">
        <v>1459</v>
      </c>
      <c r="D83" s="305"/>
      <c r="E83" s="305"/>
      <c r="F83" s="306" t="s">
        <v>1454</v>
      </c>
      <c r="G83" s="305"/>
      <c r="H83" s="305" t="s">
        <v>1460</v>
      </c>
      <c r="I83" s="305" t="s">
        <v>1450</v>
      </c>
      <c r="J83" s="305">
        <v>15</v>
      </c>
      <c r="K83" s="295"/>
    </row>
    <row r="84" spans="2:11" s="1" customFormat="1" ht="15" customHeight="1" x14ac:dyDescent="0.2">
      <c r="B84" s="304"/>
      <c r="C84" s="305" t="s">
        <v>1461</v>
      </c>
      <c r="D84" s="305"/>
      <c r="E84" s="305"/>
      <c r="F84" s="306" t="s">
        <v>1454</v>
      </c>
      <c r="G84" s="305"/>
      <c r="H84" s="305" t="s">
        <v>1462</v>
      </c>
      <c r="I84" s="305" t="s">
        <v>1450</v>
      </c>
      <c r="J84" s="305">
        <v>15</v>
      </c>
      <c r="K84" s="295"/>
    </row>
    <row r="85" spans="2:11" s="1" customFormat="1" ht="15" customHeight="1" x14ac:dyDescent="0.2">
      <c r="B85" s="304"/>
      <c r="C85" s="305" t="s">
        <v>1463</v>
      </c>
      <c r="D85" s="305"/>
      <c r="E85" s="305"/>
      <c r="F85" s="306" t="s">
        <v>1454</v>
      </c>
      <c r="G85" s="305"/>
      <c r="H85" s="305" t="s">
        <v>1464</v>
      </c>
      <c r="I85" s="305" t="s">
        <v>1450</v>
      </c>
      <c r="J85" s="305">
        <v>20</v>
      </c>
      <c r="K85" s="295"/>
    </row>
    <row r="86" spans="2:11" s="1" customFormat="1" ht="15" customHeight="1" x14ac:dyDescent="0.2">
      <c r="B86" s="304"/>
      <c r="C86" s="305" t="s">
        <v>1465</v>
      </c>
      <c r="D86" s="305"/>
      <c r="E86" s="305"/>
      <c r="F86" s="306" t="s">
        <v>1454</v>
      </c>
      <c r="G86" s="305"/>
      <c r="H86" s="305" t="s">
        <v>1466</v>
      </c>
      <c r="I86" s="305" t="s">
        <v>1450</v>
      </c>
      <c r="J86" s="305">
        <v>20</v>
      </c>
      <c r="K86" s="295"/>
    </row>
    <row r="87" spans="2:11" s="1" customFormat="1" ht="15" customHeight="1" x14ac:dyDescent="0.2">
      <c r="B87" s="304"/>
      <c r="C87" s="283" t="s">
        <v>1467</v>
      </c>
      <c r="D87" s="283"/>
      <c r="E87" s="283"/>
      <c r="F87" s="303" t="s">
        <v>1454</v>
      </c>
      <c r="G87" s="302"/>
      <c r="H87" s="283" t="s">
        <v>1468</v>
      </c>
      <c r="I87" s="283" t="s">
        <v>1450</v>
      </c>
      <c r="J87" s="283">
        <v>50</v>
      </c>
      <c r="K87" s="295"/>
    </row>
    <row r="88" spans="2:11" s="1" customFormat="1" ht="15" customHeight="1" x14ac:dyDescent="0.2">
      <c r="B88" s="304"/>
      <c r="C88" s="283" t="s">
        <v>1469</v>
      </c>
      <c r="D88" s="283"/>
      <c r="E88" s="283"/>
      <c r="F88" s="303" t="s">
        <v>1454</v>
      </c>
      <c r="G88" s="302"/>
      <c r="H88" s="283" t="s">
        <v>1470</v>
      </c>
      <c r="I88" s="283" t="s">
        <v>1450</v>
      </c>
      <c r="J88" s="283">
        <v>20</v>
      </c>
      <c r="K88" s="295"/>
    </row>
    <row r="89" spans="2:11" s="1" customFormat="1" ht="15" customHeight="1" x14ac:dyDescent="0.2">
      <c r="B89" s="304"/>
      <c r="C89" s="283" t="s">
        <v>1471</v>
      </c>
      <c r="D89" s="283"/>
      <c r="E89" s="283"/>
      <c r="F89" s="303" t="s">
        <v>1454</v>
      </c>
      <c r="G89" s="302"/>
      <c r="H89" s="283" t="s">
        <v>1472</v>
      </c>
      <c r="I89" s="283" t="s">
        <v>1450</v>
      </c>
      <c r="J89" s="283">
        <v>20</v>
      </c>
      <c r="K89" s="295"/>
    </row>
    <row r="90" spans="2:11" s="1" customFormat="1" ht="15" customHeight="1" x14ac:dyDescent="0.2">
      <c r="B90" s="304"/>
      <c r="C90" s="283" t="s">
        <v>1473</v>
      </c>
      <c r="D90" s="283"/>
      <c r="E90" s="283"/>
      <c r="F90" s="303" t="s">
        <v>1454</v>
      </c>
      <c r="G90" s="302"/>
      <c r="H90" s="283" t="s">
        <v>1474</v>
      </c>
      <c r="I90" s="283" t="s">
        <v>1450</v>
      </c>
      <c r="J90" s="283">
        <v>50</v>
      </c>
      <c r="K90" s="295"/>
    </row>
    <row r="91" spans="2:11" s="1" customFormat="1" ht="15" customHeight="1" x14ac:dyDescent="0.2">
      <c r="B91" s="304"/>
      <c r="C91" s="283" t="s">
        <v>1475</v>
      </c>
      <c r="D91" s="283"/>
      <c r="E91" s="283"/>
      <c r="F91" s="303" t="s">
        <v>1454</v>
      </c>
      <c r="G91" s="302"/>
      <c r="H91" s="283" t="s">
        <v>1475</v>
      </c>
      <c r="I91" s="283" t="s">
        <v>1450</v>
      </c>
      <c r="J91" s="283">
        <v>50</v>
      </c>
      <c r="K91" s="295"/>
    </row>
    <row r="92" spans="2:11" s="1" customFormat="1" ht="15" customHeight="1" x14ac:dyDescent="0.2">
      <c r="B92" s="304"/>
      <c r="C92" s="283" t="s">
        <v>1476</v>
      </c>
      <c r="D92" s="283"/>
      <c r="E92" s="283"/>
      <c r="F92" s="303" t="s">
        <v>1454</v>
      </c>
      <c r="G92" s="302"/>
      <c r="H92" s="283" t="s">
        <v>1477</v>
      </c>
      <c r="I92" s="283" t="s">
        <v>1450</v>
      </c>
      <c r="J92" s="283">
        <v>255</v>
      </c>
      <c r="K92" s="295"/>
    </row>
    <row r="93" spans="2:11" s="1" customFormat="1" ht="15" customHeight="1" x14ac:dyDescent="0.2">
      <c r="B93" s="304"/>
      <c r="C93" s="283" t="s">
        <v>1478</v>
      </c>
      <c r="D93" s="283"/>
      <c r="E93" s="283"/>
      <c r="F93" s="303" t="s">
        <v>1448</v>
      </c>
      <c r="G93" s="302"/>
      <c r="H93" s="283" t="s">
        <v>1479</v>
      </c>
      <c r="I93" s="283" t="s">
        <v>1480</v>
      </c>
      <c r="J93" s="283"/>
      <c r="K93" s="295"/>
    </row>
    <row r="94" spans="2:11" s="1" customFormat="1" ht="15" customHeight="1" x14ac:dyDescent="0.2">
      <c r="B94" s="304"/>
      <c r="C94" s="283" t="s">
        <v>1481</v>
      </c>
      <c r="D94" s="283"/>
      <c r="E94" s="283"/>
      <c r="F94" s="303" t="s">
        <v>1448</v>
      </c>
      <c r="G94" s="302"/>
      <c r="H94" s="283" t="s">
        <v>1482</v>
      </c>
      <c r="I94" s="283" t="s">
        <v>1483</v>
      </c>
      <c r="J94" s="283"/>
      <c r="K94" s="295"/>
    </row>
    <row r="95" spans="2:11" s="1" customFormat="1" ht="15" customHeight="1" x14ac:dyDescent="0.2">
      <c r="B95" s="304"/>
      <c r="C95" s="283" t="s">
        <v>1484</v>
      </c>
      <c r="D95" s="283"/>
      <c r="E95" s="283"/>
      <c r="F95" s="303" t="s">
        <v>1448</v>
      </c>
      <c r="G95" s="302"/>
      <c r="H95" s="283" t="s">
        <v>1484</v>
      </c>
      <c r="I95" s="283" t="s">
        <v>1483</v>
      </c>
      <c r="J95" s="283"/>
      <c r="K95" s="295"/>
    </row>
    <row r="96" spans="2:11" s="1" customFormat="1" ht="15" customHeight="1" x14ac:dyDescent="0.2">
      <c r="B96" s="304"/>
      <c r="C96" s="283" t="s">
        <v>46</v>
      </c>
      <c r="D96" s="283"/>
      <c r="E96" s="283"/>
      <c r="F96" s="303" t="s">
        <v>1448</v>
      </c>
      <c r="G96" s="302"/>
      <c r="H96" s="283" t="s">
        <v>1485</v>
      </c>
      <c r="I96" s="283" t="s">
        <v>1483</v>
      </c>
      <c r="J96" s="283"/>
      <c r="K96" s="295"/>
    </row>
    <row r="97" spans="2:11" s="1" customFormat="1" ht="15" customHeight="1" x14ac:dyDescent="0.2">
      <c r="B97" s="304"/>
      <c r="C97" s="283" t="s">
        <v>56</v>
      </c>
      <c r="D97" s="283"/>
      <c r="E97" s="283"/>
      <c r="F97" s="303" t="s">
        <v>1448</v>
      </c>
      <c r="G97" s="302"/>
      <c r="H97" s="283" t="s">
        <v>1486</v>
      </c>
      <c r="I97" s="283" t="s">
        <v>1483</v>
      </c>
      <c r="J97" s="283"/>
      <c r="K97" s="295"/>
    </row>
    <row r="98" spans="2:11" s="1" customFormat="1" ht="15" customHeight="1" x14ac:dyDescent="0.2">
      <c r="B98" s="307"/>
      <c r="C98" s="308"/>
      <c r="D98" s="308"/>
      <c r="E98" s="308"/>
      <c r="F98" s="308"/>
      <c r="G98" s="308"/>
      <c r="H98" s="308"/>
      <c r="I98" s="308"/>
      <c r="J98" s="308"/>
      <c r="K98" s="309"/>
    </row>
    <row r="99" spans="2:11" s="1" customFormat="1" ht="18.75" customHeight="1" x14ac:dyDescent="0.2">
      <c r="B99" s="310"/>
      <c r="C99" s="311"/>
      <c r="D99" s="311"/>
      <c r="E99" s="311"/>
      <c r="F99" s="311"/>
      <c r="G99" s="311"/>
      <c r="H99" s="311"/>
      <c r="I99" s="311"/>
      <c r="J99" s="311"/>
      <c r="K99" s="310"/>
    </row>
    <row r="100" spans="2:11" s="1" customFormat="1" ht="18.75" customHeight="1" x14ac:dyDescent="0.2"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</row>
    <row r="101" spans="2:11" s="1" customFormat="1" ht="7.5" customHeight="1" x14ac:dyDescent="0.2">
      <c r="B101" s="291"/>
      <c r="C101" s="292"/>
      <c r="D101" s="292"/>
      <c r="E101" s="292"/>
      <c r="F101" s="292"/>
      <c r="G101" s="292"/>
      <c r="H101" s="292"/>
      <c r="I101" s="292"/>
      <c r="J101" s="292"/>
      <c r="K101" s="293"/>
    </row>
    <row r="102" spans="2:11" s="1" customFormat="1" ht="45" customHeight="1" x14ac:dyDescent="0.2">
      <c r="B102" s="294"/>
      <c r="C102" s="399" t="s">
        <v>1487</v>
      </c>
      <c r="D102" s="399"/>
      <c r="E102" s="399"/>
      <c r="F102" s="399"/>
      <c r="G102" s="399"/>
      <c r="H102" s="399"/>
      <c r="I102" s="399"/>
      <c r="J102" s="399"/>
      <c r="K102" s="295"/>
    </row>
    <row r="103" spans="2:11" s="1" customFormat="1" ht="17.25" customHeight="1" x14ac:dyDescent="0.2">
      <c r="B103" s="294"/>
      <c r="C103" s="296" t="s">
        <v>1442</v>
      </c>
      <c r="D103" s="296"/>
      <c r="E103" s="296"/>
      <c r="F103" s="296" t="s">
        <v>1443</v>
      </c>
      <c r="G103" s="297"/>
      <c r="H103" s="296" t="s">
        <v>62</v>
      </c>
      <c r="I103" s="296" t="s">
        <v>65</v>
      </c>
      <c r="J103" s="296" t="s">
        <v>1444</v>
      </c>
      <c r="K103" s="295"/>
    </row>
    <row r="104" spans="2:11" s="1" customFormat="1" ht="17.25" customHeight="1" x14ac:dyDescent="0.2">
      <c r="B104" s="294"/>
      <c r="C104" s="298" t="s">
        <v>1445</v>
      </c>
      <c r="D104" s="298"/>
      <c r="E104" s="298"/>
      <c r="F104" s="299" t="s">
        <v>1446</v>
      </c>
      <c r="G104" s="300"/>
      <c r="H104" s="298"/>
      <c r="I104" s="298"/>
      <c r="J104" s="298" t="s">
        <v>1447</v>
      </c>
      <c r="K104" s="295"/>
    </row>
    <row r="105" spans="2:11" s="1" customFormat="1" ht="5.25" customHeight="1" x14ac:dyDescent="0.2">
      <c r="B105" s="294"/>
      <c r="C105" s="296"/>
      <c r="D105" s="296"/>
      <c r="E105" s="296"/>
      <c r="F105" s="296"/>
      <c r="G105" s="312"/>
      <c r="H105" s="296"/>
      <c r="I105" s="296"/>
      <c r="J105" s="296"/>
      <c r="K105" s="295"/>
    </row>
    <row r="106" spans="2:11" s="1" customFormat="1" ht="15" customHeight="1" x14ac:dyDescent="0.2">
      <c r="B106" s="294"/>
      <c r="C106" s="283" t="s">
        <v>61</v>
      </c>
      <c r="D106" s="301"/>
      <c r="E106" s="301"/>
      <c r="F106" s="303" t="s">
        <v>1448</v>
      </c>
      <c r="G106" s="312"/>
      <c r="H106" s="283" t="s">
        <v>1488</v>
      </c>
      <c r="I106" s="283" t="s">
        <v>1450</v>
      </c>
      <c r="J106" s="283">
        <v>20</v>
      </c>
      <c r="K106" s="295"/>
    </row>
    <row r="107" spans="2:11" s="1" customFormat="1" ht="15" customHeight="1" x14ac:dyDescent="0.2">
      <c r="B107" s="294"/>
      <c r="C107" s="283" t="s">
        <v>1451</v>
      </c>
      <c r="D107" s="283"/>
      <c r="E107" s="283"/>
      <c r="F107" s="303" t="s">
        <v>1448</v>
      </c>
      <c r="G107" s="283"/>
      <c r="H107" s="283" t="s">
        <v>1488</v>
      </c>
      <c r="I107" s="283" t="s">
        <v>1450</v>
      </c>
      <c r="J107" s="283">
        <v>120</v>
      </c>
      <c r="K107" s="295"/>
    </row>
    <row r="108" spans="2:11" s="1" customFormat="1" ht="15" customHeight="1" x14ac:dyDescent="0.2">
      <c r="B108" s="304"/>
      <c r="C108" s="283" t="s">
        <v>1453</v>
      </c>
      <c r="D108" s="283"/>
      <c r="E108" s="283"/>
      <c r="F108" s="303" t="s">
        <v>1454</v>
      </c>
      <c r="G108" s="283"/>
      <c r="H108" s="283" t="s">
        <v>1488</v>
      </c>
      <c r="I108" s="283" t="s">
        <v>1450</v>
      </c>
      <c r="J108" s="283">
        <v>50</v>
      </c>
      <c r="K108" s="295"/>
    </row>
    <row r="109" spans="2:11" s="1" customFormat="1" ht="15" customHeight="1" x14ac:dyDescent="0.2">
      <c r="B109" s="304"/>
      <c r="C109" s="283" t="s">
        <v>1456</v>
      </c>
      <c r="D109" s="283"/>
      <c r="E109" s="283"/>
      <c r="F109" s="303" t="s">
        <v>1448</v>
      </c>
      <c r="G109" s="283"/>
      <c r="H109" s="283" t="s">
        <v>1488</v>
      </c>
      <c r="I109" s="283" t="s">
        <v>1458</v>
      </c>
      <c r="J109" s="283"/>
      <c r="K109" s="295"/>
    </row>
    <row r="110" spans="2:11" s="1" customFormat="1" ht="15" customHeight="1" x14ac:dyDescent="0.2">
      <c r="B110" s="304"/>
      <c r="C110" s="283" t="s">
        <v>1467</v>
      </c>
      <c r="D110" s="283"/>
      <c r="E110" s="283"/>
      <c r="F110" s="303" t="s">
        <v>1454</v>
      </c>
      <c r="G110" s="283"/>
      <c r="H110" s="283" t="s">
        <v>1488</v>
      </c>
      <c r="I110" s="283" t="s">
        <v>1450</v>
      </c>
      <c r="J110" s="283">
        <v>50</v>
      </c>
      <c r="K110" s="295"/>
    </row>
    <row r="111" spans="2:11" s="1" customFormat="1" ht="15" customHeight="1" x14ac:dyDescent="0.2">
      <c r="B111" s="304"/>
      <c r="C111" s="283" t="s">
        <v>1475</v>
      </c>
      <c r="D111" s="283"/>
      <c r="E111" s="283"/>
      <c r="F111" s="303" t="s">
        <v>1454</v>
      </c>
      <c r="G111" s="283"/>
      <c r="H111" s="283" t="s">
        <v>1488</v>
      </c>
      <c r="I111" s="283" t="s">
        <v>1450</v>
      </c>
      <c r="J111" s="283">
        <v>50</v>
      </c>
      <c r="K111" s="295"/>
    </row>
    <row r="112" spans="2:11" s="1" customFormat="1" ht="15" customHeight="1" x14ac:dyDescent="0.2">
      <c r="B112" s="304"/>
      <c r="C112" s="283" t="s">
        <v>1473</v>
      </c>
      <c r="D112" s="283"/>
      <c r="E112" s="283"/>
      <c r="F112" s="303" t="s">
        <v>1454</v>
      </c>
      <c r="G112" s="283"/>
      <c r="H112" s="283" t="s">
        <v>1488</v>
      </c>
      <c r="I112" s="283" t="s">
        <v>1450</v>
      </c>
      <c r="J112" s="283">
        <v>50</v>
      </c>
      <c r="K112" s="295"/>
    </row>
    <row r="113" spans="2:11" s="1" customFormat="1" ht="15" customHeight="1" x14ac:dyDescent="0.2">
      <c r="B113" s="304"/>
      <c r="C113" s="283" t="s">
        <v>61</v>
      </c>
      <c r="D113" s="283"/>
      <c r="E113" s="283"/>
      <c r="F113" s="303" t="s">
        <v>1448</v>
      </c>
      <c r="G113" s="283"/>
      <c r="H113" s="283" t="s">
        <v>1489</v>
      </c>
      <c r="I113" s="283" t="s">
        <v>1450</v>
      </c>
      <c r="J113" s="283">
        <v>20</v>
      </c>
      <c r="K113" s="295"/>
    </row>
    <row r="114" spans="2:11" s="1" customFormat="1" ht="15" customHeight="1" x14ac:dyDescent="0.2">
      <c r="B114" s="304"/>
      <c r="C114" s="283" t="s">
        <v>1490</v>
      </c>
      <c r="D114" s="283"/>
      <c r="E114" s="283"/>
      <c r="F114" s="303" t="s">
        <v>1448</v>
      </c>
      <c r="G114" s="283"/>
      <c r="H114" s="283" t="s">
        <v>1491</v>
      </c>
      <c r="I114" s="283" t="s">
        <v>1450</v>
      </c>
      <c r="J114" s="283">
        <v>120</v>
      </c>
      <c r="K114" s="295"/>
    </row>
    <row r="115" spans="2:11" s="1" customFormat="1" ht="15" customHeight="1" x14ac:dyDescent="0.2">
      <c r="B115" s="304"/>
      <c r="C115" s="283" t="s">
        <v>46</v>
      </c>
      <c r="D115" s="283"/>
      <c r="E115" s="283"/>
      <c r="F115" s="303" t="s">
        <v>1448</v>
      </c>
      <c r="G115" s="283"/>
      <c r="H115" s="283" t="s">
        <v>1492</v>
      </c>
      <c r="I115" s="283" t="s">
        <v>1483</v>
      </c>
      <c r="J115" s="283"/>
      <c r="K115" s="295"/>
    </row>
    <row r="116" spans="2:11" s="1" customFormat="1" ht="15" customHeight="1" x14ac:dyDescent="0.2">
      <c r="B116" s="304"/>
      <c r="C116" s="283" t="s">
        <v>56</v>
      </c>
      <c r="D116" s="283"/>
      <c r="E116" s="283"/>
      <c r="F116" s="303" t="s">
        <v>1448</v>
      </c>
      <c r="G116" s="283"/>
      <c r="H116" s="283" t="s">
        <v>1493</v>
      </c>
      <c r="I116" s="283" t="s">
        <v>1483</v>
      </c>
      <c r="J116" s="283"/>
      <c r="K116" s="295"/>
    </row>
    <row r="117" spans="2:11" s="1" customFormat="1" ht="15" customHeight="1" x14ac:dyDescent="0.2">
      <c r="B117" s="304"/>
      <c r="C117" s="283" t="s">
        <v>65</v>
      </c>
      <c r="D117" s="283"/>
      <c r="E117" s="283"/>
      <c r="F117" s="303" t="s">
        <v>1448</v>
      </c>
      <c r="G117" s="283"/>
      <c r="H117" s="283" t="s">
        <v>1494</v>
      </c>
      <c r="I117" s="283" t="s">
        <v>1495</v>
      </c>
      <c r="J117" s="283"/>
      <c r="K117" s="295"/>
    </row>
    <row r="118" spans="2:11" s="1" customFormat="1" ht="15" customHeight="1" x14ac:dyDescent="0.2">
      <c r="B118" s="307"/>
      <c r="C118" s="313"/>
      <c r="D118" s="313"/>
      <c r="E118" s="313"/>
      <c r="F118" s="313"/>
      <c r="G118" s="313"/>
      <c r="H118" s="313"/>
      <c r="I118" s="313"/>
      <c r="J118" s="313"/>
      <c r="K118" s="309"/>
    </row>
    <row r="119" spans="2:11" s="1" customFormat="1" ht="18.75" customHeight="1" x14ac:dyDescent="0.2">
      <c r="B119" s="314"/>
      <c r="C119" s="280"/>
      <c r="D119" s="280"/>
      <c r="E119" s="280"/>
      <c r="F119" s="315"/>
      <c r="G119" s="280"/>
      <c r="H119" s="280"/>
      <c r="I119" s="280"/>
      <c r="J119" s="280"/>
      <c r="K119" s="314"/>
    </row>
    <row r="120" spans="2:11" s="1" customFormat="1" ht="18.75" customHeight="1" x14ac:dyDescent="0.2"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</row>
    <row r="121" spans="2:11" s="1" customFormat="1" ht="7.5" customHeight="1" x14ac:dyDescent="0.2">
      <c r="B121" s="316"/>
      <c r="C121" s="317"/>
      <c r="D121" s="317"/>
      <c r="E121" s="317"/>
      <c r="F121" s="317"/>
      <c r="G121" s="317"/>
      <c r="H121" s="317"/>
      <c r="I121" s="317"/>
      <c r="J121" s="317"/>
      <c r="K121" s="318"/>
    </row>
    <row r="122" spans="2:11" s="1" customFormat="1" ht="45" customHeight="1" x14ac:dyDescent="0.2">
      <c r="B122" s="319"/>
      <c r="C122" s="400" t="s">
        <v>1496</v>
      </c>
      <c r="D122" s="400"/>
      <c r="E122" s="400"/>
      <c r="F122" s="400"/>
      <c r="G122" s="400"/>
      <c r="H122" s="400"/>
      <c r="I122" s="400"/>
      <c r="J122" s="400"/>
      <c r="K122" s="320"/>
    </row>
    <row r="123" spans="2:11" s="1" customFormat="1" ht="17.25" customHeight="1" x14ac:dyDescent="0.2">
      <c r="B123" s="321"/>
      <c r="C123" s="296" t="s">
        <v>1442</v>
      </c>
      <c r="D123" s="296"/>
      <c r="E123" s="296"/>
      <c r="F123" s="296" t="s">
        <v>1443</v>
      </c>
      <c r="G123" s="297"/>
      <c r="H123" s="296" t="s">
        <v>62</v>
      </c>
      <c r="I123" s="296" t="s">
        <v>65</v>
      </c>
      <c r="J123" s="296" t="s">
        <v>1444</v>
      </c>
      <c r="K123" s="322"/>
    </row>
    <row r="124" spans="2:11" s="1" customFormat="1" ht="17.25" customHeight="1" x14ac:dyDescent="0.2">
      <c r="B124" s="321"/>
      <c r="C124" s="298" t="s">
        <v>1445</v>
      </c>
      <c r="D124" s="298"/>
      <c r="E124" s="298"/>
      <c r="F124" s="299" t="s">
        <v>1446</v>
      </c>
      <c r="G124" s="300"/>
      <c r="H124" s="298"/>
      <c r="I124" s="298"/>
      <c r="J124" s="298" t="s">
        <v>1447</v>
      </c>
      <c r="K124" s="322"/>
    </row>
    <row r="125" spans="2:11" s="1" customFormat="1" ht="5.25" customHeight="1" x14ac:dyDescent="0.2">
      <c r="B125" s="323"/>
      <c r="C125" s="301"/>
      <c r="D125" s="301"/>
      <c r="E125" s="301"/>
      <c r="F125" s="301"/>
      <c r="G125" s="283"/>
      <c r="H125" s="301"/>
      <c r="I125" s="301"/>
      <c r="J125" s="301"/>
      <c r="K125" s="324"/>
    </row>
    <row r="126" spans="2:11" s="1" customFormat="1" ht="15" customHeight="1" x14ac:dyDescent="0.2">
      <c r="B126" s="323"/>
      <c r="C126" s="283" t="s">
        <v>1451</v>
      </c>
      <c r="D126" s="301"/>
      <c r="E126" s="301"/>
      <c r="F126" s="303" t="s">
        <v>1448</v>
      </c>
      <c r="G126" s="283"/>
      <c r="H126" s="283" t="s">
        <v>1488</v>
      </c>
      <c r="I126" s="283" t="s">
        <v>1450</v>
      </c>
      <c r="J126" s="283">
        <v>120</v>
      </c>
      <c r="K126" s="325"/>
    </row>
    <row r="127" spans="2:11" s="1" customFormat="1" ht="15" customHeight="1" x14ac:dyDescent="0.2">
      <c r="B127" s="323"/>
      <c r="C127" s="283" t="s">
        <v>1497</v>
      </c>
      <c r="D127" s="283"/>
      <c r="E127" s="283"/>
      <c r="F127" s="303" t="s">
        <v>1448</v>
      </c>
      <c r="G127" s="283"/>
      <c r="H127" s="283" t="s">
        <v>1498</v>
      </c>
      <c r="I127" s="283" t="s">
        <v>1450</v>
      </c>
      <c r="J127" s="283" t="s">
        <v>1499</v>
      </c>
      <c r="K127" s="325"/>
    </row>
    <row r="128" spans="2:11" s="1" customFormat="1" ht="15" customHeight="1" x14ac:dyDescent="0.2">
      <c r="B128" s="323"/>
      <c r="C128" s="283" t="s">
        <v>1396</v>
      </c>
      <c r="D128" s="283"/>
      <c r="E128" s="283"/>
      <c r="F128" s="303" t="s">
        <v>1448</v>
      </c>
      <c r="G128" s="283"/>
      <c r="H128" s="283" t="s">
        <v>1500</v>
      </c>
      <c r="I128" s="283" t="s">
        <v>1450</v>
      </c>
      <c r="J128" s="283" t="s">
        <v>1499</v>
      </c>
      <c r="K128" s="325"/>
    </row>
    <row r="129" spans="2:11" s="1" customFormat="1" ht="15" customHeight="1" x14ac:dyDescent="0.2">
      <c r="B129" s="323"/>
      <c r="C129" s="283" t="s">
        <v>1459</v>
      </c>
      <c r="D129" s="283"/>
      <c r="E129" s="283"/>
      <c r="F129" s="303" t="s">
        <v>1454</v>
      </c>
      <c r="G129" s="283"/>
      <c r="H129" s="283" t="s">
        <v>1460</v>
      </c>
      <c r="I129" s="283" t="s">
        <v>1450</v>
      </c>
      <c r="J129" s="283">
        <v>15</v>
      </c>
      <c r="K129" s="325"/>
    </row>
    <row r="130" spans="2:11" s="1" customFormat="1" ht="15" customHeight="1" x14ac:dyDescent="0.2">
      <c r="B130" s="323"/>
      <c r="C130" s="305" t="s">
        <v>1461</v>
      </c>
      <c r="D130" s="305"/>
      <c r="E130" s="305"/>
      <c r="F130" s="306" t="s">
        <v>1454</v>
      </c>
      <c r="G130" s="305"/>
      <c r="H130" s="305" t="s">
        <v>1462</v>
      </c>
      <c r="I130" s="305" t="s">
        <v>1450</v>
      </c>
      <c r="J130" s="305">
        <v>15</v>
      </c>
      <c r="K130" s="325"/>
    </row>
    <row r="131" spans="2:11" s="1" customFormat="1" ht="15" customHeight="1" x14ac:dyDescent="0.2">
      <c r="B131" s="323"/>
      <c r="C131" s="305" t="s">
        <v>1463</v>
      </c>
      <c r="D131" s="305"/>
      <c r="E131" s="305"/>
      <c r="F131" s="306" t="s">
        <v>1454</v>
      </c>
      <c r="G131" s="305"/>
      <c r="H131" s="305" t="s">
        <v>1464</v>
      </c>
      <c r="I131" s="305" t="s">
        <v>1450</v>
      </c>
      <c r="J131" s="305">
        <v>20</v>
      </c>
      <c r="K131" s="325"/>
    </row>
    <row r="132" spans="2:11" s="1" customFormat="1" ht="15" customHeight="1" x14ac:dyDescent="0.2">
      <c r="B132" s="323"/>
      <c r="C132" s="305" t="s">
        <v>1465</v>
      </c>
      <c r="D132" s="305"/>
      <c r="E132" s="305"/>
      <c r="F132" s="306" t="s">
        <v>1454</v>
      </c>
      <c r="G132" s="305"/>
      <c r="H132" s="305" t="s">
        <v>1466</v>
      </c>
      <c r="I132" s="305" t="s">
        <v>1450</v>
      </c>
      <c r="J132" s="305">
        <v>20</v>
      </c>
      <c r="K132" s="325"/>
    </row>
    <row r="133" spans="2:11" s="1" customFormat="1" ht="15" customHeight="1" x14ac:dyDescent="0.2">
      <c r="B133" s="323"/>
      <c r="C133" s="283" t="s">
        <v>1453</v>
      </c>
      <c r="D133" s="283"/>
      <c r="E133" s="283"/>
      <c r="F133" s="303" t="s">
        <v>1454</v>
      </c>
      <c r="G133" s="283"/>
      <c r="H133" s="283" t="s">
        <v>1488</v>
      </c>
      <c r="I133" s="283" t="s">
        <v>1450</v>
      </c>
      <c r="J133" s="283">
        <v>50</v>
      </c>
      <c r="K133" s="325"/>
    </row>
    <row r="134" spans="2:11" s="1" customFormat="1" ht="15" customHeight="1" x14ac:dyDescent="0.2">
      <c r="B134" s="323"/>
      <c r="C134" s="283" t="s">
        <v>1467</v>
      </c>
      <c r="D134" s="283"/>
      <c r="E134" s="283"/>
      <c r="F134" s="303" t="s">
        <v>1454</v>
      </c>
      <c r="G134" s="283"/>
      <c r="H134" s="283" t="s">
        <v>1488</v>
      </c>
      <c r="I134" s="283" t="s">
        <v>1450</v>
      </c>
      <c r="J134" s="283">
        <v>50</v>
      </c>
      <c r="K134" s="325"/>
    </row>
    <row r="135" spans="2:11" s="1" customFormat="1" ht="15" customHeight="1" x14ac:dyDescent="0.2">
      <c r="B135" s="323"/>
      <c r="C135" s="283" t="s">
        <v>1473</v>
      </c>
      <c r="D135" s="283"/>
      <c r="E135" s="283"/>
      <c r="F135" s="303" t="s">
        <v>1454</v>
      </c>
      <c r="G135" s="283"/>
      <c r="H135" s="283" t="s">
        <v>1488</v>
      </c>
      <c r="I135" s="283" t="s">
        <v>1450</v>
      </c>
      <c r="J135" s="283">
        <v>50</v>
      </c>
      <c r="K135" s="325"/>
    </row>
    <row r="136" spans="2:11" s="1" customFormat="1" ht="15" customHeight="1" x14ac:dyDescent="0.2">
      <c r="B136" s="323"/>
      <c r="C136" s="283" t="s">
        <v>1475</v>
      </c>
      <c r="D136" s="283"/>
      <c r="E136" s="283"/>
      <c r="F136" s="303" t="s">
        <v>1454</v>
      </c>
      <c r="G136" s="283"/>
      <c r="H136" s="283" t="s">
        <v>1488</v>
      </c>
      <c r="I136" s="283" t="s">
        <v>1450</v>
      </c>
      <c r="J136" s="283">
        <v>50</v>
      </c>
      <c r="K136" s="325"/>
    </row>
    <row r="137" spans="2:11" s="1" customFormat="1" ht="15" customHeight="1" x14ac:dyDescent="0.2">
      <c r="B137" s="323"/>
      <c r="C137" s="283" t="s">
        <v>1476</v>
      </c>
      <c r="D137" s="283"/>
      <c r="E137" s="283"/>
      <c r="F137" s="303" t="s">
        <v>1454</v>
      </c>
      <c r="G137" s="283"/>
      <c r="H137" s="283" t="s">
        <v>1501</v>
      </c>
      <c r="I137" s="283" t="s">
        <v>1450</v>
      </c>
      <c r="J137" s="283">
        <v>255</v>
      </c>
      <c r="K137" s="325"/>
    </row>
    <row r="138" spans="2:11" s="1" customFormat="1" ht="15" customHeight="1" x14ac:dyDescent="0.2">
      <c r="B138" s="323"/>
      <c r="C138" s="283" t="s">
        <v>1478</v>
      </c>
      <c r="D138" s="283"/>
      <c r="E138" s="283"/>
      <c r="F138" s="303" t="s">
        <v>1448</v>
      </c>
      <c r="G138" s="283"/>
      <c r="H138" s="283" t="s">
        <v>1502</v>
      </c>
      <c r="I138" s="283" t="s">
        <v>1480</v>
      </c>
      <c r="J138" s="283"/>
      <c r="K138" s="325"/>
    </row>
    <row r="139" spans="2:11" s="1" customFormat="1" ht="15" customHeight="1" x14ac:dyDescent="0.2">
      <c r="B139" s="323"/>
      <c r="C139" s="283" t="s">
        <v>1481</v>
      </c>
      <c r="D139" s="283"/>
      <c r="E139" s="283"/>
      <c r="F139" s="303" t="s">
        <v>1448</v>
      </c>
      <c r="G139" s="283"/>
      <c r="H139" s="283" t="s">
        <v>1503</v>
      </c>
      <c r="I139" s="283" t="s">
        <v>1483</v>
      </c>
      <c r="J139" s="283"/>
      <c r="K139" s="325"/>
    </row>
    <row r="140" spans="2:11" s="1" customFormat="1" ht="15" customHeight="1" x14ac:dyDescent="0.2">
      <c r="B140" s="323"/>
      <c r="C140" s="283" t="s">
        <v>1484</v>
      </c>
      <c r="D140" s="283"/>
      <c r="E140" s="283"/>
      <c r="F140" s="303" t="s">
        <v>1448</v>
      </c>
      <c r="G140" s="283"/>
      <c r="H140" s="283" t="s">
        <v>1484</v>
      </c>
      <c r="I140" s="283" t="s">
        <v>1483</v>
      </c>
      <c r="J140" s="283"/>
      <c r="K140" s="325"/>
    </row>
    <row r="141" spans="2:11" s="1" customFormat="1" ht="15" customHeight="1" x14ac:dyDescent="0.2">
      <c r="B141" s="323"/>
      <c r="C141" s="283" t="s">
        <v>46</v>
      </c>
      <c r="D141" s="283"/>
      <c r="E141" s="283"/>
      <c r="F141" s="303" t="s">
        <v>1448</v>
      </c>
      <c r="G141" s="283"/>
      <c r="H141" s="283" t="s">
        <v>1504</v>
      </c>
      <c r="I141" s="283" t="s">
        <v>1483</v>
      </c>
      <c r="J141" s="283"/>
      <c r="K141" s="325"/>
    </row>
    <row r="142" spans="2:11" s="1" customFormat="1" ht="15" customHeight="1" x14ac:dyDescent="0.2">
      <c r="B142" s="323"/>
      <c r="C142" s="283" t="s">
        <v>1505</v>
      </c>
      <c r="D142" s="283"/>
      <c r="E142" s="283"/>
      <c r="F142" s="303" t="s">
        <v>1448</v>
      </c>
      <c r="G142" s="283"/>
      <c r="H142" s="283" t="s">
        <v>1506</v>
      </c>
      <c r="I142" s="283" t="s">
        <v>1483</v>
      </c>
      <c r="J142" s="283"/>
      <c r="K142" s="325"/>
    </row>
    <row r="143" spans="2:11" s="1" customFormat="1" ht="15" customHeight="1" x14ac:dyDescent="0.2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pans="2:11" s="1" customFormat="1" ht="18.75" customHeight="1" x14ac:dyDescent="0.2">
      <c r="B144" s="280"/>
      <c r="C144" s="280"/>
      <c r="D144" s="280"/>
      <c r="E144" s="280"/>
      <c r="F144" s="315"/>
      <c r="G144" s="280"/>
      <c r="H144" s="280"/>
      <c r="I144" s="280"/>
      <c r="J144" s="280"/>
      <c r="K144" s="280"/>
    </row>
    <row r="145" spans="2:11" s="1" customFormat="1" ht="18.75" customHeight="1" x14ac:dyDescent="0.2"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</row>
    <row r="146" spans="2:11" s="1" customFormat="1" ht="7.5" customHeight="1" x14ac:dyDescent="0.2">
      <c r="B146" s="291"/>
      <c r="C146" s="292"/>
      <c r="D146" s="292"/>
      <c r="E146" s="292"/>
      <c r="F146" s="292"/>
      <c r="G146" s="292"/>
      <c r="H146" s="292"/>
      <c r="I146" s="292"/>
      <c r="J146" s="292"/>
      <c r="K146" s="293"/>
    </row>
    <row r="147" spans="2:11" s="1" customFormat="1" ht="45" customHeight="1" x14ac:dyDescent="0.2">
      <c r="B147" s="294"/>
      <c r="C147" s="399" t="s">
        <v>1507</v>
      </c>
      <c r="D147" s="399"/>
      <c r="E147" s="399"/>
      <c r="F147" s="399"/>
      <c r="G147" s="399"/>
      <c r="H147" s="399"/>
      <c r="I147" s="399"/>
      <c r="J147" s="399"/>
      <c r="K147" s="295"/>
    </row>
    <row r="148" spans="2:11" s="1" customFormat="1" ht="17.25" customHeight="1" x14ac:dyDescent="0.2">
      <c r="B148" s="294"/>
      <c r="C148" s="296" t="s">
        <v>1442</v>
      </c>
      <c r="D148" s="296"/>
      <c r="E148" s="296"/>
      <c r="F148" s="296" t="s">
        <v>1443</v>
      </c>
      <c r="G148" s="297"/>
      <c r="H148" s="296" t="s">
        <v>62</v>
      </c>
      <c r="I148" s="296" t="s">
        <v>65</v>
      </c>
      <c r="J148" s="296" t="s">
        <v>1444</v>
      </c>
      <c r="K148" s="295"/>
    </row>
    <row r="149" spans="2:11" s="1" customFormat="1" ht="17.25" customHeight="1" x14ac:dyDescent="0.2">
      <c r="B149" s="294"/>
      <c r="C149" s="298" t="s">
        <v>1445</v>
      </c>
      <c r="D149" s="298"/>
      <c r="E149" s="298"/>
      <c r="F149" s="299" t="s">
        <v>1446</v>
      </c>
      <c r="G149" s="300"/>
      <c r="H149" s="298"/>
      <c r="I149" s="298"/>
      <c r="J149" s="298" t="s">
        <v>1447</v>
      </c>
      <c r="K149" s="295"/>
    </row>
    <row r="150" spans="2:11" s="1" customFormat="1" ht="5.25" customHeight="1" x14ac:dyDescent="0.2">
      <c r="B150" s="304"/>
      <c r="C150" s="301"/>
      <c r="D150" s="301"/>
      <c r="E150" s="301"/>
      <c r="F150" s="301"/>
      <c r="G150" s="302"/>
      <c r="H150" s="301"/>
      <c r="I150" s="301"/>
      <c r="J150" s="301"/>
      <c r="K150" s="325"/>
    </row>
    <row r="151" spans="2:11" s="1" customFormat="1" ht="15" customHeight="1" x14ac:dyDescent="0.2">
      <c r="B151" s="304"/>
      <c r="C151" s="329" t="s">
        <v>1451</v>
      </c>
      <c r="D151" s="283"/>
      <c r="E151" s="283"/>
      <c r="F151" s="330" t="s">
        <v>1448</v>
      </c>
      <c r="G151" s="283"/>
      <c r="H151" s="329" t="s">
        <v>1488</v>
      </c>
      <c r="I151" s="329" t="s">
        <v>1450</v>
      </c>
      <c r="J151" s="329">
        <v>120</v>
      </c>
      <c r="K151" s="325"/>
    </row>
    <row r="152" spans="2:11" s="1" customFormat="1" ht="15" customHeight="1" x14ac:dyDescent="0.2">
      <c r="B152" s="304"/>
      <c r="C152" s="329" t="s">
        <v>1497</v>
      </c>
      <c r="D152" s="283"/>
      <c r="E152" s="283"/>
      <c r="F152" s="330" t="s">
        <v>1448</v>
      </c>
      <c r="G152" s="283"/>
      <c r="H152" s="329" t="s">
        <v>1508</v>
      </c>
      <c r="I152" s="329" t="s">
        <v>1450</v>
      </c>
      <c r="J152" s="329" t="s">
        <v>1499</v>
      </c>
      <c r="K152" s="325"/>
    </row>
    <row r="153" spans="2:11" s="1" customFormat="1" ht="15" customHeight="1" x14ac:dyDescent="0.2">
      <c r="B153" s="304"/>
      <c r="C153" s="329" t="s">
        <v>1396</v>
      </c>
      <c r="D153" s="283"/>
      <c r="E153" s="283"/>
      <c r="F153" s="330" t="s">
        <v>1448</v>
      </c>
      <c r="G153" s="283"/>
      <c r="H153" s="329" t="s">
        <v>1509</v>
      </c>
      <c r="I153" s="329" t="s">
        <v>1450</v>
      </c>
      <c r="J153" s="329" t="s">
        <v>1499</v>
      </c>
      <c r="K153" s="325"/>
    </row>
    <row r="154" spans="2:11" s="1" customFormat="1" ht="15" customHeight="1" x14ac:dyDescent="0.2">
      <c r="B154" s="304"/>
      <c r="C154" s="329" t="s">
        <v>1453</v>
      </c>
      <c r="D154" s="283"/>
      <c r="E154" s="283"/>
      <c r="F154" s="330" t="s">
        <v>1454</v>
      </c>
      <c r="G154" s="283"/>
      <c r="H154" s="329" t="s">
        <v>1488</v>
      </c>
      <c r="I154" s="329" t="s">
        <v>1450</v>
      </c>
      <c r="J154" s="329">
        <v>50</v>
      </c>
      <c r="K154" s="325"/>
    </row>
    <row r="155" spans="2:11" s="1" customFormat="1" ht="15" customHeight="1" x14ac:dyDescent="0.2">
      <c r="B155" s="304"/>
      <c r="C155" s="329" t="s">
        <v>1456</v>
      </c>
      <c r="D155" s="283"/>
      <c r="E155" s="283"/>
      <c r="F155" s="330" t="s">
        <v>1448</v>
      </c>
      <c r="G155" s="283"/>
      <c r="H155" s="329" t="s">
        <v>1488</v>
      </c>
      <c r="I155" s="329" t="s">
        <v>1458</v>
      </c>
      <c r="J155" s="329"/>
      <c r="K155" s="325"/>
    </row>
    <row r="156" spans="2:11" s="1" customFormat="1" ht="15" customHeight="1" x14ac:dyDescent="0.2">
      <c r="B156" s="304"/>
      <c r="C156" s="329" t="s">
        <v>1467</v>
      </c>
      <c r="D156" s="283"/>
      <c r="E156" s="283"/>
      <c r="F156" s="330" t="s">
        <v>1454</v>
      </c>
      <c r="G156" s="283"/>
      <c r="H156" s="329" t="s">
        <v>1488</v>
      </c>
      <c r="I156" s="329" t="s">
        <v>1450</v>
      </c>
      <c r="J156" s="329">
        <v>50</v>
      </c>
      <c r="K156" s="325"/>
    </row>
    <row r="157" spans="2:11" s="1" customFormat="1" ht="15" customHeight="1" x14ac:dyDescent="0.2">
      <c r="B157" s="304"/>
      <c r="C157" s="329" t="s">
        <v>1475</v>
      </c>
      <c r="D157" s="283"/>
      <c r="E157" s="283"/>
      <c r="F157" s="330" t="s">
        <v>1454</v>
      </c>
      <c r="G157" s="283"/>
      <c r="H157" s="329" t="s">
        <v>1488</v>
      </c>
      <c r="I157" s="329" t="s">
        <v>1450</v>
      </c>
      <c r="J157" s="329">
        <v>50</v>
      </c>
      <c r="K157" s="325"/>
    </row>
    <row r="158" spans="2:11" s="1" customFormat="1" ht="15" customHeight="1" x14ac:dyDescent="0.2">
      <c r="B158" s="304"/>
      <c r="C158" s="329" t="s">
        <v>1473</v>
      </c>
      <c r="D158" s="283"/>
      <c r="E158" s="283"/>
      <c r="F158" s="330" t="s">
        <v>1454</v>
      </c>
      <c r="G158" s="283"/>
      <c r="H158" s="329" t="s">
        <v>1488</v>
      </c>
      <c r="I158" s="329" t="s">
        <v>1450</v>
      </c>
      <c r="J158" s="329">
        <v>50</v>
      </c>
      <c r="K158" s="325"/>
    </row>
    <row r="159" spans="2:11" s="1" customFormat="1" ht="15" customHeight="1" x14ac:dyDescent="0.2">
      <c r="B159" s="304"/>
      <c r="C159" s="329" t="s">
        <v>99</v>
      </c>
      <c r="D159" s="283"/>
      <c r="E159" s="283"/>
      <c r="F159" s="330" t="s">
        <v>1448</v>
      </c>
      <c r="G159" s="283"/>
      <c r="H159" s="329" t="s">
        <v>1510</v>
      </c>
      <c r="I159" s="329" t="s">
        <v>1450</v>
      </c>
      <c r="J159" s="329" t="s">
        <v>1511</v>
      </c>
      <c r="K159" s="325"/>
    </row>
    <row r="160" spans="2:11" s="1" customFormat="1" ht="15" customHeight="1" x14ac:dyDescent="0.2">
      <c r="B160" s="304"/>
      <c r="C160" s="329" t="s">
        <v>1512</v>
      </c>
      <c r="D160" s="283"/>
      <c r="E160" s="283"/>
      <c r="F160" s="330" t="s">
        <v>1448</v>
      </c>
      <c r="G160" s="283"/>
      <c r="H160" s="329" t="s">
        <v>1513</v>
      </c>
      <c r="I160" s="329" t="s">
        <v>1483</v>
      </c>
      <c r="J160" s="329"/>
      <c r="K160" s="325"/>
    </row>
    <row r="161" spans="2:11" s="1" customFormat="1" ht="15" customHeight="1" x14ac:dyDescent="0.2">
      <c r="B161" s="331"/>
      <c r="C161" s="313"/>
      <c r="D161" s="313"/>
      <c r="E161" s="313"/>
      <c r="F161" s="313"/>
      <c r="G161" s="313"/>
      <c r="H161" s="313"/>
      <c r="I161" s="313"/>
      <c r="J161" s="313"/>
      <c r="K161" s="332"/>
    </row>
    <row r="162" spans="2:11" s="1" customFormat="1" ht="18.75" customHeight="1" x14ac:dyDescent="0.2">
      <c r="B162" s="280"/>
      <c r="C162" s="283"/>
      <c r="D162" s="283"/>
      <c r="E162" s="283"/>
      <c r="F162" s="303"/>
      <c r="G162" s="283"/>
      <c r="H162" s="283"/>
      <c r="I162" s="283"/>
      <c r="J162" s="283"/>
      <c r="K162" s="280"/>
    </row>
    <row r="163" spans="2:11" s="1" customFormat="1" ht="18.75" customHeight="1" x14ac:dyDescent="0.2"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</row>
    <row r="164" spans="2:11" s="1" customFormat="1" ht="7.5" customHeight="1" x14ac:dyDescent="0.2">
      <c r="B164" s="272"/>
      <c r="C164" s="273"/>
      <c r="D164" s="273"/>
      <c r="E164" s="273"/>
      <c r="F164" s="273"/>
      <c r="G164" s="273"/>
      <c r="H164" s="273"/>
      <c r="I164" s="273"/>
      <c r="J164" s="273"/>
      <c r="K164" s="274"/>
    </row>
    <row r="165" spans="2:11" s="1" customFormat="1" ht="45" customHeight="1" x14ac:dyDescent="0.2">
      <c r="B165" s="275"/>
      <c r="C165" s="400" t="s">
        <v>1514</v>
      </c>
      <c r="D165" s="400"/>
      <c r="E165" s="400"/>
      <c r="F165" s="400"/>
      <c r="G165" s="400"/>
      <c r="H165" s="400"/>
      <c r="I165" s="400"/>
      <c r="J165" s="400"/>
      <c r="K165" s="276"/>
    </row>
    <row r="166" spans="2:11" s="1" customFormat="1" ht="17.25" customHeight="1" x14ac:dyDescent="0.2">
      <c r="B166" s="275"/>
      <c r="C166" s="296" t="s">
        <v>1442</v>
      </c>
      <c r="D166" s="296"/>
      <c r="E166" s="296"/>
      <c r="F166" s="296" t="s">
        <v>1443</v>
      </c>
      <c r="G166" s="333"/>
      <c r="H166" s="334" t="s">
        <v>62</v>
      </c>
      <c r="I166" s="334" t="s">
        <v>65</v>
      </c>
      <c r="J166" s="296" t="s">
        <v>1444</v>
      </c>
      <c r="K166" s="276"/>
    </row>
    <row r="167" spans="2:11" s="1" customFormat="1" ht="17.25" customHeight="1" x14ac:dyDescent="0.2">
      <c r="B167" s="277"/>
      <c r="C167" s="298" t="s">
        <v>1445</v>
      </c>
      <c r="D167" s="298"/>
      <c r="E167" s="298"/>
      <c r="F167" s="299" t="s">
        <v>1446</v>
      </c>
      <c r="G167" s="335"/>
      <c r="H167" s="336"/>
      <c r="I167" s="336"/>
      <c r="J167" s="298" t="s">
        <v>1447</v>
      </c>
      <c r="K167" s="278"/>
    </row>
    <row r="168" spans="2:11" s="1" customFormat="1" ht="5.25" customHeight="1" x14ac:dyDescent="0.2">
      <c r="B168" s="304"/>
      <c r="C168" s="301"/>
      <c r="D168" s="301"/>
      <c r="E168" s="301"/>
      <c r="F168" s="301"/>
      <c r="G168" s="302"/>
      <c r="H168" s="301"/>
      <c r="I168" s="301"/>
      <c r="J168" s="301"/>
      <c r="K168" s="325"/>
    </row>
    <row r="169" spans="2:11" s="1" customFormat="1" ht="15" customHeight="1" x14ac:dyDescent="0.2">
      <c r="B169" s="304"/>
      <c r="C169" s="283" t="s">
        <v>1451</v>
      </c>
      <c r="D169" s="283"/>
      <c r="E169" s="283"/>
      <c r="F169" s="303" t="s">
        <v>1448</v>
      </c>
      <c r="G169" s="283"/>
      <c r="H169" s="283" t="s">
        <v>1488</v>
      </c>
      <c r="I169" s="283" t="s">
        <v>1450</v>
      </c>
      <c r="J169" s="283">
        <v>120</v>
      </c>
      <c r="K169" s="325"/>
    </row>
    <row r="170" spans="2:11" s="1" customFormat="1" ht="15" customHeight="1" x14ac:dyDescent="0.2">
      <c r="B170" s="304"/>
      <c r="C170" s="283" t="s">
        <v>1497</v>
      </c>
      <c r="D170" s="283"/>
      <c r="E170" s="283"/>
      <c r="F170" s="303" t="s">
        <v>1448</v>
      </c>
      <c r="G170" s="283"/>
      <c r="H170" s="283" t="s">
        <v>1498</v>
      </c>
      <c r="I170" s="283" t="s">
        <v>1450</v>
      </c>
      <c r="J170" s="283" t="s">
        <v>1499</v>
      </c>
      <c r="K170" s="325"/>
    </row>
    <row r="171" spans="2:11" s="1" customFormat="1" ht="15" customHeight="1" x14ac:dyDescent="0.2">
      <c r="B171" s="304"/>
      <c r="C171" s="283" t="s">
        <v>1396</v>
      </c>
      <c r="D171" s="283"/>
      <c r="E171" s="283"/>
      <c r="F171" s="303" t="s">
        <v>1448</v>
      </c>
      <c r="G171" s="283"/>
      <c r="H171" s="283" t="s">
        <v>1515</v>
      </c>
      <c r="I171" s="283" t="s">
        <v>1450</v>
      </c>
      <c r="J171" s="283" t="s">
        <v>1499</v>
      </c>
      <c r="K171" s="325"/>
    </row>
    <row r="172" spans="2:11" s="1" customFormat="1" ht="15" customHeight="1" x14ac:dyDescent="0.2">
      <c r="B172" s="304"/>
      <c r="C172" s="283" t="s">
        <v>1453</v>
      </c>
      <c r="D172" s="283"/>
      <c r="E172" s="283"/>
      <c r="F172" s="303" t="s">
        <v>1454</v>
      </c>
      <c r="G172" s="283"/>
      <c r="H172" s="283" t="s">
        <v>1515</v>
      </c>
      <c r="I172" s="283" t="s">
        <v>1450</v>
      </c>
      <c r="J172" s="283">
        <v>50</v>
      </c>
      <c r="K172" s="325"/>
    </row>
    <row r="173" spans="2:11" s="1" customFormat="1" ht="15" customHeight="1" x14ac:dyDescent="0.2">
      <c r="B173" s="304"/>
      <c r="C173" s="283" t="s">
        <v>1456</v>
      </c>
      <c r="D173" s="283"/>
      <c r="E173" s="283"/>
      <c r="F173" s="303" t="s">
        <v>1448</v>
      </c>
      <c r="G173" s="283"/>
      <c r="H173" s="283" t="s">
        <v>1515</v>
      </c>
      <c r="I173" s="283" t="s">
        <v>1458</v>
      </c>
      <c r="J173" s="283"/>
      <c r="K173" s="325"/>
    </row>
    <row r="174" spans="2:11" s="1" customFormat="1" ht="15" customHeight="1" x14ac:dyDescent="0.2">
      <c r="B174" s="304"/>
      <c r="C174" s="283" t="s">
        <v>1467</v>
      </c>
      <c r="D174" s="283"/>
      <c r="E174" s="283"/>
      <c r="F174" s="303" t="s">
        <v>1454</v>
      </c>
      <c r="G174" s="283"/>
      <c r="H174" s="283" t="s">
        <v>1515</v>
      </c>
      <c r="I174" s="283" t="s">
        <v>1450</v>
      </c>
      <c r="J174" s="283">
        <v>50</v>
      </c>
      <c r="K174" s="325"/>
    </row>
    <row r="175" spans="2:11" s="1" customFormat="1" ht="15" customHeight="1" x14ac:dyDescent="0.2">
      <c r="B175" s="304"/>
      <c r="C175" s="283" t="s">
        <v>1475</v>
      </c>
      <c r="D175" s="283"/>
      <c r="E175" s="283"/>
      <c r="F175" s="303" t="s">
        <v>1454</v>
      </c>
      <c r="G175" s="283"/>
      <c r="H175" s="283" t="s">
        <v>1515</v>
      </c>
      <c r="I175" s="283" t="s">
        <v>1450</v>
      </c>
      <c r="J175" s="283">
        <v>50</v>
      </c>
      <c r="K175" s="325"/>
    </row>
    <row r="176" spans="2:11" s="1" customFormat="1" ht="15" customHeight="1" x14ac:dyDescent="0.2">
      <c r="B176" s="304"/>
      <c r="C176" s="283" t="s">
        <v>1473</v>
      </c>
      <c r="D176" s="283"/>
      <c r="E176" s="283"/>
      <c r="F176" s="303" t="s">
        <v>1454</v>
      </c>
      <c r="G176" s="283"/>
      <c r="H176" s="283" t="s">
        <v>1515</v>
      </c>
      <c r="I176" s="283" t="s">
        <v>1450</v>
      </c>
      <c r="J176" s="283">
        <v>50</v>
      </c>
      <c r="K176" s="325"/>
    </row>
    <row r="177" spans="2:11" s="1" customFormat="1" ht="15" customHeight="1" x14ac:dyDescent="0.2">
      <c r="B177" s="304"/>
      <c r="C177" s="283" t="s">
        <v>120</v>
      </c>
      <c r="D177" s="283"/>
      <c r="E177" s="283"/>
      <c r="F177" s="303" t="s">
        <v>1448</v>
      </c>
      <c r="G177" s="283"/>
      <c r="H177" s="283" t="s">
        <v>1516</v>
      </c>
      <c r="I177" s="283" t="s">
        <v>1517</v>
      </c>
      <c r="J177" s="283"/>
      <c r="K177" s="325"/>
    </row>
    <row r="178" spans="2:11" s="1" customFormat="1" ht="15" customHeight="1" x14ac:dyDescent="0.2">
      <c r="B178" s="304"/>
      <c r="C178" s="283" t="s">
        <v>65</v>
      </c>
      <c r="D178" s="283"/>
      <c r="E178" s="283"/>
      <c r="F178" s="303" t="s">
        <v>1448</v>
      </c>
      <c r="G178" s="283"/>
      <c r="H178" s="283" t="s">
        <v>1518</v>
      </c>
      <c r="I178" s="283" t="s">
        <v>1519</v>
      </c>
      <c r="J178" s="283">
        <v>1</v>
      </c>
      <c r="K178" s="325"/>
    </row>
    <row r="179" spans="2:11" s="1" customFormat="1" ht="15" customHeight="1" x14ac:dyDescent="0.2">
      <c r="B179" s="304"/>
      <c r="C179" s="283" t="s">
        <v>61</v>
      </c>
      <c r="D179" s="283"/>
      <c r="E179" s="283"/>
      <c r="F179" s="303" t="s">
        <v>1448</v>
      </c>
      <c r="G179" s="283"/>
      <c r="H179" s="283" t="s">
        <v>1520</v>
      </c>
      <c r="I179" s="283" t="s">
        <v>1450</v>
      </c>
      <c r="J179" s="283">
        <v>20</v>
      </c>
      <c r="K179" s="325"/>
    </row>
    <row r="180" spans="2:11" s="1" customFormat="1" ht="15" customHeight="1" x14ac:dyDescent="0.2">
      <c r="B180" s="304"/>
      <c r="C180" s="283" t="s">
        <v>62</v>
      </c>
      <c r="D180" s="283"/>
      <c r="E180" s="283"/>
      <c r="F180" s="303" t="s">
        <v>1448</v>
      </c>
      <c r="G180" s="283"/>
      <c r="H180" s="283" t="s">
        <v>1521</v>
      </c>
      <c r="I180" s="283" t="s">
        <v>1450</v>
      </c>
      <c r="J180" s="283">
        <v>255</v>
      </c>
      <c r="K180" s="325"/>
    </row>
    <row r="181" spans="2:11" s="1" customFormat="1" ht="15" customHeight="1" x14ac:dyDescent="0.2">
      <c r="B181" s="304"/>
      <c r="C181" s="283" t="s">
        <v>121</v>
      </c>
      <c r="D181" s="283"/>
      <c r="E181" s="283"/>
      <c r="F181" s="303" t="s">
        <v>1448</v>
      </c>
      <c r="G181" s="283"/>
      <c r="H181" s="283" t="s">
        <v>1412</v>
      </c>
      <c r="I181" s="283" t="s">
        <v>1450</v>
      </c>
      <c r="J181" s="283">
        <v>10</v>
      </c>
      <c r="K181" s="325"/>
    </row>
    <row r="182" spans="2:11" s="1" customFormat="1" ht="15" customHeight="1" x14ac:dyDescent="0.2">
      <c r="B182" s="304"/>
      <c r="C182" s="283" t="s">
        <v>122</v>
      </c>
      <c r="D182" s="283"/>
      <c r="E182" s="283"/>
      <c r="F182" s="303" t="s">
        <v>1448</v>
      </c>
      <c r="G182" s="283"/>
      <c r="H182" s="283" t="s">
        <v>1522</v>
      </c>
      <c r="I182" s="283" t="s">
        <v>1483</v>
      </c>
      <c r="J182" s="283"/>
      <c r="K182" s="325"/>
    </row>
    <row r="183" spans="2:11" s="1" customFormat="1" ht="15" customHeight="1" x14ac:dyDescent="0.2">
      <c r="B183" s="304"/>
      <c r="C183" s="283" t="s">
        <v>1523</v>
      </c>
      <c r="D183" s="283"/>
      <c r="E183" s="283"/>
      <c r="F183" s="303" t="s">
        <v>1448</v>
      </c>
      <c r="G183" s="283"/>
      <c r="H183" s="283" t="s">
        <v>1524</v>
      </c>
      <c r="I183" s="283" t="s">
        <v>1483</v>
      </c>
      <c r="J183" s="283"/>
      <c r="K183" s="325"/>
    </row>
    <row r="184" spans="2:11" s="1" customFormat="1" ht="15" customHeight="1" x14ac:dyDescent="0.2">
      <c r="B184" s="304"/>
      <c r="C184" s="283" t="s">
        <v>1512</v>
      </c>
      <c r="D184" s="283"/>
      <c r="E184" s="283"/>
      <c r="F184" s="303" t="s">
        <v>1448</v>
      </c>
      <c r="G184" s="283"/>
      <c r="H184" s="283" t="s">
        <v>1525</v>
      </c>
      <c r="I184" s="283" t="s">
        <v>1483</v>
      </c>
      <c r="J184" s="283"/>
      <c r="K184" s="325"/>
    </row>
    <row r="185" spans="2:11" s="1" customFormat="1" ht="15" customHeight="1" x14ac:dyDescent="0.2">
      <c r="B185" s="304"/>
      <c r="C185" s="283" t="s">
        <v>124</v>
      </c>
      <c r="D185" s="283"/>
      <c r="E185" s="283"/>
      <c r="F185" s="303" t="s">
        <v>1454</v>
      </c>
      <c r="G185" s="283"/>
      <c r="H185" s="283" t="s">
        <v>1526</v>
      </c>
      <c r="I185" s="283" t="s">
        <v>1450</v>
      </c>
      <c r="J185" s="283">
        <v>50</v>
      </c>
      <c r="K185" s="325"/>
    </row>
    <row r="186" spans="2:11" s="1" customFormat="1" ht="15" customHeight="1" x14ac:dyDescent="0.2">
      <c r="B186" s="304"/>
      <c r="C186" s="283" t="s">
        <v>1527</v>
      </c>
      <c r="D186" s="283"/>
      <c r="E186" s="283"/>
      <c r="F186" s="303" t="s">
        <v>1454</v>
      </c>
      <c r="G186" s="283"/>
      <c r="H186" s="283" t="s">
        <v>1528</v>
      </c>
      <c r="I186" s="283" t="s">
        <v>1529</v>
      </c>
      <c r="J186" s="283"/>
      <c r="K186" s="325"/>
    </row>
    <row r="187" spans="2:11" s="1" customFormat="1" ht="15" customHeight="1" x14ac:dyDescent="0.2">
      <c r="B187" s="304"/>
      <c r="C187" s="283" t="s">
        <v>1530</v>
      </c>
      <c r="D187" s="283"/>
      <c r="E187" s="283"/>
      <c r="F187" s="303" t="s">
        <v>1454</v>
      </c>
      <c r="G187" s="283"/>
      <c r="H187" s="283" t="s">
        <v>1531</v>
      </c>
      <c r="I187" s="283" t="s">
        <v>1529</v>
      </c>
      <c r="J187" s="283"/>
      <c r="K187" s="325"/>
    </row>
    <row r="188" spans="2:11" s="1" customFormat="1" ht="15" customHeight="1" x14ac:dyDescent="0.2">
      <c r="B188" s="304"/>
      <c r="C188" s="283" t="s">
        <v>1532</v>
      </c>
      <c r="D188" s="283"/>
      <c r="E188" s="283"/>
      <c r="F188" s="303" t="s">
        <v>1454</v>
      </c>
      <c r="G188" s="283"/>
      <c r="H188" s="283" t="s">
        <v>1533</v>
      </c>
      <c r="I188" s="283" t="s">
        <v>1529</v>
      </c>
      <c r="J188" s="283"/>
      <c r="K188" s="325"/>
    </row>
    <row r="189" spans="2:11" s="1" customFormat="1" ht="15" customHeight="1" x14ac:dyDescent="0.2">
      <c r="B189" s="304"/>
      <c r="C189" s="337" t="s">
        <v>1534</v>
      </c>
      <c r="D189" s="283"/>
      <c r="E189" s="283"/>
      <c r="F189" s="303" t="s">
        <v>1454</v>
      </c>
      <c r="G189" s="283"/>
      <c r="H189" s="283" t="s">
        <v>1535</v>
      </c>
      <c r="I189" s="283" t="s">
        <v>1536</v>
      </c>
      <c r="J189" s="338" t="s">
        <v>1537</v>
      </c>
      <c r="K189" s="325"/>
    </row>
    <row r="190" spans="2:11" s="1" customFormat="1" ht="15" customHeight="1" x14ac:dyDescent="0.2">
      <c r="B190" s="304"/>
      <c r="C190" s="289" t="s">
        <v>50</v>
      </c>
      <c r="D190" s="283"/>
      <c r="E190" s="283"/>
      <c r="F190" s="303" t="s">
        <v>1448</v>
      </c>
      <c r="G190" s="283"/>
      <c r="H190" s="280" t="s">
        <v>1538</v>
      </c>
      <c r="I190" s="283" t="s">
        <v>1539</v>
      </c>
      <c r="J190" s="283"/>
      <c r="K190" s="325"/>
    </row>
    <row r="191" spans="2:11" s="1" customFormat="1" ht="15" customHeight="1" x14ac:dyDescent="0.2">
      <c r="B191" s="304"/>
      <c r="C191" s="289" t="s">
        <v>1540</v>
      </c>
      <c r="D191" s="283"/>
      <c r="E191" s="283"/>
      <c r="F191" s="303" t="s">
        <v>1448</v>
      </c>
      <c r="G191" s="283"/>
      <c r="H191" s="283" t="s">
        <v>1541</v>
      </c>
      <c r="I191" s="283" t="s">
        <v>1483</v>
      </c>
      <c r="J191" s="283"/>
      <c r="K191" s="325"/>
    </row>
    <row r="192" spans="2:11" s="1" customFormat="1" ht="15" customHeight="1" x14ac:dyDescent="0.2">
      <c r="B192" s="304"/>
      <c r="C192" s="289" t="s">
        <v>1542</v>
      </c>
      <c r="D192" s="283"/>
      <c r="E192" s="283"/>
      <c r="F192" s="303" t="s">
        <v>1448</v>
      </c>
      <c r="G192" s="283"/>
      <c r="H192" s="283" t="s">
        <v>1543</v>
      </c>
      <c r="I192" s="283" t="s">
        <v>1483</v>
      </c>
      <c r="J192" s="283"/>
      <c r="K192" s="325"/>
    </row>
    <row r="193" spans="2:11" s="1" customFormat="1" ht="15" customHeight="1" x14ac:dyDescent="0.2">
      <c r="B193" s="304"/>
      <c r="C193" s="289" t="s">
        <v>1544</v>
      </c>
      <c r="D193" s="283"/>
      <c r="E193" s="283"/>
      <c r="F193" s="303" t="s">
        <v>1454</v>
      </c>
      <c r="G193" s="283"/>
      <c r="H193" s="283" t="s">
        <v>1545</v>
      </c>
      <c r="I193" s="283" t="s">
        <v>1483</v>
      </c>
      <c r="J193" s="283"/>
      <c r="K193" s="325"/>
    </row>
    <row r="194" spans="2:11" s="1" customFormat="1" ht="15" customHeight="1" x14ac:dyDescent="0.2">
      <c r="B194" s="331"/>
      <c r="C194" s="339"/>
      <c r="D194" s="313"/>
      <c r="E194" s="313"/>
      <c r="F194" s="313"/>
      <c r="G194" s="313"/>
      <c r="H194" s="313"/>
      <c r="I194" s="313"/>
      <c r="J194" s="313"/>
      <c r="K194" s="332"/>
    </row>
    <row r="195" spans="2:11" s="1" customFormat="1" ht="18.75" customHeight="1" x14ac:dyDescent="0.2">
      <c r="B195" s="280"/>
      <c r="C195" s="283"/>
      <c r="D195" s="283"/>
      <c r="E195" s="283"/>
      <c r="F195" s="303"/>
      <c r="G195" s="283"/>
      <c r="H195" s="283"/>
      <c r="I195" s="283"/>
      <c r="J195" s="283"/>
      <c r="K195" s="280"/>
    </row>
    <row r="196" spans="2:11" s="1" customFormat="1" ht="18.75" customHeight="1" x14ac:dyDescent="0.2">
      <c r="B196" s="280"/>
      <c r="C196" s="283"/>
      <c r="D196" s="283"/>
      <c r="E196" s="283"/>
      <c r="F196" s="303"/>
      <c r="G196" s="283"/>
      <c r="H196" s="283"/>
      <c r="I196" s="283"/>
      <c r="J196" s="283"/>
      <c r="K196" s="280"/>
    </row>
    <row r="197" spans="2:11" s="1" customFormat="1" ht="18.75" customHeight="1" x14ac:dyDescent="0.2"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</row>
    <row r="198" spans="2:11" s="1" customFormat="1" ht="13.5" x14ac:dyDescent="0.2">
      <c r="B198" s="272"/>
      <c r="C198" s="273"/>
      <c r="D198" s="273"/>
      <c r="E198" s="273"/>
      <c r="F198" s="273"/>
      <c r="G198" s="273"/>
      <c r="H198" s="273"/>
      <c r="I198" s="273"/>
      <c r="J198" s="273"/>
      <c r="K198" s="274"/>
    </row>
    <row r="199" spans="2:11" s="1" customFormat="1" ht="21" x14ac:dyDescent="0.2">
      <c r="B199" s="275"/>
      <c r="C199" s="400" t="s">
        <v>1546</v>
      </c>
      <c r="D199" s="400"/>
      <c r="E199" s="400"/>
      <c r="F199" s="400"/>
      <c r="G199" s="400"/>
      <c r="H199" s="400"/>
      <c r="I199" s="400"/>
      <c r="J199" s="400"/>
      <c r="K199" s="276"/>
    </row>
    <row r="200" spans="2:11" s="1" customFormat="1" ht="25.5" customHeight="1" x14ac:dyDescent="0.3">
      <c r="B200" s="275"/>
      <c r="C200" s="340" t="s">
        <v>1547</v>
      </c>
      <c r="D200" s="340"/>
      <c r="E200" s="340"/>
      <c r="F200" s="340" t="s">
        <v>1548</v>
      </c>
      <c r="G200" s="341"/>
      <c r="H200" s="401" t="s">
        <v>1549</v>
      </c>
      <c r="I200" s="401"/>
      <c r="J200" s="401"/>
      <c r="K200" s="276"/>
    </row>
    <row r="201" spans="2:11" s="1" customFormat="1" ht="5.25" customHeight="1" x14ac:dyDescent="0.2">
      <c r="B201" s="304"/>
      <c r="C201" s="301"/>
      <c r="D201" s="301"/>
      <c r="E201" s="301"/>
      <c r="F201" s="301"/>
      <c r="G201" s="283"/>
      <c r="H201" s="301"/>
      <c r="I201" s="301"/>
      <c r="J201" s="301"/>
      <c r="K201" s="325"/>
    </row>
    <row r="202" spans="2:11" s="1" customFormat="1" ht="15" customHeight="1" x14ac:dyDescent="0.2">
      <c r="B202" s="304"/>
      <c r="C202" s="283" t="s">
        <v>1539</v>
      </c>
      <c r="D202" s="283"/>
      <c r="E202" s="283"/>
      <c r="F202" s="303" t="s">
        <v>51</v>
      </c>
      <c r="G202" s="283"/>
      <c r="H202" s="402" t="s">
        <v>1550</v>
      </c>
      <c r="I202" s="402"/>
      <c r="J202" s="402"/>
      <c r="K202" s="325"/>
    </row>
    <row r="203" spans="2:11" s="1" customFormat="1" ht="15" customHeight="1" x14ac:dyDescent="0.2">
      <c r="B203" s="304"/>
      <c r="C203" s="310"/>
      <c r="D203" s="283"/>
      <c r="E203" s="283"/>
      <c r="F203" s="303" t="s">
        <v>52</v>
      </c>
      <c r="G203" s="283"/>
      <c r="H203" s="402" t="s">
        <v>1551</v>
      </c>
      <c r="I203" s="402"/>
      <c r="J203" s="402"/>
      <c r="K203" s="325"/>
    </row>
    <row r="204" spans="2:11" s="1" customFormat="1" ht="15" customHeight="1" x14ac:dyDescent="0.2">
      <c r="B204" s="304"/>
      <c r="C204" s="310"/>
      <c r="D204" s="283"/>
      <c r="E204" s="283"/>
      <c r="F204" s="303" t="s">
        <v>55</v>
      </c>
      <c r="G204" s="283"/>
      <c r="H204" s="402" t="s">
        <v>1552</v>
      </c>
      <c r="I204" s="402"/>
      <c r="J204" s="402"/>
      <c r="K204" s="325"/>
    </row>
    <row r="205" spans="2:11" s="1" customFormat="1" ht="15" customHeight="1" x14ac:dyDescent="0.2">
      <c r="B205" s="304"/>
      <c r="C205" s="283"/>
      <c r="D205" s="283"/>
      <c r="E205" s="283"/>
      <c r="F205" s="303" t="s">
        <v>53</v>
      </c>
      <c r="G205" s="283"/>
      <c r="H205" s="402" t="s">
        <v>1553</v>
      </c>
      <c r="I205" s="402"/>
      <c r="J205" s="402"/>
      <c r="K205" s="325"/>
    </row>
    <row r="206" spans="2:11" s="1" customFormat="1" ht="15" customHeight="1" x14ac:dyDescent="0.2">
      <c r="B206" s="304"/>
      <c r="C206" s="283"/>
      <c r="D206" s="283"/>
      <c r="E206" s="283"/>
      <c r="F206" s="303" t="s">
        <v>54</v>
      </c>
      <c r="G206" s="283"/>
      <c r="H206" s="402" t="s">
        <v>1554</v>
      </c>
      <c r="I206" s="402"/>
      <c r="J206" s="402"/>
      <c r="K206" s="325"/>
    </row>
    <row r="207" spans="2:11" s="1" customFormat="1" ht="15" customHeight="1" x14ac:dyDescent="0.2">
      <c r="B207" s="304"/>
      <c r="C207" s="283"/>
      <c r="D207" s="283"/>
      <c r="E207" s="283"/>
      <c r="F207" s="303"/>
      <c r="G207" s="283"/>
      <c r="H207" s="283"/>
      <c r="I207" s="283"/>
      <c r="J207" s="283"/>
      <c r="K207" s="325"/>
    </row>
    <row r="208" spans="2:11" s="1" customFormat="1" ht="15" customHeight="1" x14ac:dyDescent="0.2">
      <c r="B208" s="304"/>
      <c r="C208" s="283" t="s">
        <v>1495</v>
      </c>
      <c r="D208" s="283"/>
      <c r="E208" s="283"/>
      <c r="F208" s="303" t="s">
        <v>84</v>
      </c>
      <c r="G208" s="283"/>
      <c r="H208" s="402" t="s">
        <v>1555</v>
      </c>
      <c r="I208" s="402"/>
      <c r="J208" s="402"/>
      <c r="K208" s="325"/>
    </row>
    <row r="209" spans="2:11" s="1" customFormat="1" ht="15" customHeight="1" x14ac:dyDescent="0.2">
      <c r="B209" s="304"/>
      <c r="C209" s="310"/>
      <c r="D209" s="283"/>
      <c r="E209" s="283"/>
      <c r="F209" s="303" t="s">
        <v>1390</v>
      </c>
      <c r="G209" s="283"/>
      <c r="H209" s="402" t="s">
        <v>1391</v>
      </c>
      <c r="I209" s="402"/>
      <c r="J209" s="402"/>
      <c r="K209" s="325"/>
    </row>
    <row r="210" spans="2:11" s="1" customFormat="1" ht="15" customHeight="1" x14ac:dyDescent="0.2">
      <c r="B210" s="304"/>
      <c r="C210" s="283"/>
      <c r="D210" s="283"/>
      <c r="E210" s="283"/>
      <c r="F210" s="303" t="s">
        <v>1388</v>
      </c>
      <c r="G210" s="283"/>
      <c r="H210" s="402" t="s">
        <v>1556</v>
      </c>
      <c r="I210" s="402"/>
      <c r="J210" s="402"/>
      <c r="K210" s="325"/>
    </row>
    <row r="211" spans="2:11" s="1" customFormat="1" ht="15" customHeight="1" x14ac:dyDescent="0.2">
      <c r="B211" s="342"/>
      <c r="C211" s="310"/>
      <c r="D211" s="310"/>
      <c r="E211" s="310"/>
      <c r="F211" s="303" t="s">
        <v>1392</v>
      </c>
      <c r="G211" s="289"/>
      <c r="H211" s="403" t="s">
        <v>1393</v>
      </c>
      <c r="I211" s="403"/>
      <c r="J211" s="403"/>
      <c r="K211" s="343"/>
    </row>
    <row r="212" spans="2:11" s="1" customFormat="1" ht="15" customHeight="1" x14ac:dyDescent="0.2">
      <c r="B212" s="342"/>
      <c r="C212" s="310"/>
      <c r="D212" s="310"/>
      <c r="E212" s="310"/>
      <c r="F212" s="303" t="s">
        <v>1394</v>
      </c>
      <c r="G212" s="289"/>
      <c r="H212" s="403" t="s">
        <v>1137</v>
      </c>
      <c r="I212" s="403"/>
      <c r="J212" s="403"/>
      <c r="K212" s="343"/>
    </row>
    <row r="213" spans="2:11" s="1" customFormat="1" ht="15" customHeight="1" x14ac:dyDescent="0.2">
      <c r="B213" s="342"/>
      <c r="C213" s="310"/>
      <c r="D213" s="310"/>
      <c r="E213" s="310"/>
      <c r="F213" s="344"/>
      <c r="G213" s="289"/>
      <c r="H213" s="345"/>
      <c r="I213" s="345"/>
      <c r="J213" s="345"/>
      <c r="K213" s="343"/>
    </row>
    <row r="214" spans="2:11" s="1" customFormat="1" ht="15" customHeight="1" x14ac:dyDescent="0.2">
      <c r="B214" s="342"/>
      <c r="C214" s="283" t="s">
        <v>1519</v>
      </c>
      <c r="D214" s="310"/>
      <c r="E214" s="310"/>
      <c r="F214" s="303">
        <v>1</v>
      </c>
      <c r="G214" s="289"/>
      <c r="H214" s="403" t="s">
        <v>1557</v>
      </c>
      <c r="I214" s="403"/>
      <c r="J214" s="403"/>
      <c r="K214" s="343"/>
    </row>
    <row r="215" spans="2:11" s="1" customFormat="1" ht="15" customHeight="1" x14ac:dyDescent="0.2">
      <c r="B215" s="342"/>
      <c r="C215" s="310"/>
      <c r="D215" s="310"/>
      <c r="E215" s="310"/>
      <c r="F215" s="303">
        <v>2</v>
      </c>
      <c r="G215" s="289"/>
      <c r="H215" s="403" t="s">
        <v>1558</v>
      </c>
      <c r="I215" s="403"/>
      <c r="J215" s="403"/>
      <c r="K215" s="343"/>
    </row>
    <row r="216" spans="2:11" s="1" customFormat="1" ht="15" customHeight="1" x14ac:dyDescent="0.2">
      <c r="B216" s="342"/>
      <c r="C216" s="310"/>
      <c r="D216" s="310"/>
      <c r="E216" s="310"/>
      <c r="F216" s="303">
        <v>3</v>
      </c>
      <c r="G216" s="289"/>
      <c r="H216" s="403" t="s">
        <v>1559</v>
      </c>
      <c r="I216" s="403"/>
      <c r="J216" s="403"/>
      <c r="K216" s="343"/>
    </row>
    <row r="217" spans="2:11" s="1" customFormat="1" ht="15" customHeight="1" x14ac:dyDescent="0.2">
      <c r="B217" s="342"/>
      <c r="C217" s="310"/>
      <c r="D217" s="310"/>
      <c r="E217" s="310"/>
      <c r="F217" s="303">
        <v>4</v>
      </c>
      <c r="G217" s="289"/>
      <c r="H217" s="403" t="s">
        <v>1560</v>
      </c>
      <c r="I217" s="403"/>
      <c r="J217" s="403"/>
      <c r="K217" s="343"/>
    </row>
    <row r="218" spans="2:11" s="1" customFormat="1" ht="12.75" customHeight="1" x14ac:dyDescent="0.2">
      <c r="B218" s="346"/>
      <c r="C218" s="347"/>
      <c r="D218" s="347"/>
      <c r="E218" s="347"/>
      <c r="F218" s="347"/>
      <c r="G218" s="347"/>
      <c r="H218" s="347"/>
      <c r="I218" s="347"/>
      <c r="J218" s="347"/>
      <c r="K218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16054R6-I - Obnova střech...</vt:lpstr>
      <vt:lpstr>VRN - Vedlejší rozpočtové...</vt:lpstr>
      <vt:lpstr>EL.01.01 - Silnoproudá el...</vt:lpstr>
      <vt:lpstr>SLP.01 - Slaboproudé rozv...</vt:lpstr>
      <vt:lpstr>Pokyny pro vyplnění</vt:lpstr>
      <vt:lpstr>'16054R6-I - Obnova střech...'!Názvy_tisku</vt:lpstr>
      <vt:lpstr>'EL.01.01 - Silnoproudá el...'!Názvy_tisku</vt:lpstr>
      <vt:lpstr>'Rekapitulace stavby'!Názvy_tisku</vt:lpstr>
      <vt:lpstr>'SLP.01 - Slaboproudé rozv...'!Názvy_tisku</vt:lpstr>
      <vt:lpstr>'VRN - Vedlejší rozpočtové...'!Názvy_tisku</vt:lpstr>
      <vt:lpstr>'16054R6-I - Obnova střech...'!Oblast_tisku</vt:lpstr>
      <vt:lpstr>'EL.01.01 - Silnoproudá el...'!Oblast_tisku</vt:lpstr>
      <vt:lpstr>'Pokyny pro vyplnění'!Oblast_tisku</vt:lpstr>
      <vt:lpstr>'Rekapitulace stavby'!Oblast_tisku</vt:lpstr>
      <vt:lpstr>'SLP.01 - Slaboproudé rozv...'!Oblast_tisku</vt:lpstr>
      <vt:lpstr>'VRN - Vedlejší rozpočtové...'!Oblast_tisku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2020-02-19T18:45:15Z</dcterms:created>
  <dcterms:modified xsi:type="dcterms:W3CDTF">2020-02-19T18:47:46Z</dcterms:modified>
</cp:coreProperties>
</file>