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4 - Víceúčelové hřiště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'4 - Víceúčelové hřiště'!$C$92:$K$240</definedName>
    <definedName name="_xlnm.Print_Area" localSheetId="1">'4 - Víceúčelové hřiště'!$C$4:$J$39,'4 - Víceúčelové hřiště'!$C$45:$J$74,'4 - Víceúčelové hřiště'!$C$80:$K$240</definedName>
    <definedName name="_xlnm.Print_Titles" localSheetId="1">'4 - Víceúčelové hřiště'!$92:$92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0"/>
  <c r="BH230"/>
  <c r="BG230"/>
  <c r="BF230"/>
  <c r="T230"/>
  <c r="T229"/>
  <c r="R230"/>
  <c r="R229"/>
  <c r="P230"/>
  <c r="P229"/>
  <c r="BI227"/>
  <c r="BH227"/>
  <c r="BG227"/>
  <c r="BF227"/>
  <c r="T227"/>
  <c r="R227"/>
  <c r="P227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5"/>
  <c r="BH205"/>
  <c r="BG205"/>
  <c r="BF205"/>
  <c r="T205"/>
  <c r="R205"/>
  <c r="P205"/>
  <c r="BI203"/>
  <c r="BH203"/>
  <c r="BG203"/>
  <c r="BF203"/>
  <c r="T203"/>
  <c r="R203"/>
  <c r="P203"/>
  <c r="BI199"/>
  <c r="BH199"/>
  <c r="BG199"/>
  <c r="BF199"/>
  <c r="T199"/>
  <c r="T198"/>
  <c r="R199"/>
  <c r="R198"/>
  <c r="P199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5"/>
  <c r="BH125"/>
  <c r="BG125"/>
  <c r="BF125"/>
  <c r="T125"/>
  <c r="R125"/>
  <c r="P125"/>
  <c r="BI122"/>
  <c r="BH122"/>
  <c r="BG122"/>
  <c r="BF122"/>
  <c r="T122"/>
  <c r="R122"/>
  <c r="P122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J89"/>
  <c r="F89"/>
  <c r="F87"/>
  <c r="E85"/>
  <c r="J54"/>
  <c r="F54"/>
  <c r="F52"/>
  <c r="E50"/>
  <c r="J24"/>
  <c r="E24"/>
  <c r="J55"/>
  <c r="J23"/>
  <c r="J18"/>
  <c r="E18"/>
  <c r="F90"/>
  <c r="J17"/>
  <c r="J12"/>
  <c r="J87"/>
  <c r="E7"/>
  <c r="E83"/>
  <c i="1" r="L50"/>
  <c r="AM50"/>
  <c r="AM49"/>
  <c r="L49"/>
  <c r="AM47"/>
  <c r="L47"/>
  <c r="L45"/>
  <c r="L44"/>
  <c i="2" r="BK221"/>
  <c r="BK199"/>
  <c r="BK189"/>
  <c r="J174"/>
  <c r="J167"/>
  <c r="J157"/>
  <c r="BK150"/>
  <c r="J144"/>
  <c r="BK125"/>
  <c r="BK106"/>
  <c r="BK238"/>
  <c r="BK235"/>
  <c r="BK234"/>
  <c r="BK225"/>
  <c r="J212"/>
  <c r="J199"/>
  <c r="J189"/>
  <c r="J177"/>
  <c r="BK167"/>
  <c r="BK157"/>
  <c r="BK151"/>
  <c r="BK141"/>
  <c r="BK131"/>
  <c r="J113"/>
  <c i="1" r="AS54"/>
  <c i="2" r="J238"/>
  <c r="J227"/>
  <c r="J219"/>
  <c r="J209"/>
  <c r="J196"/>
  <c r="J187"/>
  <c r="BK177"/>
  <c r="BK165"/>
  <c r="BK155"/>
  <c r="J151"/>
  <c r="J141"/>
  <c r="J131"/>
  <c r="J117"/>
  <c r="BK96"/>
  <c r="BK239"/>
  <c r="BK236"/>
  <c r="J235"/>
  <c r="BK227"/>
  <c r="J214"/>
  <c r="BK203"/>
  <c r="BK191"/>
  <c r="J182"/>
  <c r="J169"/>
  <c r="J158"/>
  <c r="J152"/>
  <c r="J150"/>
  <c r="J140"/>
  <c r="J125"/>
  <c r="BK109"/>
  <c r="J96"/>
  <c r="BK212"/>
  <c r="J205"/>
  <c r="J194"/>
  <c r="BK182"/>
  <c r="J171"/>
  <c r="J162"/>
  <c r="BK154"/>
  <c r="BK140"/>
  <c r="J135"/>
  <c r="BK113"/>
  <c r="J101"/>
  <c r="J240"/>
  <c r="J237"/>
  <c r="J230"/>
  <c r="BK219"/>
  <c r="BK205"/>
  <c r="BK194"/>
  <c r="J185"/>
  <c r="BK171"/>
  <c r="BK162"/>
  <c r="J154"/>
  <c r="BK144"/>
  <c r="J137"/>
  <c r="J122"/>
  <c r="J106"/>
  <c r="J239"/>
  <c r="J234"/>
  <c r="J225"/>
  <c r="BK214"/>
  <c r="J203"/>
  <c r="J191"/>
  <c r="BK185"/>
  <c r="BK169"/>
  <c r="BK158"/>
  <c r="BK152"/>
  <c r="J147"/>
  <c r="BK137"/>
  <c r="BK122"/>
  <c r="J109"/>
  <c r="BK240"/>
  <c r="BK237"/>
  <c r="J236"/>
  <c r="BK230"/>
  <c r="J221"/>
  <c r="BK209"/>
  <c r="BK196"/>
  <c r="BK187"/>
  <c r="BK174"/>
  <c r="J165"/>
  <c r="J155"/>
  <c r="BK147"/>
  <c r="BK135"/>
  <c r="BK117"/>
  <c r="BK101"/>
  <c l="1" r="P95"/>
  <c r="T95"/>
  <c r="P139"/>
  <c r="T139"/>
  <c r="P170"/>
  <c r="T170"/>
  <c r="P193"/>
  <c r="P202"/>
  <c r="T202"/>
  <c r="BK208"/>
  <c r="BK207"/>
  <c r="J207"/>
  <c r="J67"/>
  <c r="T208"/>
  <c r="T207"/>
  <c r="BK224"/>
  <c r="J224"/>
  <c r="J70"/>
  <c r="P224"/>
  <c r="P223"/>
  <c r="T224"/>
  <c r="T223"/>
  <c r="BK95"/>
  <c r="J95"/>
  <c r="J61"/>
  <c r="R95"/>
  <c r="BK139"/>
  <c r="J139"/>
  <c r="J62"/>
  <c r="R139"/>
  <c r="BK170"/>
  <c r="J170"/>
  <c r="J63"/>
  <c r="R170"/>
  <c r="BK193"/>
  <c r="J193"/>
  <c r="J64"/>
  <c r="R193"/>
  <c r="T193"/>
  <c r="BK202"/>
  <c r="J202"/>
  <c r="J66"/>
  <c r="R202"/>
  <c r="P208"/>
  <c r="P207"/>
  <c r="R208"/>
  <c r="R207"/>
  <c r="R224"/>
  <c r="R223"/>
  <c r="BK233"/>
  <c r="J233"/>
  <c r="J73"/>
  <c r="P233"/>
  <c r="P232"/>
  <c r="R233"/>
  <c r="R232"/>
  <c r="T233"/>
  <c r="T232"/>
  <c r="BK198"/>
  <c r="J198"/>
  <c r="J65"/>
  <c r="BK229"/>
  <c r="J229"/>
  <c r="J71"/>
  <c r="E48"/>
  <c r="F55"/>
  <c r="J90"/>
  <c r="BE96"/>
  <c r="BE106"/>
  <c r="BE117"/>
  <c r="BE125"/>
  <c r="BE131"/>
  <c r="BE137"/>
  <c r="BE140"/>
  <c r="BE141"/>
  <c r="BE144"/>
  <c r="BE150"/>
  <c r="BE152"/>
  <c r="BE154"/>
  <c r="BE155"/>
  <c r="BE158"/>
  <c r="BE165"/>
  <c r="BE171"/>
  <c r="BE185"/>
  <c r="BE189"/>
  <c r="BE191"/>
  <c r="BE194"/>
  <c r="BE203"/>
  <c r="BE221"/>
  <c r="BE227"/>
  <c r="BE234"/>
  <c r="BE235"/>
  <c r="BE236"/>
  <c r="BE237"/>
  <c r="BE238"/>
  <c r="BE239"/>
  <c r="BE240"/>
  <c r="J52"/>
  <c r="BE101"/>
  <c r="BE109"/>
  <c r="BE113"/>
  <c r="BE122"/>
  <c r="BE135"/>
  <c r="BE147"/>
  <c r="BE151"/>
  <c r="BE157"/>
  <c r="BE162"/>
  <c r="BE167"/>
  <c r="BE169"/>
  <c r="BE174"/>
  <c r="BE177"/>
  <c r="BE182"/>
  <c r="BE187"/>
  <c r="BE196"/>
  <c r="BE199"/>
  <c r="BE205"/>
  <c r="BE209"/>
  <c r="BE212"/>
  <c r="BE214"/>
  <c r="BE219"/>
  <c r="BE225"/>
  <c r="BE230"/>
  <c r="F35"/>
  <c i="1" r="BB55"/>
  <c r="BB54"/>
  <c r="W31"/>
  <c i="2" r="F34"/>
  <c i="1" r="BA55"/>
  <c r="BA54"/>
  <c r="W30"/>
  <c i="2" r="F36"/>
  <c i="1" r="BC55"/>
  <c r="BC54"/>
  <c r="AY54"/>
  <c i="2" r="J34"/>
  <c i="1" r="AW55"/>
  <c i="2" r="F37"/>
  <c i="1" r="BD55"/>
  <c r="BD54"/>
  <c r="W33"/>
  <c i="2" l="1" r="P94"/>
  <c r="T94"/>
  <c r="T93"/>
  <c r="R94"/>
  <c r="R93"/>
  <c r="P93"/>
  <c i="1" r="AU55"/>
  <c i="2" r="BK94"/>
  <c r="J208"/>
  <c r="J68"/>
  <c r="BK232"/>
  <c r="J232"/>
  <c r="J72"/>
  <c r="BK223"/>
  <c r="J223"/>
  <c r="J69"/>
  <c i="1" r="AU54"/>
  <c i="2" r="F33"/>
  <c i="1" r="AZ55"/>
  <c r="AZ54"/>
  <c r="W29"/>
  <c r="AX54"/>
  <c r="AW54"/>
  <c r="AK30"/>
  <c r="W32"/>
  <c i="2" r="J33"/>
  <c i="1" r="AV55"/>
  <c r="AT55"/>
  <c i="2" l="1" r="BK93"/>
  <c r="J93"/>
  <c r="J59"/>
  <c r="J94"/>
  <c r="J60"/>
  <c i="1" r="AV54"/>
  <c r="AK29"/>
  <c i="2" l="1" r="J30"/>
  <c i="1" r="AG55"/>
  <c r="AG54"/>
  <c r="AK26"/>
  <c r="AT54"/>
  <c i="2" l="1" r="J39"/>
  <c i="1" r="AN54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<sst xmlns="http://schemas.openxmlformats.org/spreadsheetml/2006/main">
  <si>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</si>
  <si>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</si>
  <si>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</si>
  <si>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</si>
  <si>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</si>
  <si>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{9676cea0-7793-4085-b50a-5a7acc798f16}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</si>
  <si>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</si>
  <si>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</si>
  <si>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</si>
  <si>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</si>
  <si>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</si>
  <si>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</si>
  <si>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</si>
  <si>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</si>
  <si>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</si>
  <si>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</si>
  <si>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</si>
  <si>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Víceúčelové hřiště se zázemím</t>
  </si>
  <si>
    <t>KSO:</t>
  </si>
  <si>
    <t/>
  </si>
  <si>
    <t>CC-CZ:</t>
  </si>
  <si>
    <t>Místo:</t>
  </si>
  <si>
    <t>p.p.č. 1119, k.ú. Malá Veleň</t>
  </si>
  <si>
    <t>Datum:</t>
  </si>
  <si>
    <t>10. 2. 2023</t>
  </si>
  <si>
    <t>Zadavatel:</t>
  </si>
  <si>
    <t>IČ:</t>
  </si>
  <si>
    <t>Obec Malá Veleň, Jedlka č.p.46, Děčín</t>
  </si>
  <si>
    <t>DIČ:</t>
  </si>
  <si>
    <t>Uchazeč:</t>
  </si>
  <si>
    <t>Vyplň údaj</t>
  </si>
  <si>
    <t>Projektant:</t>
  </si>
  <si>
    <t>13458876</t>
  </si>
  <si>
    <t>Soňa Dlouhá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</si>
  <si>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</si>
  <si>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</si>
  <si>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</si>
  <si>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</si>
  <si>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</si>
  <si>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</si>
  <si>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</si>
  <si>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</si>
  <si>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</si>
  <si>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</si>
  <si>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</si>
  <si>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</si>
  <si>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</si>
  <si>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</si>
  <si>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</si>
  <si>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</si>
  <si>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</si>
  <si>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</si>
  <si>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</si>
  <si>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</si>
  <si>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</si>
  <si>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</si>
  <si>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</si>
  <si>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</si>
  <si>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</si>
  <si>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</si>
  <si>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</si>
  <si>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</si>
  <si>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</si>
  <si>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</si>
  <si>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</si>
  <si>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</si>
  <si>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</si>
  <si>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</si>
  <si>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</si>
  <si>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</si>
  <si>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</si>
  <si>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</si>
  <si>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</si>
  <si>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</si>
  <si>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</si>
  <si>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</si>
  <si>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</si>
  <si>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</si>
  <si>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4</t>
  </si>
  <si>
    <t>Víceúčelové hřiště</t>
  </si>
  <si>
    <t>STA</t>
  </si>
  <si>
    <t>1</t>
  </si>
  <si>
    <t>{a11a5244-51df-4738-8653-2b6676c50179}</t>
  </si>
  <si>
    <t>2</t>
  </si>
  <si>
    <t>KRYCÍ LIST SOUPISU PRACÍ</t>
  </si>
  <si>
    <t>Objekt:</t>
  </si>
  <si>
    <t>4 - Víceúčelové hřiště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</si>
  <si>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</si>
  <si>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</si>
  <si>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</si>
  <si>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</si>
  <si>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</si>
  <si>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</si>
  <si>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</si>
  <si>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</si>
  <si>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91 - Doplňující konstrukce a práce </t>
  </si>
  <si>
    <t xml:space="preserve">    94 - Lešení </t>
  </si>
  <si>
    <t xml:space="preserve">    998 - Přesun hmot</t>
  </si>
  <si>
    <t>PSV - Práce a dodávky PSV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</si>
  <si>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</si>
  <si>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</si>
  <si>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</si>
  <si>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</si>
  <si>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OST - Ostatní náklady</t>
  </si>
  <si>
    <t xml:space="preserve">    OST.1 - Vybavení víceúčelového hřiště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</si>
  <si>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</si>
  <si>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</si>
  <si>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</si>
  <si>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</si>
  <si>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</si>
  <si>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</si>
  <si>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</si>
  <si>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</si>
  <si>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</si>
  <si>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</si>
  <si>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</si>
  <si>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</si>
  <si>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</si>
  <si>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</si>
  <si>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</si>
  <si>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</si>
  <si>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</si>
  <si>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</si>
  <si>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121151123</t>
  </si>
  <si>
    <t>Sejmutí ornice strojně při souvislé ploše přes 500 m2, tl. vrstvy do 200 mm</t>
  </si>
  <si>
    <t>m2</t>
  </si>
  <si>
    <t>CS ÚRS 2023 01</t>
  </si>
  <si>
    <t>704078357</t>
  </si>
  <si>
    <t>Online PSC</t>
  </si>
  <si>
    <t>https://podminky.urs.cz/item/CS_URS_2023_01/121151123</t>
  </si>
  <si>
    <t>VV</t>
  </si>
  <si>
    <t>"hřiště"578,00</t>
  </si>
  <si>
    <t>"chodníky"128,16</t>
  </si>
  <si>
    <t>Součet</t>
  </si>
  <si>
    <t>122251104</t>
  </si>
  <si>
    <t>Odkopávky a prokopávky nezapažené strojně v hornině třídy těžitelnosti I skupiny 3 přes 100 do 500 m3</t>
  </si>
  <si>
    <t>m3</t>
  </si>
  <si>
    <t>1239075157</t>
  </si>
  <si>
    <t>https://podminky.urs.cz/item/CS_URS_2023_01/122251104</t>
  </si>
  <si>
    <t>"hřiště"578,00*0,28</t>
  </si>
  <si>
    <t>"chodník"128,16*0,10</t>
  </si>
  <si>
    <t>3</t>
  </si>
  <si>
    <t>133212811</t>
  </si>
  <si>
    <t>Hloubení nezapažených šachet ručně v horninách třídy těžitelnosti I skupiny 3, půdorysná plocha výkopu do 4 m2</t>
  </si>
  <si>
    <t>2116122633</t>
  </si>
  <si>
    <t>https://podminky.urs.cz/item/CS_URS_2023_01/133212811</t>
  </si>
  <si>
    <t>"sloupky"36*0,40*0,40*1,20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</si>
  <si>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</si>
  <si>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</si>
  <si>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-630640987</t>
  </si>
  <si>
    <t>https://podminky.urs.cz/item/CS_URS_2023_01/162351103</t>
  </si>
  <si>
    <t>P</t>
  </si>
  <si>
    <t>Poznámka k položce:_x000d_
přemístění ornice na meziskládku</t>
  </si>
  <si>
    <t>"ornice"706,160*0,20</t>
  </si>
  <si>
    <t>5</t>
  </si>
  <si>
    <t>1352212079</t>
  </si>
  <si>
    <t>Poznámka k položce:_x000d_
přemístění ornice z meziskládky k rozprostření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</si>
  <si>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</si>
  <si>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</si>
  <si>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</si>
  <si>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1805173703</t>
  </si>
  <si>
    <t>https://podminky.urs.cz/item/CS_URS_2023_01/162751117</t>
  </si>
  <si>
    <t>"odkopávky"174,656</t>
  </si>
  <si>
    <t>"hloubení"6,912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</si>
  <si>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</si>
  <si>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</si>
  <si>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</si>
  <si>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-785651361</t>
  </si>
  <si>
    <t>https://podminky.urs.cz/item/CS_URS_2023_01/162751119</t>
  </si>
  <si>
    <t>181,568*10 'Přepočtené koeficientem množství</t>
  </si>
  <si>
    <t>8</t>
  </si>
  <si>
    <t>167151111</t>
  </si>
  <si>
    <t>Nakládání, skládání a překládání neulehlého výkopku nebo sypaniny strojně nakládání, množství přes 100 m3, z hornin třídy těžitelnosti I, skupiny 1 až 3</t>
  </si>
  <si>
    <t>-1586817795</t>
  </si>
  <si>
    <t>https://podminky.urs.cz/item/CS_URS_2023_01/167151111</t>
  </si>
  <si>
    <t>9</t>
  </si>
  <si>
    <t>-328459644</t>
  </si>
  <si>
    <t>Poznámka k položce:_x000d_
naložení ornice na meziskládce</t>
  </si>
  <si>
    <t>10</t>
  </si>
  <si>
    <t>181351113</t>
  </si>
  <si>
    <t>Rozprostření a urovnání ornice v rovině nebo ve svahu sklonu do 1:5 strojně při souvislé ploše přes 500 m2, tl. vrstvy do 200 mm</t>
  </si>
  <si>
    <t>-269400680</t>
  </si>
  <si>
    <t>https://podminky.urs.cz/item/CS_URS_2023_01/181351113</t>
  </si>
  <si>
    <t>11</t>
  </si>
  <si>
    <t>181951112</t>
  </si>
  <si>
    <t>Úprava pláně vyrovnáním výškových rozdílů strojně v hornině třídy těžitelnosti I, skupiny 1 až 3 se zhutněním</t>
  </si>
  <si>
    <t>-186248436</t>
  </si>
  <si>
    <t>https://podminky.urs.cz/item/CS_URS_2023_01/181951112</t>
  </si>
  <si>
    <t>Svislé a kompletní konstrukce</t>
  </si>
  <si>
    <t>33817112R</t>
  </si>
  <si>
    <t>Montáž sloupků ztužidel a vzpěr plotových ocelových trubkových nebo profilovaných výšky přes 2,6 do 6m do připravených jamek se zabetonováním bez dodání betonu</t>
  </si>
  <si>
    <t>kus</t>
  </si>
  <si>
    <t>R-položka</t>
  </si>
  <si>
    <t>1375317288</t>
  </si>
  <si>
    <t>13</t>
  </si>
  <si>
    <t>M</t>
  </si>
  <si>
    <t>58932933</t>
  </si>
  <si>
    <t>beton C 25/30 X0 kamenivo frakce 0/22</t>
  </si>
  <si>
    <t>852645468</t>
  </si>
  <si>
    <t>36*0,40*0,40*1,20</t>
  </si>
  <si>
    <t>6,912*1,03 'Přepočtené koeficientem množství</t>
  </si>
  <si>
    <t>14</t>
  </si>
  <si>
    <t>14550266</t>
  </si>
  <si>
    <t>profil ocelový svařovaný jakost S235 průřez čtvercový 80x80x3mm</t>
  </si>
  <si>
    <t>t</t>
  </si>
  <si>
    <t>694472637</t>
  </si>
  <si>
    <t>"sloupky"36*6,00*0,00949</t>
  </si>
  <si>
    <t>2,05*1,08 'Přepočtené koeficientem množství</t>
  </si>
  <si>
    <t>15</t>
  </si>
  <si>
    <t>14550174</t>
  </si>
  <si>
    <t>profil ocelový svařovaný jakost S235 průřez obdelníkový 80x40x3mm</t>
  </si>
  <si>
    <t>1791944135</t>
  </si>
  <si>
    <t>"vzpěry, ztužidla"36*2,80*0,00691</t>
  </si>
  <si>
    <t>0,697*1,08 'Přepočtené koeficientem množství</t>
  </si>
  <si>
    <t>16</t>
  </si>
  <si>
    <t>5923199R</t>
  </si>
  <si>
    <t>zátka jeklu čtvercová 80x80x5,0-8,0mm, LDPE</t>
  </si>
  <si>
    <t>960674712</t>
  </si>
  <si>
    <t>17</t>
  </si>
  <si>
    <t>5923999R</t>
  </si>
  <si>
    <t>ostatní materiál spojovací a kotvící</t>
  </si>
  <si>
    <t>kpl</t>
  </si>
  <si>
    <t>946159397</t>
  </si>
  <si>
    <t>18</t>
  </si>
  <si>
    <t>348101210</t>
  </si>
  <si>
    <t>Osazení vrat nebo vrátek k oplocení na sloupky ocelové, plochy jednotlivě do 2 m2</t>
  </si>
  <si>
    <t>1410898168</t>
  </si>
  <si>
    <t>https://podminky.urs.cz/item/CS_URS_2023_01/348101210</t>
  </si>
  <si>
    <t>19</t>
  </si>
  <si>
    <t>5534233R</t>
  </si>
  <si>
    <t>branka plotová jednokřídlá Pz s PVC vrstvou 1000x2000mm</t>
  </si>
  <si>
    <t>-1752576360</t>
  </si>
  <si>
    <t>20</t>
  </si>
  <si>
    <t>348101230</t>
  </si>
  <si>
    <t>Osazení vrat nebo vrátek k oplocení na sloupky ocelové, plochy jednotlivě přes 4 do 6 m2</t>
  </si>
  <si>
    <t>401454897</t>
  </si>
  <si>
    <t>https://podminky.urs.cz/item/CS_URS_2023_01/348101230</t>
  </si>
  <si>
    <t>5534236R</t>
  </si>
  <si>
    <t>brána plotová dvoukřídlá Pz s PVC vrstvou 2000x2000mm</t>
  </si>
  <si>
    <t>2058832369</t>
  </si>
  <si>
    <t>22</t>
  </si>
  <si>
    <t>34818111R</t>
  </si>
  <si>
    <t>Montáž oplocení výšky 1,2 m z fošen dřevěných na předem osazené ocelové sloupky včetně spojovacího materiálu</t>
  </si>
  <si>
    <t>m</t>
  </si>
  <si>
    <t>-392198558</t>
  </si>
  <si>
    <t>(17,00+34,00)*2</t>
  </si>
  <si>
    <t>-0,90-2,80</t>
  </si>
  <si>
    <t>23</t>
  </si>
  <si>
    <t>60516106</t>
  </si>
  <si>
    <t>řezivo borové sušené tl 50mm</t>
  </si>
  <si>
    <t>-867598743</t>
  </si>
  <si>
    <t>98,30*1,20*0,05</t>
  </si>
  <si>
    <t>5,898*1,08 'Přepočtené koeficientem množství</t>
  </si>
  <si>
    <t>24</t>
  </si>
  <si>
    <t>762081150</t>
  </si>
  <si>
    <t>Hoblování hraněného řeziva přímo na staveništi ve staveništní dílně</t>
  </si>
  <si>
    <t>385352434</t>
  </si>
  <si>
    <t>https://podminky.urs.cz/item/CS_URS_2023_01/762081150</t>
  </si>
  <si>
    <t>25</t>
  </si>
  <si>
    <t>34840124R</t>
  </si>
  <si>
    <t>Montáž ochranné sítě včetně napínacích lanek a upevňovacích komponentů výšky do 5 m</t>
  </si>
  <si>
    <t>-1776627243</t>
  </si>
  <si>
    <t>26</t>
  </si>
  <si>
    <t>3132759R</t>
  </si>
  <si>
    <t>ochranná síť tl. 4 mm výšky 4 m</t>
  </si>
  <si>
    <t>159528221</t>
  </si>
  <si>
    <t>Komunikace pozemní</t>
  </si>
  <si>
    <t>27</t>
  </si>
  <si>
    <t>564231111</t>
  </si>
  <si>
    <t>Podklad nebo podsyp ze štěrkopísku ŠP s rozprostřením, vlhčením a zhutněním plochy přes 100 m2, po zhutnění tl. 100 mm</t>
  </si>
  <si>
    <t>-1998918375</t>
  </si>
  <si>
    <t>https://podminky.urs.cz/item/CS_URS_2023_01/564231111</t>
  </si>
  <si>
    <t>28</t>
  </si>
  <si>
    <t>564771111</t>
  </si>
  <si>
    <t>Podklad nebo kryt z kameniva hrubého drceného vel. 32-63 mm s rozprostřením a zhutněním plochy přes 100 m2, po zhutnění tl. 250 mm</t>
  </si>
  <si>
    <t>-318154293</t>
  </si>
  <si>
    <t>https://podminky.urs.cz/item/CS_URS_2023_01/564771111</t>
  </si>
  <si>
    <t>29</t>
  </si>
  <si>
    <t>564831111</t>
  </si>
  <si>
    <t>Podklad ze štěrkodrti ŠD s rozprostřením a zhutněním plochy přes 100 m2, po zhutnění tl. 100 mm</t>
  </si>
  <si>
    <t>-100098137</t>
  </si>
  <si>
    <t>https://podminky.urs.cz/item/CS_URS_2023_01/564831111</t>
  </si>
  <si>
    <t>"hřiště frakce 0-63"578,00</t>
  </si>
  <si>
    <t>"hřiště frakce 0-32"578,00</t>
  </si>
  <si>
    <t>30</t>
  </si>
  <si>
    <t>564851111</t>
  </si>
  <si>
    <t>Podklad ze štěrkodrti ŠD s rozprostřením a zhutněním plochy přes 100 m2, po zhutnění tl. 150 mm</t>
  </si>
  <si>
    <t>1677210527</t>
  </si>
  <si>
    <t>https://podminky.urs.cz/item/CS_URS_2023_01/564851111</t>
  </si>
  <si>
    <t>"chodníky frakce 0-63"128,16</t>
  </si>
  <si>
    <t>31</t>
  </si>
  <si>
    <t>589141121</t>
  </si>
  <si>
    <t>Umělý trávník pro sportovní povrchy multisport včetně zásypu pískem výška vlasu do 25 mm z monofilních vláken</t>
  </si>
  <si>
    <t>2003057252</t>
  </si>
  <si>
    <t>https://podminky.urs.cz/item/CS_URS_2023_01/589141121</t>
  </si>
  <si>
    <t>32</t>
  </si>
  <si>
    <t>589811111</t>
  </si>
  <si>
    <t>Umělý trávník pro sportovní povrchy vodorovné značení (lajnování) hřišť pro tenis a multisport šířky 5 cm</t>
  </si>
  <si>
    <t>-1121948301</t>
  </si>
  <si>
    <t>https://podminky.urs.cz/item/CS_URS_2023_01/589811111</t>
  </si>
  <si>
    <t>33</t>
  </si>
  <si>
    <t>596811221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</si>
  <si>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přes 50 do 100 m2</t>
  </si>
  <si>
    <t>CS ÚRS 2023 02</t>
  </si>
  <si>
    <t>1617637709</t>
  </si>
  <si>
    <t>https://podminky.urs.cz/item/CS_URS_2023_02/596811221</t>
  </si>
  <si>
    <t>34</t>
  </si>
  <si>
    <t>5924600.R</t>
  </si>
  <si>
    <t>dlažba plošná betonová 500x500x50mm</t>
  </si>
  <si>
    <t>-1672416198</t>
  </si>
  <si>
    <t>106*1,02 'Přepočtené koeficientem množství</t>
  </si>
  <si>
    <t>91</t>
  </si>
  <si>
    <t xml:space="preserve">Doplňující konstrukce a práce </t>
  </si>
  <si>
    <t>35</t>
  </si>
  <si>
    <t>916331112</t>
  </si>
  <si>
    <t>Osazení zahradního obrubníku betonového s ložem tl. od 50 do 100 mm z betonu prostého tř. C 12/15 s boční opěrou z betonu prostého tř. C 12/15</t>
  </si>
  <si>
    <t>-1772413042</t>
  </si>
  <si>
    <t>https://podminky.urs.cz/item/CS_URS_2023_01/916331112</t>
  </si>
  <si>
    <t>36</t>
  </si>
  <si>
    <t>59217016</t>
  </si>
  <si>
    <t>obrubník betonový chodníkový 1000x80x250mm</t>
  </si>
  <si>
    <t>-767202117</t>
  </si>
  <si>
    <t>208*1,01 'Přepočtené koeficientem množství</t>
  </si>
  <si>
    <t>94</t>
  </si>
  <si>
    <t xml:space="preserve">Lešení </t>
  </si>
  <si>
    <t>37</t>
  </si>
  <si>
    <t>949101112</t>
  </si>
  <si>
    <t>Lešení pomocné pracovní pro objekty pozemních staveb pro zatížení do 150 kg/m2, o výšce lešeňové podlahy přes 1,9 do 3,5 m</t>
  </si>
  <si>
    <t>-1785651480</t>
  </si>
  <si>
    <t>https://podminky.urs.cz/item/CS_URS_2023_01/949101112</t>
  </si>
  <si>
    <t>102,00*1,50</t>
  </si>
  <si>
    <t>998</t>
  </si>
  <si>
    <t>Přesun hmot</t>
  </si>
  <si>
    <t>38</t>
  </si>
  <si>
    <t>998222012</t>
  </si>
  <si>
    <t>Přesun hmot pro tělovýchovné plochy dopravní vzdálenost do 200 m</t>
  </si>
  <si>
    <t>-363228647</t>
  </si>
  <si>
    <t>https://podminky.urs.cz/item/CS_URS_2023_01/998222012</t>
  </si>
  <si>
    <t>39</t>
  </si>
  <si>
    <t>998232111</t>
  </si>
  <si>
    <t>Přesun hmot pro oplocení se svislou nosnou konstrukcí zděnou z cihel, tvárnic, bloků, popř. kovovou nebo dřevěnou vodorovná dopravní vzdálenost do 50 m, pro oplocení výšky přes 3 do 10 m</t>
  </si>
  <si>
    <t>2095509769</t>
  </si>
  <si>
    <t>https://podminky.urs.cz/item/CS_URS_2023_01/998232111</t>
  </si>
  <si>
    <t>PSV</t>
  </si>
  <si>
    <t>Práce a dodávky PSV</t>
  </si>
  <si>
    <t>783</t>
  </si>
  <si>
    <t>Dokončovací práce - nátěry</t>
  </si>
  <si>
    <t>40</t>
  </si>
  <si>
    <t>783201201</t>
  </si>
  <si>
    <t>Příprava podkladu tesařských konstrukcí před provedením nátěru broušení</t>
  </si>
  <si>
    <t>-1652410364</t>
  </si>
  <si>
    <t>https://podminky.urs.cz/item/CS_URS_2023_01/783201201</t>
  </si>
  <si>
    <t>"dřevěné fošny"2*98,30*(7*0,05+1,00)</t>
  </si>
  <si>
    <t>41</t>
  </si>
  <si>
    <t>783218111</t>
  </si>
  <si>
    <t>Lazurovací nátěr tesařských konstrukcí dvojnásobný syntetický</t>
  </si>
  <si>
    <t>-1758377701</t>
  </si>
  <si>
    <t>https://podminky.urs.cz/item/CS_URS_2023_01/783218111</t>
  </si>
  <si>
    <t>42</t>
  </si>
  <si>
    <t>783314201</t>
  </si>
  <si>
    <t>Základní antikorozní nátěr zámečnických konstrukcí jednonásobný syntetický standardní</t>
  </si>
  <si>
    <t>-1098020293</t>
  </si>
  <si>
    <t>https://podminky.urs.cz/item/CS_URS_2023_01/783314201</t>
  </si>
  <si>
    <t>"sloupky"36*6,00*(4*0,08)</t>
  </si>
  <si>
    <t>"vzpěry, ztužidla"36*2,80*((0,08+0,04)*2)</t>
  </si>
  <si>
    <t>43</t>
  </si>
  <si>
    <t>783315101</t>
  </si>
  <si>
    <t>Mezinátěr zámečnických konstrukcí jednonásobný syntetický standardní</t>
  </si>
  <si>
    <t>-619555015</t>
  </si>
  <si>
    <t>https://podminky.urs.cz/item/CS_URS_2023_01/783315101</t>
  </si>
  <si>
    <t>44</t>
  </si>
  <si>
    <t>783317101</t>
  </si>
  <si>
    <t>Krycí nátěr (email) zámečnických konstrukcí jednonásobný syntetický standardní</t>
  </si>
  <si>
    <t>-1535536010</t>
  </si>
  <si>
    <t>https://podminky.urs.cz/item/CS_URS_2023_01/783317101</t>
  </si>
  <si>
    <t>VRN</t>
  </si>
  <si>
    <t>Vedlejší rozpočtové náklady</t>
  </si>
  <si>
    <t>VRN1</t>
  </si>
  <si>
    <t>Průzkumné, geodetické a projektové práce</t>
  </si>
  <si>
    <t>45</t>
  </si>
  <si>
    <t>012103000</t>
  </si>
  <si>
    <t>Geodetické práce před výstavbou</t>
  </si>
  <si>
    <t>…</t>
  </si>
  <si>
    <t>1024</t>
  </si>
  <si>
    <t>-1940643989</t>
  </si>
  <si>
    <t>https://podminky.urs.cz/item/CS_URS_2023_01/012103000</t>
  </si>
  <si>
    <t>46</t>
  </si>
  <si>
    <t>012303000</t>
  </si>
  <si>
    <t>Geodetické práce po výstavbě</t>
  </si>
  <si>
    <t>525818505</t>
  </si>
  <si>
    <t>https://podminky.urs.cz/item/CS_URS_2023_01/012303000</t>
  </si>
  <si>
    <t>VRN3</t>
  </si>
  <si>
    <t>Zařízení staveniště</t>
  </si>
  <si>
    <t>47</t>
  </si>
  <si>
    <t>030001000</t>
  </si>
  <si>
    <t>1201517162</t>
  </si>
  <si>
    <t>https://podminky.urs.cz/item/CS_URS_2023_01/030001000</t>
  </si>
  <si>
    <t>OST</t>
  </si>
  <si>
    <t>Ostatní náklady</t>
  </si>
  <si>
    <t>OST.1</t>
  </si>
  <si>
    <t>Vybavení víceúčelového hřiště</t>
  </si>
  <si>
    <t>48</t>
  </si>
  <si>
    <t>OST.1.01</t>
  </si>
  <si>
    <t>Osazení a montáž vybavení hřiště včetně zhotovení betonových patek pro zemní pouzdra</t>
  </si>
  <si>
    <t>soubor</t>
  </si>
  <si>
    <t>262144</t>
  </si>
  <si>
    <t>1555983544</t>
  </si>
  <si>
    <t>49</t>
  </si>
  <si>
    <t>OST.1.02</t>
  </si>
  <si>
    <t>sada multifunkčních ocelových sloupků kulatých,matně stříbrná ocel včetně zemních pouzder</t>
  </si>
  <si>
    <t>sada</t>
  </si>
  <si>
    <t>839167812</t>
  </si>
  <si>
    <t>50</t>
  </si>
  <si>
    <t>OST.1.03</t>
  </si>
  <si>
    <t>síť na nohejbal PP 3 mm černá</t>
  </si>
  <si>
    <t>-573622063</t>
  </si>
  <si>
    <t>51</t>
  </si>
  <si>
    <t>OST.1.04</t>
  </si>
  <si>
    <t>tenisová síť 3 mm polypropylen černá</t>
  </si>
  <si>
    <t>-1227743847</t>
  </si>
  <si>
    <t>52</t>
  </si>
  <si>
    <t>OST.1.08</t>
  </si>
  <si>
    <t>branka na florbal</t>
  </si>
  <si>
    <t>62709355</t>
  </si>
  <si>
    <t>53</t>
  </si>
  <si>
    <t>OST.1.06</t>
  </si>
  <si>
    <t>branka na házenou 3 x 2 m, zinkovaná</t>
  </si>
  <si>
    <t>55165166</t>
  </si>
  <si>
    <t>54</t>
  </si>
  <si>
    <t>OST.1.07</t>
  </si>
  <si>
    <t>basketbalový koš</t>
  </si>
  <si>
    <t>-1126141745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</si>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</sst>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21151123" TargetMode="External" /><Relationship Id="rId2" Type="http://schemas.openxmlformats.org/officeDocument/2006/relationships/hyperlink" Target="https://podminky.urs.cz/item/CS_URS_2023_01/122251104" TargetMode="External" /><Relationship Id="rId3" Type="http://schemas.openxmlformats.org/officeDocument/2006/relationships/hyperlink" Target="https://podminky.urs.cz/item/CS_URS_2023_01/133212811" TargetMode="External" /><Relationship Id="rId4" Type="http://schemas.openxmlformats.org/officeDocument/2006/relationships/hyperlink" Target="https://podminky.urs.cz/item/CS_URS_2023_01/162351103" TargetMode="External" /><Relationship Id="rId5" Type="http://schemas.openxmlformats.org/officeDocument/2006/relationships/hyperlink" Target="https://podminky.urs.cz/item/CS_URS_2023_01/162351103" TargetMode="External" /><Relationship Id="rId6" Type="http://schemas.openxmlformats.org/officeDocument/2006/relationships/hyperlink" Target="https://podminky.urs.cz/item/CS_URS_2023_01/162751117" TargetMode="External" /><Relationship Id="rId7" Type="http://schemas.openxmlformats.org/officeDocument/2006/relationships/hyperlink" Target="https://podminky.urs.cz/item/CS_URS_2023_01/162751119" TargetMode="External" /><Relationship Id="rId8" Type="http://schemas.openxmlformats.org/officeDocument/2006/relationships/hyperlink" Target="https://podminky.urs.cz/item/CS_URS_2023_01/167151111" TargetMode="External" /><Relationship Id="rId9" Type="http://schemas.openxmlformats.org/officeDocument/2006/relationships/hyperlink" Target="https://podminky.urs.cz/item/CS_URS_2023_01/167151111" TargetMode="External" /><Relationship Id="rId10" Type="http://schemas.openxmlformats.org/officeDocument/2006/relationships/hyperlink" Target="https://podminky.urs.cz/item/CS_URS_2023_01/181351113" TargetMode="External" /><Relationship Id="rId11" Type="http://schemas.openxmlformats.org/officeDocument/2006/relationships/hyperlink" Target="https://podminky.urs.cz/item/CS_URS_2023_01/181951112" TargetMode="External" /><Relationship Id="rId12" Type="http://schemas.openxmlformats.org/officeDocument/2006/relationships/hyperlink" Target="https://podminky.urs.cz/item/CS_URS_2023_01/348101210" TargetMode="External" /><Relationship Id="rId13" Type="http://schemas.openxmlformats.org/officeDocument/2006/relationships/hyperlink" Target="https://podminky.urs.cz/item/CS_URS_2023_01/348101230" TargetMode="External" /><Relationship Id="rId14" Type="http://schemas.openxmlformats.org/officeDocument/2006/relationships/hyperlink" Target="https://podminky.urs.cz/item/CS_URS_2023_01/762081150" TargetMode="External" /><Relationship Id="rId15" Type="http://schemas.openxmlformats.org/officeDocument/2006/relationships/hyperlink" Target="https://podminky.urs.cz/item/CS_URS_2023_01/564231111" TargetMode="External" /><Relationship Id="rId16" Type="http://schemas.openxmlformats.org/officeDocument/2006/relationships/hyperlink" Target="https://podminky.urs.cz/item/CS_URS_2023_01/564771111" TargetMode="External" /><Relationship Id="rId17" Type="http://schemas.openxmlformats.org/officeDocument/2006/relationships/hyperlink" Target="https://podminky.urs.cz/item/CS_URS_2023_01/564831111" TargetMode="External" /><Relationship Id="rId18" Type="http://schemas.openxmlformats.org/officeDocument/2006/relationships/hyperlink" Target="https://podminky.urs.cz/item/CS_URS_2023_01/564851111" TargetMode="External" /><Relationship Id="rId19" Type="http://schemas.openxmlformats.org/officeDocument/2006/relationships/hyperlink" Target="https://podminky.urs.cz/item/CS_URS_2023_01/589141121" TargetMode="External" /><Relationship Id="rId20" Type="http://schemas.openxmlformats.org/officeDocument/2006/relationships/hyperlink" Target="https://podminky.urs.cz/item/CS_URS_2023_01/589811111" TargetMode="External" /><Relationship Id="rId21" Type="http://schemas.openxmlformats.org/officeDocument/2006/relationships/hyperlink" Target="https://podminky.urs.cz/item/CS_URS_2023_02/596811221" TargetMode="External" /><Relationship Id="rId22" Type="http://schemas.openxmlformats.org/officeDocument/2006/relationships/hyperlink" Target="https://podminky.urs.cz/item/CS_URS_2023_01/916331112" TargetMode="External" /><Relationship Id="rId23" Type="http://schemas.openxmlformats.org/officeDocument/2006/relationships/hyperlink" Target="https://podminky.urs.cz/item/CS_URS_2023_01/949101112" TargetMode="External" /><Relationship Id="rId24" Type="http://schemas.openxmlformats.org/officeDocument/2006/relationships/hyperlink" Target="https://podminky.urs.cz/item/CS_URS_2023_01/998222012" TargetMode="External" /><Relationship Id="rId25" Type="http://schemas.openxmlformats.org/officeDocument/2006/relationships/hyperlink" Target="https://podminky.urs.cz/item/CS_URS_2023_01/998232111" TargetMode="External" /><Relationship Id="rId26" Type="http://schemas.openxmlformats.org/officeDocument/2006/relationships/hyperlink" Target="https://podminky.urs.cz/item/CS_URS_2023_01/783201201" TargetMode="External" /><Relationship Id="rId27" Type="http://schemas.openxmlformats.org/officeDocument/2006/relationships/hyperlink" Target="https://podminky.urs.cz/item/CS_URS_2023_01/783218111" TargetMode="External" /><Relationship Id="rId28" Type="http://schemas.openxmlformats.org/officeDocument/2006/relationships/hyperlink" Target="https://podminky.urs.cz/item/CS_URS_2023_01/783314201" TargetMode="External" /><Relationship Id="rId29" Type="http://schemas.openxmlformats.org/officeDocument/2006/relationships/hyperlink" Target="https://podminky.urs.cz/item/CS_URS_2023_01/783315101" TargetMode="External" /><Relationship Id="rId30" Type="http://schemas.openxmlformats.org/officeDocument/2006/relationships/hyperlink" Target="https://podminky.urs.cz/item/CS_URS_2023_01/783317101" TargetMode="External" /><Relationship Id="rId31" Type="http://schemas.openxmlformats.org/officeDocument/2006/relationships/hyperlink" Target="https://podminky.urs.cz/item/CS_URS_2023_01/012103000" TargetMode="External" /><Relationship Id="rId32" Type="http://schemas.openxmlformats.org/officeDocument/2006/relationships/hyperlink" Target="https://podminky.urs.cz/item/CS_URS_2023_01/012303000" TargetMode="External" /><Relationship Id="rId33" Type="http://schemas.openxmlformats.org/officeDocument/2006/relationships/hyperlink" Target="https://podminky.urs.cz/item/CS_URS_2023_01/030001000" TargetMode="External" /><Relationship Id="rId3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002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Víceúčelové hřiště se zázemím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p.p.č. 1119, k.ú. Malá Veleň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10. 2. 2023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Obec Malá Veleň, Jedlka č.p.46, Děčín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Soňa Dlouhá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35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16.5" customHeight="1">
      <c r="A55" s="112" t="s">
        <v>77</v>
      </c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'4 - Víceúčelové hřiště'!J30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'4 - Víceúčelové hřiště'!P93</f>
        <v>0</v>
      </c>
      <c r="AV55" s="121">
        <f>'4 - Víceúčelové hřiště'!J33</f>
        <v>0</v>
      </c>
      <c r="AW55" s="121">
        <f>'4 - Víceúčelové hřiště'!J34</f>
        <v>0</v>
      </c>
      <c r="AX55" s="121">
        <f>'4 - Víceúčelové hřiště'!J35</f>
        <v>0</v>
      </c>
      <c r="AY55" s="121">
        <f>'4 - Víceúčelové hřiště'!J36</f>
        <v>0</v>
      </c>
      <c r="AZ55" s="121">
        <f>'4 - Víceúčelové hřiště'!F33</f>
        <v>0</v>
      </c>
      <c r="BA55" s="121">
        <f>'4 - Víceúčelové hřiště'!F34</f>
        <v>0</v>
      </c>
      <c r="BB55" s="121">
        <f>'4 - Víceúčelové hřiště'!F35</f>
        <v>0</v>
      </c>
      <c r="BC55" s="121">
        <f>'4 - Víceúčelové hřiště'!F36</f>
        <v>0</v>
      </c>
      <c r="BD55" s="123">
        <f>'4 - Víceúčelové hřiště'!F37</f>
        <v>0</v>
      </c>
      <c r="BE55" s="7"/>
      <c r="BT55" s="124" t="s">
        <v>81</v>
      </c>
      <c r="BV55" s="124" t="s">
        <v>75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rl7eb+MG3PMFM8PbEj9cn785lt4nvCK9drLp5vapXbqTfkSJhnqtdTNd0sdwGkemENm51UQi7n0IobYVL0Qu6Q==" hashValue="/JXprR9s7HC/QmnIZLKGhjqWLN2BULpKHQDqKjifY8Jw/GrXb8Iqn1Sd5EHG+QPBq18+pPJGgyqaxb9ezGPJU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4 - Víceúčelové hřiště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83</v>
      </c>
    </row>
    <row r="4" s="1" customFormat="1" ht="24.96" customHeight="1">
      <c r="B4" s="21"/>
      <c r="D4" s="127" t="s">
        <v>84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Víceúčelové hřiště se zázemím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85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86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10. 2. 2023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">
        <v>19</v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">
        <v>27</v>
      </c>
      <c r="F15" s="39"/>
      <c r="G15" s="39"/>
      <c r="H15" s="39"/>
      <c r="I15" s="129" t="s">
        <v>28</v>
      </c>
      <c r="J15" s="133" t="s">
        <v>19</v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29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28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31</v>
      </c>
      <c r="E20" s="39"/>
      <c r="F20" s="39"/>
      <c r="G20" s="39"/>
      <c r="H20" s="39"/>
      <c r="I20" s="129" t="s">
        <v>26</v>
      </c>
      <c r="J20" s="133" t="s">
        <v>32</v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">
        <v>33</v>
      </c>
      <c r="F21" s="39"/>
      <c r="G21" s="39"/>
      <c r="H21" s="39"/>
      <c r="I21" s="129" t="s">
        <v>28</v>
      </c>
      <c r="J21" s="133" t="s">
        <v>19</v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35</v>
      </c>
      <c r="E23" s="39"/>
      <c r="F23" s="39"/>
      <c r="G23" s="39"/>
      <c r="H23" s="39"/>
      <c r="I23" s="129" t="s">
        <v>26</v>
      </c>
      <c r="J23" s="133" t="str">
        <f>IF('Rekapitulace stavby'!AN19="","",'Rekapitulace stavby'!AN19)</f>
        <v/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tr">
        <f>IF('Rekapitulace stavby'!E20="","",'Rekapitulace stavby'!E20)</f>
        <v xml:space="preserve"> </v>
      </c>
      <c r="F24" s="39"/>
      <c r="G24" s="39"/>
      <c r="H24" s="39"/>
      <c r="I24" s="129" t="s">
        <v>28</v>
      </c>
      <c r="J24" s="133" t="str">
        <f>IF('Rekapitulace stavby'!AN20="","",'Rekapitulace stavby'!AN20)</f>
        <v/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37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5"/>
      <c r="B27" s="136"/>
      <c r="C27" s="135"/>
      <c r="D27" s="135"/>
      <c r="E27" s="137" t="s">
        <v>19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39</v>
      </c>
      <c r="E30" s="39"/>
      <c r="F30" s="39"/>
      <c r="G30" s="39"/>
      <c r="H30" s="39"/>
      <c r="I30" s="39"/>
      <c r="J30" s="141">
        <f>ROUND(J93,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41</v>
      </c>
      <c r="G32" s="39"/>
      <c r="H32" s="39"/>
      <c r="I32" s="142" t="s">
        <v>40</v>
      </c>
      <c r="J32" s="142" t="s">
        <v>42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43</v>
      </c>
      <c r="E33" s="129" t="s">
        <v>44</v>
      </c>
      <c r="F33" s="144">
        <f>ROUND((SUM(BE93:BE240)),  2)</f>
        <v>0</v>
      </c>
      <c r="G33" s="39"/>
      <c r="H33" s="39"/>
      <c r="I33" s="145">
        <v>0.20999999999999999</v>
      </c>
      <c r="J33" s="144">
        <f>ROUND(((SUM(BE93:BE240))*I33),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45</v>
      </c>
      <c r="F34" s="144">
        <f>ROUND((SUM(BF93:BF240)),  2)</f>
        <v>0</v>
      </c>
      <c r="G34" s="39"/>
      <c r="H34" s="39"/>
      <c r="I34" s="145">
        <v>0.12</v>
      </c>
      <c r="J34" s="144">
        <f>ROUND(((SUM(BF93:BF240))*I34),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46</v>
      </c>
      <c r="F35" s="144">
        <f>ROUND((SUM(BG93:BG240)),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47</v>
      </c>
      <c r="F36" s="144">
        <f>ROUND((SUM(BH93:BH240)),  2)</f>
        <v>0</v>
      </c>
      <c r="G36" s="39"/>
      <c r="H36" s="39"/>
      <c r="I36" s="145">
        <v>0.12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48</v>
      </c>
      <c r="F37" s="144">
        <f>ROUND((SUM(BI93:BI240)),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49</v>
      </c>
      <c r="E39" s="148"/>
      <c r="F39" s="148"/>
      <c r="G39" s="149" t="s">
        <v>50</v>
      </c>
      <c r="H39" s="150" t="s">
        <v>51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87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Víceúčelové hřiště se zázemím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85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4 - Víceúčelové hřiště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p.p.č. 1119, k.ú. Malá Veleň</v>
      </c>
      <c r="G52" s="41"/>
      <c r="H52" s="41"/>
      <c r="I52" s="33" t="s">
        <v>23</v>
      </c>
      <c r="J52" s="73" t="str">
        <f>IF(J12="","",J12)</f>
        <v>10. 2. 2023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Obec Malá Veleň, Jedlka č.p.46, Děčín</v>
      </c>
      <c r="G54" s="41"/>
      <c r="H54" s="41"/>
      <c r="I54" s="33" t="s">
        <v>31</v>
      </c>
      <c r="J54" s="37" t="str">
        <f>E21</f>
        <v>Soňa Dlouhá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88</v>
      </c>
      <c r="D57" s="159"/>
      <c r="E57" s="159"/>
      <c r="F57" s="159"/>
      <c r="G57" s="159"/>
      <c r="H57" s="159"/>
      <c r="I57" s="159"/>
      <c r="J57" s="160" t="s">
        <v>89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71</v>
      </c>
      <c r="D59" s="41"/>
      <c r="E59" s="41"/>
      <c r="F59" s="41"/>
      <c r="G59" s="41"/>
      <c r="H59" s="41"/>
      <c r="I59" s="41"/>
      <c r="J59" s="103">
        <f>J93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90</v>
      </c>
    </row>
    <row r="60" s="9" customFormat="1" ht="24.96" customHeight="1">
      <c r="A60" s="9"/>
      <c r="B60" s="162"/>
      <c r="C60" s="163"/>
      <c r="D60" s="164" t="s">
        <v>91</v>
      </c>
      <c r="E60" s="165"/>
      <c r="F60" s="165"/>
      <c r="G60" s="165"/>
      <c r="H60" s="165"/>
      <c r="I60" s="165"/>
      <c r="J60" s="166">
        <f>J94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92</v>
      </c>
      <c r="E61" s="171"/>
      <c r="F61" s="171"/>
      <c r="G61" s="171"/>
      <c r="H61" s="171"/>
      <c r="I61" s="171"/>
      <c r="J61" s="172">
        <f>J95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93</v>
      </c>
      <c r="E62" s="171"/>
      <c r="F62" s="171"/>
      <c r="G62" s="171"/>
      <c r="H62" s="171"/>
      <c r="I62" s="171"/>
      <c r="J62" s="172">
        <f>J139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8"/>
      <c r="C63" s="169"/>
      <c r="D63" s="170" t="s">
        <v>94</v>
      </c>
      <c r="E63" s="171"/>
      <c r="F63" s="171"/>
      <c r="G63" s="171"/>
      <c r="H63" s="171"/>
      <c r="I63" s="171"/>
      <c r="J63" s="172">
        <f>J170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95</v>
      </c>
      <c r="E64" s="171"/>
      <c r="F64" s="171"/>
      <c r="G64" s="171"/>
      <c r="H64" s="171"/>
      <c r="I64" s="171"/>
      <c r="J64" s="172">
        <f>J193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8"/>
      <c r="C65" s="169"/>
      <c r="D65" s="170" t="s">
        <v>96</v>
      </c>
      <c r="E65" s="171"/>
      <c r="F65" s="171"/>
      <c r="G65" s="171"/>
      <c r="H65" s="171"/>
      <c r="I65" s="171"/>
      <c r="J65" s="172">
        <f>J198</f>
        <v>0</v>
      </c>
      <c r="K65" s="169"/>
      <c r="L65" s="17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8"/>
      <c r="C66" s="169"/>
      <c r="D66" s="170" t="s">
        <v>97</v>
      </c>
      <c r="E66" s="171"/>
      <c r="F66" s="171"/>
      <c r="G66" s="171"/>
      <c r="H66" s="171"/>
      <c r="I66" s="171"/>
      <c r="J66" s="172">
        <f>J202</f>
        <v>0</v>
      </c>
      <c r="K66" s="169"/>
      <c r="L66" s="17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2"/>
      <c r="C67" s="163"/>
      <c r="D67" s="164" t="s">
        <v>98</v>
      </c>
      <c r="E67" s="165"/>
      <c r="F67" s="165"/>
      <c r="G67" s="165"/>
      <c r="H67" s="165"/>
      <c r="I67" s="165"/>
      <c r="J67" s="166">
        <f>J207</f>
        <v>0</v>
      </c>
      <c r="K67" s="163"/>
      <c r="L67" s="167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68"/>
      <c r="C68" s="169"/>
      <c r="D68" s="170" t="s">
        <v>99</v>
      </c>
      <c r="E68" s="171"/>
      <c r="F68" s="171"/>
      <c r="G68" s="171"/>
      <c r="H68" s="171"/>
      <c r="I68" s="171"/>
      <c r="J68" s="172">
        <f>J208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2"/>
      <c r="C69" s="163"/>
      <c r="D69" s="164" t="s">
        <v>100</v>
      </c>
      <c r="E69" s="165"/>
      <c r="F69" s="165"/>
      <c r="G69" s="165"/>
      <c r="H69" s="165"/>
      <c r="I69" s="165"/>
      <c r="J69" s="166">
        <f>J223</f>
        <v>0</v>
      </c>
      <c r="K69" s="163"/>
      <c r="L69" s="167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68"/>
      <c r="C70" s="169"/>
      <c r="D70" s="170" t="s">
        <v>101</v>
      </c>
      <c r="E70" s="171"/>
      <c r="F70" s="171"/>
      <c r="G70" s="171"/>
      <c r="H70" s="171"/>
      <c r="I70" s="171"/>
      <c r="J70" s="172">
        <f>J224</f>
        <v>0</v>
      </c>
      <c r="K70" s="169"/>
      <c r="L70" s="17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8"/>
      <c r="C71" s="169"/>
      <c r="D71" s="170" t="s">
        <v>102</v>
      </c>
      <c r="E71" s="171"/>
      <c r="F71" s="171"/>
      <c r="G71" s="171"/>
      <c r="H71" s="171"/>
      <c r="I71" s="171"/>
      <c r="J71" s="172">
        <f>J229</f>
        <v>0</v>
      </c>
      <c r="K71" s="169"/>
      <c r="L71" s="17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2"/>
      <c r="C72" s="163"/>
      <c r="D72" s="164" t="s">
        <v>103</v>
      </c>
      <c r="E72" s="165"/>
      <c r="F72" s="165"/>
      <c r="G72" s="165"/>
      <c r="H72" s="165"/>
      <c r="I72" s="165"/>
      <c r="J72" s="166">
        <f>J232</f>
        <v>0</v>
      </c>
      <c r="K72" s="163"/>
      <c r="L72" s="167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68"/>
      <c r="C73" s="169"/>
      <c r="D73" s="170" t="s">
        <v>104</v>
      </c>
      <c r="E73" s="171"/>
      <c r="F73" s="171"/>
      <c r="G73" s="171"/>
      <c r="H73" s="171"/>
      <c r="I73" s="171"/>
      <c r="J73" s="172">
        <f>J233</f>
        <v>0</v>
      </c>
      <c r="K73" s="169"/>
      <c r="L73" s="17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1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31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31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105</v>
      </c>
      <c r="D80" s="41"/>
      <c r="E80" s="41"/>
      <c r="F80" s="41"/>
      <c r="G80" s="41"/>
      <c r="H80" s="41"/>
      <c r="I80" s="41"/>
      <c r="J80" s="41"/>
      <c r="K80" s="41"/>
      <c r="L80" s="131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3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57" t="str">
        <f>E7</f>
        <v>Víceúčelové hřiště se zázemím</v>
      </c>
      <c r="F83" s="33"/>
      <c r="G83" s="33"/>
      <c r="H83" s="33"/>
      <c r="I83" s="41"/>
      <c r="J83" s="41"/>
      <c r="K83" s="41"/>
      <c r="L83" s="13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85</v>
      </c>
      <c r="D84" s="41"/>
      <c r="E84" s="41"/>
      <c r="F84" s="41"/>
      <c r="G84" s="41"/>
      <c r="H84" s="41"/>
      <c r="I84" s="41"/>
      <c r="J84" s="41"/>
      <c r="K84" s="41"/>
      <c r="L84" s="131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E9</f>
        <v>4 - Víceúčelové hřiště</v>
      </c>
      <c r="F85" s="41"/>
      <c r="G85" s="41"/>
      <c r="H85" s="41"/>
      <c r="I85" s="41"/>
      <c r="J85" s="41"/>
      <c r="K85" s="41"/>
      <c r="L85" s="13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F12</f>
        <v>p.p.č. 1119, k.ú. Malá Veleň</v>
      </c>
      <c r="G87" s="41"/>
      <c r="H87" s="41"/>
      <c r="I87" s="33" t="s">
        <v>23</v>
      </c>
      <c r="J87" s="73" t="str">
        <f>IF(J12="","",J12)</f>
        <v>10. 2. 2023</v>
      </c>
      <c r="K87" s="41"/>
      <c r="L87" s="131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1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25</v>
      </c>
      <c r="D89" s="41"/>
      <c r="E89" s="41"/>
      <c r="F89" s="28" t="str">
        <f>E15</f>
        <v>Obec Malá Veleň, Jedlka č.p.46, Děčín</v>
      </c>
      <c r="G89" s="41"/>
      <c r="H89" s="41"/>
      <c r="I89" s="33" t="s">
        <v>31</v>
      </c>
      <c r="J89" s="37" t="str">
        <f>E21</f>
        <v>Soňa Dlouhá</v>
      </c>
      <c r="K89" s="41"/>
      <c r="L89" s="131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29</v>
      </c>
      <c r="D90" s="41"/>
      <c r="E90" s="41"/>
      <c r="F90" s="28" t="str">
        <f>IF(E18="","",E18)</f>
        <v>Vyplň údaj</v>
      </c>
      <c r="G90" s="41"/>
      <c r="H90" s="41"/>
      <c r="I90" s="33" t="s">
        <v>35</v>
      </c>
      <c r="J90" s="37" t="str">
        <f>E24</f>
        <v xml:space="preserve"> </v>
      </c>
      <c r="K90" s="41"/>
      <c r="L90" s="131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1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74"/>
      <c r="B92" s="175"/>
      <c r="C92" s="176" t="s">
        <v>106</v>
      </c>
      <c r="D92" s="177" t="s">
        <v>58</v>
      </c>
      <c r="E92" s="177" t="s">
        <v>54</v>
      </c>
      <c r="F92" s="177" t="s">
        <v>55</v>
      </c>
      <c r="G92" s="177" t="s">
        <v>107</v>
      </c>
      <c r="H92" s="177" t="s">
        <v>108</v>
      </c>
      <c r="I92" s="177" t="s">
        <v>109</v>
      </c>
      <c r="J92" s="177" t="s">
        <v>89</v>
      </c>
      <c r="K92" s="178" t="s">
        <v>110</v>
      </c>
      <c r="L92" s="179"/>
      <c r="M92" s="93" t="s">
        <v>19</v>
      </c>
      <c r="N92" s="94" t="s">
        <v>43</v>
      </c>
      <c r="O92" s="94" t="s">
        <v>111</v>
      </c>
      <c r="P92" s="94" t="s">
        <v>112</v>
      </c>
      <c r="Q92" s="94" t="s">
        <v>113</v>
      </c>
      <c r="R92" s="94" t="s">
        <v>114</v>
      </c>
      <c r="S92" s="94" t="s">
        <v>115</v>
      </c>
      <c r="T92" s="95" t="s">
        <v>116</v>
      </c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</row>
    <row r="93" s="2" customFormat="1" ht="22.8" customHeight="1">
      <c r="A93" s="39"/>
      <c r="B93" s="40"/>
      <c r="C93" s="100" t="s">
        <v>117</v>
      </c>
      <c r="D93" s="41"/>
      <c r="E93" s="41"/>
      <c r="F93" s="41"/>
      <c r="G93" s="41"/>
      <c r="H93" s="41"/>
      <c r="I93" s="41"/>
      <c r="J93" s="180">
        <f>BK93</f>
        <v>0</v>
      </c>
      <c r="K93" s="41"/>
      <c r="L93" s="45"/>
      <c r="M93" s="96"/>
      <c r="N93" s="181"/>
      <c r="O93" s="97"/>
      <c r="P93" s="182">
        <f>P94+P207+P223+P232</f>
        <v>0</v>
      </c>
      <c r="Q93" s="97"/>
      <c r="R93" s="182">
        <f>R94+R207+R223+R232</f>
        <v>105.35745961999999</v>
      </c>
      <c r="S93" s="97"/>
      <c r="T93" s="183">
        <f>T94+T207+T223+T232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72</v>
      </c>
      <c r="AU93" s="18" t="s">
        <v>90</v>
      </c>
      <c r="BK93" s="184">
        <f>BK94+BK207+BK223+BK232</f>
        <v>0</v>
      </c>
    </row>
    <row r="94" s="12" customFormat="1" ht="25.92" customHeight="1">
      <c r="A94" s="12"/>
      <c r="B94" s="185"/>
      <c r="C94" s="186"/>
      <c r="D94" s="187" t="s">
        <v>72</v>
      </c>
      <c r="E94" s="188" t="s">
        <v>118</v>
      </c>
      <c r="F94" s="188" t="s">
        <v>119</v>
      </c>
      <c r="G94" s="186"/>
      <c r="H94" s="186"/>
      <c r="I94" s="189"/>
      <c r="J94" s="190">
        <f>BK94</f>
        <v>0</v>
      </c>
      <c r="K94" s="186"/>
      <c r="L94" s="191"/>
      <c r="M94" s="192"/>
      <c r="N94" s="193"/>
      <c r="O94" s="193"/>
      <c r="P94" s="194">
        <f>P95+P139+P170+P193+P198+P202</f>
        <v>0</v>
      </c>
      <c r="Q94" s="193"/>
      <c r="R94" s="194">
        <f>R95+R139+R170+R193+R198+R202</f>
        <v>105.24754099999998</v>
      </c>
      <c r="S94" s="193"/>
      <c r="T94" s="195">
        <f>T95+T139+T170+T193+T198+T202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6" t="s">
        <v>81</v>
      </c>
      <c r="AT94" s="197" t="s">
        <v>72</v>
      </c>
      <c r="AU94" s="197" t="s">
        <v>73</v>
      </c>
      <c r="AY94" s="196" t="s">
        <v>120</v>
      </c>
      <c r="BK94" s="198">
        <f>BK95+BK139+BK170+BK193+BK198+BK202</f>
        <v>0</v>
      </c>
    </row>
    <row r="95" s="12" customFormat="1" ht="22.8" customHeight="1">
      <c r="A95" s="12"/>
      <c r="B95" s="185"/>
      <c r="C95" s="186"/>
      <c r="D95" s="187" t="s">
        <v>72</v>
      </c>
      <c r="E95" s="199" t="s">
        <v>81</v>
      </c>
      <c r="F95" s="199" t="s">
        <v>121</v>
      </c>
      <c r="G95" s="186"/>
      <c r="H95" s="186"/>
      <c r="I95" s="189"/>
      <c r="J95" s="200">
        <f>BK95</f>
        <v>0</v>
      </c>
      <c r="K95" s="186"/>
      <c r="L95" s="191"/>
      <c r="M95" s="192"/>
      <c r="N95" s="193"/>
      <c r="O95" s="193"/>
      <c r="P95" s="194">
        <f>SUM(P96:P138)</f>
        <v>0</v>
      </c>
      <c r="Q95" s="193"/>
      <c r="R95" s="194">
        <f>SUM(R96:R138)</f>
        <v>0</v>
      </c>
      <c r="S95" s="193"/>
      <c r="T95" s="195">
        <f>SUM(T96:T138)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6" t="s">
        <v>81</v>
      </c>
      <c r="AT95" s="197" t="s">
        <v>72</v>
      </c>
      <c r="AU95" s="197" t="s">
        <v>81</v>
      </c>
      <c r="AY95" s="196" t="s">
        <v>120</v>
      </c>
      <c r="BK95" s="198">
        <f>SUM(BK96:BK138)</f>
        <v>0</v>
      </c>
    </row>
    <row r="96" s="2" customFormat="1" ht="16.5" customHeight="1">
      <c r="A96" s="39"/>
      <c r="B96" s="40"/>
      <c r="C96" s="201" t="s">
        <v>81</v>
      </c>
      <c r="D96" s="201" t="s">
        <v>122</v>
      </c>
      <c r="E96" s="202" t="s">
        <v>123</v>
      </c>
      <c r="F96" s="203" t="s">
        <v>124</v>
      </c>
      <c r="G96" s="204" t="s">
        <v>125</v>
      </c>
      <c r="H96" s="205">
        <v>706.15999999999997</v>
      </c>
      <c r="I96" s="206"/>
      <c r="J96" s="207">
        <f>ROUND(I96*H96,2)</f>
        <v>0</v>
      </c>
      <c r="K96" s="203" t="s">
        <v>126</v>
      </c>
      <c r="L96" s="45"/>
      <c r="M96" s="208" t="s">
        <v>19</v>
      </c>
      <c r="N96" s="209" t="s">
        <v>44</v>
      </c>
      <c r="O96" s="85"/>
      <c r="P96" s="210">
        <f>O96*H96</f>
        <v>0</v>
      </c>
      <c r="Q96" s="210">
        <v>0</v>
      </c>
      <c r="R96" s="210">
        <f>Q96*H96</f>
        <v>0</v>
      </c>
      <c r="S96" s="210">
        <v>0</v>
      </c>
      <c r="T96" s="21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2" t="s">
        <v>78</v>
      </c>
      <c r="AT96" s="212" t="s">
        <v>122</v>
      </c>
      <c r="AU96" s="212" t="s">
        <v>83</v>
      </c>
      <c r="AY96" s="18" t="s">
        <v>120</v>
      </c>
      <c r="BE96" s="213">
        <f>IF(N96="základní",J96,0)</f>
        <v>0</v>
      </c>
      <c r="BF96" s="213">
        <f>IF(N96="snížená",J96,0)</f>
        <v>0</v>
      </c>
      <c r="BG96" s="213">
        <f>IF(N96="zákl. přenesená",J96,0)</f>
        <v>0</v>
      </c>
      <c r="BH96" s="213">
        <f>IF(N96="sníž. přenesená",J96,0)</f>
        <v>0</v>
      </c>
      <c r="BI96" s="213">
        <f>IF(N96="nulová",J96,0)</f>
        <v>0</v>
      </c>
      <c r="BJ96" s="18" t="s">
        <v>81</v>
      </c>
      <c r="BK96" s="213">
        <f>ROUND(I96*H96,2)</f>
        <v>0</v>
      </c>
      <c r="BL96" s="18" t="s">
        <v>78</v>
      </c>
      <c r="BM96" s="212" t="s">
        <v>127</v>
      </c>
    </row>
    <row r="97" s="2" customFormat="1">
      <c r="A97" s="39"/>
      <c r="B97" s="40"/>
      <c r="C97" s="41"/>
      <c r="D97" s="214" t="s">
        <v>128</v>
      </c>
      <c r="E97" s="41"/>
      <c r="F97" s="215" t="s">
        <v>129</v>
      </c>
      <c r="G97" s="41"/>
      <c r="H97" s="41"/>
      <c r="I97" s="216"/>
      <c r="J97" s="41"/>
      <c r="K97" s="41"/>
      <c r="L97" s="45"/>
      <c r="M97" s="217"/>
      <c r="N97" s="21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128</v>
      </c>
      <c r="AU97" s="18" t="s">
        <v>83</v>
      </c>
    </row>
    <row r="98" s="13" customFormat="1">
      <c r="A98" s="13"/>
      <c r="B98" s="219"/>
      <c r="C98" s="220"/>
      <c r="D98" s="221" t="s">
        <v>130</v>
      </c>
      <c r="E98" s="222" t="s">
        <v>19</v>
      </c>
      <c r="F98" s="223" t="s">
        <v>131</v>
      </c>
      <c r="G98" s="220"/>
      <c r="H98" s="224">
        <v>578</v>
      </c>
      <c r="I98" s="225"/>
      <c r="J98" s="220"/>
      <c r="K98" s="220"/>
      <c r="L98" s="226"/>
      <c r="M98" s="227"/>
      <c r="N98" s="228"/>
      <c r="O98" s="228"/>
      <c r="P98" s="228"/>
      <c r="Q98" s="228"/>
      <c r="R98" s="228"/>
      <c r="S98" s="228"/>
      <c r="T98" s="22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0" t="s">
        <v>130</v>
      </c>
      <c r="AU98" s="230" t="s">
        <v>83</v>
      </c>
      <c r="AV98" s="13" t="s">
        <v>83</v>
      </c>
      <c r="AW98" s="13" t="s">
        <v>34</v>
      </c>
      <c r="AX98" s="13" t="s">
        <v>73</v>
      </c>
      <c r="AY98" s="230" t="s">
        <v>120</v>
      </c>
    </row>
    <row r="99" s="13" customFormat="1">
      <c r="A99" s="13"/>
      <c r="B99" s="219"/>
      <c r="C99" s="220"/>
      <c r="D99" s="221" t="s">
        <v>130</v>
      </c>
      <c r="E99" s="222" t="s">
        <v>19</v>
      </c>
      <c r="F99" s="223" t="s">
        <v>132</v>
      </c>
      <c r="G99" s="220"/>
      <c r="H99" s="224">
        <v>128.16</v>
      </c>
      <c r="I99" s="225"/>
      <c r="J99" s="220"/>
      <c r="K99" s="220"/>
      <c r="L99" s="226"/>
      <c r="M99" s="227"/>
      <c r="N99" s="228"/>
      <c r="O99" s="228"/>
      <c r="P99" s="228"/>
      <c r="Q99" s="228"/>
      <c r="R99" s="228"/>
      <c r="S99" s="228"/>
      <c r="T99" s="22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0" t="s">
        <v>130</v>
      </c>
      <c r="AU99" s="230" t="s">
        <v>83</v>
      </c>
      <c r="AV99" s="13" t="s">
        <v>83</v>
      </c>
      <c r="AW99" s="13" t="s">
        <v>34</v>
      </c>
      <c r="AX99" s="13" t="s">
        <v>73</v>
      </c>
      <c r="AY99" s="230" t="s">
        <v>120</v>
      </c>
    </row>
    <row r="100" s="14" customFormat="1">
      <c r="A100" s="14"/>
      <c r="B100" s="231"/>
      <c r="C100" s="232"/>
      <c r="D100" s="221" t="s">
        <v>130</v>
      </c>
      <c r="E100" s="233" t="s">
        <v>19</v>
      </c>
      <c r="F100" s="234" t="s">
        <v>133</v>
      </c>
      <c r="G100" s="232"/>
      <c r="H100" s="235">
        <v>706.15999999999997</v>
      </c>
      <c r="I100" s="236"/>
      <c r="J100" s="232"/>
      <c r="K100" s="232"/>
      <c r="L100" s="237"/>
      <c r="M100" s="238"/>
      <c r="N100" s="239"/>
      <c r="O100" s="239"/>
      <c r="P100" s="239"/>
      <c r="Q100" s="239"/>
      <c r="R100" s="239"/>
      <c r="S100" s="239"/>
      <c r="T100" s="24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1" t="s">
        <v>130</v>
      </c>
      <c r="AU100" s="241" t="s">
        <v>83</v>
      </c>
      <c r="AV100" s="14" t="s">
        <v>78</v>
      </c>
      <c r="AW100" s="14" t="s">
        <v>34</v>
      </c>
      <c r="AX100" s="14" t="s">
        <v>81</v>
      </c>
      <c r="AY100" s="241" t="s">
        <v>120</v>
      </c>
    </row>
    <row r="101" s="2" customFormat="1" ht="21.75" customHeight="1">
      <c r="A101" s="39"/>
      <c r="B101" s="40"/>
      <c r="C101" s="201" t="s">
        <v>83</v>
      </c>
      <c r="D101" s="201" t="s">
        <v>122</v>
      </c>
      <c r="E101" s="202" t="s">
        <v>134</v>
      </c>
      <c r="F101" s="203" t="s">
        <v>135</v>
      </c>
      <c r="G101" s="204" t="s">
        <v>136</v>
      </c>
      <c r="H101" s="205">
        <v>174.65600000000001</v>
      </c>
      <c r="I101" s="206"/>
      <c r="J101" s="207">
        <f>ROUND(I101*H101,2)</f>
        <v>0</v>
      </c>
      <c r="K101" s="203" t="s">
        <v>126</v>
      </c>
      <c r="L101" s="45"/>
      <c r="M101" s="208" t="s">
        <v>19</v>
      </c>
      <c r="N101" s="209" t="s">
        <v>44</v>
      </c>
      <c r="O101" s="85"/>
      <c r="P101" s="210">
        <f>O101*H101</f>
        <v>0</v>
      </c>
      <c r="Q101" s="210">
        <v>0</v>
      </c>
      <c r="R101" s="210">
        <f>Q101*H101</f>
        <v>0</v>
      </c>
      <c r="S101" s="210">
        <v>0</v>
      </c>
      <c r="T101" s="21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2" t="s">
        <v>78</v>
      </c>
      <c r="AT101" s="212" t="s">
        <v>122</v>
      </c>
      <c r="AU101" s="212" t="s">
        <v>83</v>
      </c>
      <c r="AY101" s="18" t="s">
        <v>120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18" t="s">
        <v>81</v>
      </c>
      <c r="BK101" s="213">
        <f>ROUND(I101*H101,2)</f>
        <v>0</v>
      </c>
      <c r="BL101" s="18" t="s">
        <v>78</v>
      </c>
      <c r="BM101" s="212" t="s">
        <v>137</v>
      </c>
    </row>
    <row r="102" s="2" customFormat="1">
      <c r="A102" s="39"/>
      <c r="B102" s="40"/>
      <c r="C102" s="41"/>
      <c r="D102" s="214" t="s">
        <v>128</v>
      </c>
      <c r="E102" s="41"/>
      <c r="F102" s="215" t="s">
        <v>138</v>
      </c>
      <c r="G102" s="41"/>
      <c r="H102" s="41"/>
      <c r="I102" s="216"/>
      <c r="J102" s="41"/>
      <c r="K102" s="41"/>
      <c r="L102" s="45"/>
      <c r="M102" s="217"/>
      <c r="N102" s="21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128</v>
      </c>
      <c r="AU102" s="18" t="s">
        <v>83</v>
      </c>
    </row>
    <row r="103" s="13" customFormat="1">
      <c r="A103" s="13"/>
      <c r="B103" s="219"/>
      <c r="C103" s="220"/>
      <c r="D103" s="221" t="s">
        <v>130</v>
      </c>
      <c r="E103" s="222" t="s">
        <v>19</v>
      </c>
      <c r="F103" s="223" t="s">
        <v>139</v>
      </c>
      <c r="G103" s="220"/>
      <c r="H103" s="224">
        <v>161.84</v>
      </c>
      <c r="I103" s="225"/>
      <c r="J103" s="220"/>
      <c r="K103" s="220"/>
      <c r="L103" s="226"/>
      <c r="M103" s="227"/>
      <c r="N103" s="228"/>
      <c r="O103" s="228"/>
      <c r="P103" s="228"/>
      <c r="Q103" s="228"/>
      <c r="R103" s="228"/>
      <c r="S103" s="228"/>
      <c r="T103" s="22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0" t="s">
        <v>130</v>
      </c>
      <c r="AU103" s="230" t="s">
        <v>83</v>
      </c>
      <c r="AV103" s="13" t="s">
        <v>83</v>
      </c>
      <c r="AW103" s="13" t="s">
        <v>34</v>
      </c>
      <c r="AX103" s="13" t="s">
        <v>73</v>
      </c>
      <c r="AY103" s="230" t="s">
        <v>120</v>
      </c>
    </row>
    <row r="104" s="13" customFormat="1">
      <c r="A104" s="13"/>
      <c r="B104" s="219"/>
      <c r="C104" s="220"/>
      <c r="D104" s="221" t="s">
        <v>130</v>
      </c>
      <c r="E104" s="222" t="s">
        <v>19</v>
      </c>
      <c r="F104" s="223" t="s">
        <v>140</v>
      </c>
      <c r="G104" s="220"/>
      <c r="H104" s="224">
        <v>12.816000000000001</v>
      </c>
      <c r="I104" s="225"/>
      <c r="J104" s="220"/>
      <c r="K104" s="220"/>
      <c r="L104" s="226"/>
      <c r="M104" s="227"/>
      <c r="N104" s="228"/>
      <c r="O104" s="228"/>
      <c r="P104" s="228"/>
      <c r="Q104" s="228"/>
      <c r="R104" s="228"/>
      <c r="S104" s="228"/>
      <c r="T104" s="22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0" t="s">
        <v>130</v>
      </c>
      <c r="AU104" s="230" t="s">
        <v>83</v>
      </c>
      <c r="AV104" s="13" t="s">
        <v>83</v>
      </c>
      <c r="AW104" s="13" t="s">
        <v>34</v>
      </c>
      <c r="AX104" s="13" t="s">
        <v>73</v>
      </c>
      <c r="AY104" s="230" t="s">
        <v>120</v>
      </c>
    </row>
    <row r="105" s="14" customFormat="1">
      <c r="A105" s="14"/>
      <c r="B105" s="231"/>
      <c r="C105" s="232"/>
      <c r="D105" s="221" t="s">
        <v>130</v>
      </c>
      <c r="E105" s="233" t="s">
        <v>19</v>
      </c>
      <c r="F105" s="234" t="s">
        <v>133</v>
      </c>
      <c r="G105" s="232"/>
      <c r="H105" s="235">
        <v>174.65600000000001</v>
      </c>
      <c r="I105" s="236"/>
      <c r="J105" s="232"/>
      <c r="K105" s="232"/>
      <c r="L105" s="237"/>
      <c r="M105" s="238"/>
      <c r="N105" s="239"/>
      <c r="O105" s="239"/>
      <c r="P105" s="239"/>
      <c r="Q105" s="239"/>
      <c r="R105" s="239"/>
      <c r="S105" s="239"/>
      <c r="T105" s="24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1" t="s">
        <v>130</v>
      </c>
      <c r="AU105" s="241" t="s">
        <v>83</v>
      </c>
      <c r="AV105" s="14" t="s">
        <v>78</v>
      </c>
      <c r="AW105" s="14" t="s">
        <v>34</v>
      </c>
      <c r="AX105" s="14" t="s">
        <v>81</v>
      </c>
      <c r="AY105" s="241" t="s">
        <v>120</v>
      </c>
    </row>
    <row r="106" s="2" customFormat="1" ht="24.15" customHeight="1">
      <c r="A106" s="39"/>
      <c r="B106" s="40"/>
      <c r="C106" s="201" t="s">
        <v>141</v>
      </c>
      <c r="D106" s="201" t="s">
        <v>122</v>
      </c>
      <c r="E106" s="202" t="s">
        <v>142</v>
      </c>
      <c r="F106" s="203" t="s">
        <v>143</v>
      </c>
      <c r="G106" s="204" t="s">
        <v>136</v>
      </c>
      <c r="H106" s="205">
        <v>6.9119999999999999</v>
      </c>
      <c r="I106" s="206"/>
      <c r="J106" s="207">
        <f>ROUND(I106*H106,2)</f>
        <v>0</v>
      </c>
      <c r="K106" s="203" t="s">
        <v>126</v>
      </c>
      <c r="L106" s="45"/>
      <c r="M106" s="208" t="s">
        <v>19</v>
      </c>
      <c r="N106" s="209" t="s">
        <v>44</v>
      </c>
      <c r="O106" s="85"/>
      <c r="P106" s="210">
        <f>O106*H106</f>
        <v>0</v>
      </c>
      <c r="Q106" s="210">
        <v>0</v>
      </c>
      <c r="R106" s="210">
        <f>Q106*H106</f>
        <v>0</v>
      </c>
      <c r="S106" s="210">
        <v>0</v>
      </c>
      <c r="T106" s="21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2" t="s">
        <v>78</v>
      </c>
      <c r="AT106" s="212" t="s">
        <v>122</v>
      </c>
      <c r="AU106" s="212" t="s">
        <v>83</v>
      </c>
      <c r="AY106" s="18" t="s">
        <v>120</v>
      </c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18" t="s">
        <v>81</v>
      </c>
      <c r="BK106" s="213">
        <f>ROUND(I106*H106,2)</f>
        <v>0</v>
      </c>
      <c r="BL106" s="18" t="s">
        <v>78</v>
      </c>
      <c r="BM106" s="212" t="s">
        <v>144</v>
      </c>
    </row>
    <row r="107" s="2" customFormat="1">
      <c r="A107" s="39"/>
      <c r="B107" s="40"/>
      <c r="C107" s="41"/>
      <c r="D107" s="214" t="s">
        <v>128</v>
      </c>
      <c r="E107" s="41"/>
      <c r="F107" s="215" t="s">
        <v>145</v>
      </c>
      <c r="G107" s="41"/>
      <c r="H107" s="41"/>
      <c r="I107" s="216"/>
      <c r="J107" s="41"/>
      <c r="K107" s="41"/>
      <c r="L107" s="45"/>
      <c r="M107" s="217"/>
      <c r="N107" s="21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128</v>
      </c>
      <c r="AU107" s="18" t="s">
        <v>83</v>
      </c>
    </row>
    <row r="108" s="13" customFormat="1">
      <c r="A108" s="13"/>
      <c r="B108" s="219"/>
      <c r="C108" s="220"/>
      <c r="D108" s="221" t="s">
        <v>130</v>
      </c>
      <c r="E108" s="222" t="s">
        <v>19</v>
      </c>
      <c r="F108" s="223" t="s">
        <v>146</v>
      </c>
      <c r="G108" s="220"/>
      <c r="H108" s="224">
        <v>6.9119999999999999</v>
      </c>
      <c r="I108" s="225"/>
      <c r="J108" s="220"/>
      <c r="K108" s="220"/>
      <c r="L108" s="226"/>
      <c r="M108" s="227"/>
      <c r="N108" s="228"/>
      <c r="O108" s="228"/>
      <c r="P108" s="228"/>
      <c r="Q108" s="228"/>
      <c r="R108" s="228"/>
      <c r="S108" s="228"/>
      <c r="T108" s="22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0" t="s">
        <v>130</v>
      </c>
      <c r="AU108" s="230" t="s">
        <v>83</v>
      </c>
      <c r="AV108" s="13" t="s">
        <v>83</v>
      </c>
      <c r="AW108" s="13" t="s">
        <v>34</v>
      </c>
      <c r="AX108" s="13" t="s">
        <v>81</v>
      </c>
      <c r="AY108" s="230" t="s">
        <v>120</v>
      </c>
    </row>
    <row r="109" s="2" customFormat="1" ht="37.8" customHeight="1">
      <c r="A109" s="39"/>
      <c r="B109" s="40"/>
      <c r="C109" s="201" t="s">
        <v>78</v>
      </c>
      <c r="D109" s="201" t="s">
        <v>122</v>
      </c>
      <c r="E109" s="202" t="s">
        <v>147</v>
      </c>
      <c r="F109" s="203" t="s">
        <v>148</v>
      </c>
      <c r="G109" s="204" t="s">
        <v>136</v>
      </c>
      <c r="H109" s="205">
        <v>141.232</v>
      </c>
      <c r="I109" s="206"/>
      <c r="J109" s="207">
        <f>ROUND(I109*H109,2)</f>
        <v>0</v>
      </c>
      <c r="K109" s="203" t="s">
        <v>126</v>
      </c>
      <c r="L109" s="45"/>
      <c r="M109" s="208" t="s">
        <v>19</v>
      </c>
      <c r="N109" s="209" t="s">
        <v>44</v>
      </c>
      <c r="O109" s="85"/>
      <c r="P109" s="210">
        <f>O109*H109</f>
        <v>0</v>
      </c>
      <c r="Q109" s="210">
        <v>0</v>
      </c>
      <c r="R109" s="210">
        <f>Q109*H109</f>
        <v>0</v>
      </c>
      <c r="S109" s="210">
        <v>0</v>
      </c>
      <c r="T109" s="21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2" t="s">
        <v>78</v>
      </c>
      <c r="AT109" s="212" t="s">
        <v>122</v>
      </c>
      <c r="AU109" s="212" t="s">
        <v>83</v>
      </c>
      <c r="AY109" s="18" t="s">
        <v>120</v>
      </c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18" t="s">
        <v>81</v>
      </c>
      <c r="BK109" s="213">
        <f>ROUND(I109*H109,2)</f>
        <v>0</v>
      </c>
      <c r="BL109" s="18" t="s">
        <v>78</v>
      </c>
      <c r="BM109" s="212" t="s">
        <v>149</v>
      </c>
    </row>
    <row r="110" s="2" customFormat="1">
      <c r="A110" s="39"/>
      <c r="B110" s="40"/>
      <c r="C110" s="41"/>
      <c r="D110" s="214" t="s">
        <v>128</v>
      </c>
      <c r="E110" s="41"/>
      <c r="F110" s="215" t="s">
        <v>150</v>
      </c>
      <c r="G110" s="41"/>
      <c r="H110" s="41"/>
      <c r="I110" s="216"/>
      <c r="J110" s="41"/>
      <c r="K110" s="41"/>
      <c r="L110" s="45"/>
      <c r="M110" s="217"/>
      <c r="N110" s="21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128</v>
      </c>
      <c r="AU110" s="18" t="s">
        <v>83</v>
      </c>
    </row>
    <row r="111" s="2" customFormat="1">
      <c r="A111" s="39"/>
      <c r="B111" s="40"/>
      <c r="C111" s="41"/>
      <c r="D111" s="221" t="s">
        <v>151</v>
      </c>
      <c r="E111" s="41"/>
      <c r="F111" s="242" t="s">
        <v>152</v>
      </c>
      <c r="G111" s="41"/>
      <c r="H111" s="41"/>
      <c r="I111" s="216"/>
      <c r="J111" s="41"/>
      <c r="K111" s="41"/>
      <c r="L111" s="45"/>
      <c r="M111" s="217"/>
      <c r="N111" s="218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151</v>
      </c>
      <c r="AU111" s="18" t="s">
        <v>83</v>
      </c>
    </row>
    <row r="112" s="13" customFormat="1">
      <c r="A112" s="13"/>
      <c r="B112" s="219"/>
      <c r="C112" s="220"/>
      <c r="D112" s="221" t="s">
        <v>130</v>
      </c>
      <c r="E112" s="222" t="s">
        <v>19</v>
      </c>
      <c r="F112" s="223" t="s">
        <v>153</v>
      </c>
      <c r="G112" s="220"/>
      <c r="H112" s="224">
        <v>141.232</v>
      </c>
      <c r="I112" s="225"/>
      <c r="J112" s="220"/>
      <c r="K112" s="220"/>
      <c r="L112" s="226"/>
      <c r="M112" s="227"/>
      <c r="N112" s="228"/>
      <c r="O112" s="228"/>
      <c r="P112" s="228"/>
      <c r="Q112" s="228"/>
      <c r="R112" s="228"/>
      <c r="S112" s="228"/>
      <c r="T112" s="22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0" t="s">
        <v>130</v>
      </c>
      <c r="AU112" s="230" t="s">
        <v>83</v>
      </c>
      <c r="AV112" s="13" t="s">
        <v>83</v>
      </c>
      <c r="AW112" s="13" t="s">
        <v>34</v>
      </c>
      <c r="AX112" s="13" t="s">
        <v>81</v>
      </c>
      <c r="AY112" s="230" t="s">
        <v>120</v>
      </c>
    </row>
    <row r="113" s="2" customFormat="1" ht="37.8" customHeight="1">
      <c r="A113" s="39"/>
      <c r="B113" s="40"/>
      <c r="C113" s="201" t="s">
        <v>154</v>
      </c>
      <c r="D113" s="201" t="s">
        <v>122</v>
      </c>
      <c r="E113" s="202" t="s">
        <v>147</v>
      </c>
      <c r="F113" s="203" t="s">
        <v>148</v>
      </c>
      <c r="G113" s="204" t="s">
        <v>136</v>
      </c>
      <c r="H113" s="205">
        <v>141.232</v>
      </c>
      <c r="I113" s="206"/>
      <c r="J113" s="207">
        <f>ROUND(I113*H113,2)</f>
        <v>0</v>
      </c>
      <c r="K113" s="203" t="s">
        <v>126</v>
      </c>
      <c r="L113" s="45"/>
      <c r="M113" s="208" t="s">
        <v>19</v>
      </c>
      <c r="N113" s="209" t="s">
        <v>44</v>
      </c>
      <c r="O113" s="85"/>
      <c r="P113" s="210">
        <f>O113*H113</f>
        <v>0</v>
      </c>
      <c r="Q113" s="210">
        <v>0</v>
      </c>
      <c r="R113" s="210">
        <f>Q113*H113</f>
        <v>0</v>
      </c>
      <c r="S113" s="210">
        <v>0</v>
      </c>
      <c r="T113" s="21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2" t="s">
        <v>78</v>
      </c>
      <c r="AT113" s="212" t="s">
        <v>122</v>
      </c>
      <c r="AU113" s="212" t="s">
        <v>83</v>
      </c>
      <c r="AY113" s="18" t="s">
        <v>120</v>
      </c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18" t="s">
        <v>81</v>
      </c>
      <c r="BK113" s="213">
        <f>ROUND(I113*H113,2)</f>
        <v>0</v>
      </c>
      <c r="BL113" s="18" t="s">
        <v>78</v>
      </c>
      <c r="BM113" s="212" t="s">
        <v>155</v>
      </c>
    </row>
    <row r="114" s="2" customFormat="1">
      <c r="A114" s="39"/>
      <c r="B114" s="40"/>
      <c r="C114" s="41"/>
      <c r="D114" s="214" t="s">
        <v>128</v>
      </c>
      <c r="E114" s="41"/>
      <c r="F114" s="215" t="s">
        <v>150</v>
      </c>
      <c r="G114" s="41"/>
      <c r="H114" s="41"/>
      <c r="I114" s="216"/>
      <c r="J114" s="41"/>
      <c r="K114" s="41"/>
      <c r="L114" s="45"/>
      <c r="M114" s="217"/>
      <c r="N114" s="21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128</v>
      </c>
      <c r="AU114" s="18" t="s">
        <v>83</v>
      </c>
    </row>
    <row r="115" s="2" customFormat="1">
      <c r="A115" s="39"/>
      <c r="B115" s="40"/>
      <c r="C115" s="41"/>
      <c r="D115" s="221" t="s">
        <v>151</v>
      </c>
      <c r="E115" s="41"/>
      <c r="F115" s="242" t="s">
        <v>156</v>
      </c>
      <c r="G115" s="41"/>
      <c r="H115" s="41"/>
      <c r="I115" s="216"/>
      <c r="J115" s="41"/>
      <c r="K115" s="41"/>
      <c r="L115" s="45"/>
      <c r="M115" s="217"/>
      <c r="N115" s="21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151</v>
      </c>
      <c r="AU115" s="18" t="s">
        <v>83</v>
      </c>
    </row>
    <row r="116" s="13" customFormat="1">
      <c r="A116" s="13"/>
      <c r="B116" s="219"/>
      <c r="C116" s="220"/>
      <c r="D116" s="221" t="s">
        <v>130</v>
      </c>
      <c r="E116" s="222" t="s">
        <v>19</v>
      </c>
      <c r="F116" s="223" t="s">
        <v>153</v>
      </c>
      <c r="G116" s="220"/>
      <c r="H116" s="224">
        <v>141.232</v>
      </c>
      <c r="I116" s="225"/>
      <c r="J116" s="220"/>
      <c r="K116" s="220"/>
      <c r="L116" s="226"/>
      <c r="M116" s="227"/>
      <c r="N116" s="228"/>
      <c r="O116" s="228"/>
      <c r="P116" s="228"/>
      <c r="Q116" s="228"/>
      <c r="R116" s="228"/>
      <c r="S116" s="228"/>
      <c r="T116" s="22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0" t="s">
        <v>130</v>
      </c>
      <c r="AU116" s="230" t="s">
        <v>83</v>
      </c>
      <c r="AV116" s="13" t="s">
        <v>83</v>
      </c>
      <c r="AW116" s="13" t="s">
        <v>34</v>
      </c>
      <c r="AX116" s="13" t="s">
        <v>81</v>
      </c>
      <c r="AY116" s="230" t="s">
        <v>120</v>
      </c>
    </row>
    <row r="117" s="2" customFormat="1" ht="37.8" customHeight="1">
      <c r="A117" s="39"/>
      <c r="B117" s="40"/>
      <c r="C117" s="201" t="s">
        <v>157</v>
      </c>
      <c r="D117" s="201" t="s">
        <v>122</v>
      </c>
      <c r="E117" s="202" t="s">
        <v>158</v>
      </c>
      <c r="F117" s="203" t="s">
        <v>159</v>
      </c>
      <c r="G117" s="204" t="s">
        <v>136</v>
      </c>
      <c r="H117" s="205">
        <v>181.56800000000001</v>
      </c>
      <c r="I117" s="206"/>
      <c r="J117" s="207">
        <f>ROUND(I117*H117,2)</f>
        <v>0</v>
      </c>
      <c r="K117" s="203" t="s">
        <v>126</v>
      </c>
      <c r="L117" s="45"/>
      <c r="M117" s="208" t="s">
        <v>19</v>
      </c>
      <c r="N117" s="209" t="s">
        <v>44</v>
      </c>
      <c r="O117" s="85"/>
      <c r="P117" s="210">
        <f>O117*H117</f>
        <v>0</v>
      </c>
      <c r="Q117" s="210">
        <v>0</v>
      </c>
      <c r="R117" s="210">
        <f>Q117*H117</f>
        <v>0</v>
      </c>
      <c r="S117" s="210">
        <v>0</v>
      </c>
      <c r="T117" s="21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2" t="s">
        <v>78</v>
      </c>
      <c r="AT117" s="212" t="s">
        <v>122</v>
      </c>
      <c r="AU117" s="212" t="s">
        <v>83</v>
      </c>
      <c r="AY117" s="18" t="s">
        <v>120</v>
      </c>
      <c r="BE117" s="213">
        <f>IF(N117="základní",J117,0)</f>
        <v>0</v>
      </c>
      <c r="BF117" s="213">
        <f>IF(N117="snížená",J117,0)</f>
        <v>0</v>
      </c>
      <c r="BG117" s="213">
        <f>IF(N117="zákl. přenesená",J117,0)</f>
        <v>0</v>
      </c>
      <c r="BH117" s="213">
        <f>IF(N117="sníž. přenesená",J117,0)</f>
        <v>0</v>
      </c>
      <c r="BI117" s="213">
        <f>IF(N117="nulová",J117,0)</f>
        <v>0</v>
      </c>
      <c r="BJ117" s="18" t="s">
        <v>81</v>
      </c>
      <c r="BK117" s="213">
        <f>ROUND(I117*H117,2)</f>
        <v>0</v>
      </c>
      <c r="BL117" s="18" t="s">
        <v>78</v>
      </c>
      <c r="BM117" s="212" t="s">
        <v>160</v>
      </c>
    </row>
    <row r="118" s="2" customFormat="1">
      <c r="A118" s="39"/>
      <c r="B118" s="40"/>
      <c r="C118" s="41"/>
      <c r="D118" s="214" t="s">
        <v>128</v>
      </c>
      <c r="E118" s="41"/>
      <c r="F118" s="215" t="s">
        <v>161</v>
      </c>
      <c r="G118" s="41"/>
      <c r="H118" s="41"/>
      <c r="I118" s="216"/>
      <c r="J118" s="41"/>
      <c r="K118" s="41"/>
      <c r="L118" s="45"/>
      <c r="M118" s="217"/>
      <c r="N118" s="21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128</v>
      </c>
      <c r="AU118" s="18" t="s">
        <v>83</v>
      </c>
    </row>
    <row r="119" s="13" customFormat="1">
      <c r="A119" s="13"/>
      <c r="B119" s="219"/>
      <c r="C119" s="220"/>
      <c r="D119" s="221" t="s">
        <v>130</v>
      </c>
      <c r="E119" s="222" t="s">
        <v>19</v>
      </c>
      <c r="F119" s="223" t="s">
        <v>162</v>
      </c>
      <c r="G119" s="220"/>
      <c r="H119" s="224">
        <v>174.65600000000001</v>
      </c>
      <c r="I119" s="225"/>
      <c r="J119" s="220"/>
      <c r="K119" s="220"/>
      <c r="L119" s="226"/>
      <c r="M119" s="227"/>
      <c r="N119" s="228"/>
      <c r="O119" s="228"/>
      <c r="P119" s="228"/>
      <c r="Q119" s="228"/>
      <c r="R119" s="228"/>
      <c r="S119" s="228"/>
      <c r="T119" s="22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0" t="s">
        <v>130</v>
      </c>
      <c r="AU119" s="230" t="s">
        <v>83</v>
      </c>
      <c r="AV119" s="13" t="s">
        <v>83</v>
      </c>
      <c r="AW119" s="13" t="s">
        <v>34</v>
      </c>
      <c r="AX119" s="13" t="s">
        <v>73</v>
      </c>
      <c r="AY119" s="230" t="s">
        <v>120</v>
      </c>
    </row>
    <row r="120" s="13" customFormat="1">
      <c r="A120" s="13"/>
      <c r="B120" s="219"/>
      <c r="C120" s="220"/>
      <c r="D120" s="221" t="s">
        <v>130</v>
      </c>
      <c r="E120" s="222" t="s">
        <v>19</v>
      </c>
      <c r="F120" s="223" t="s">
        <v>163</v>
      </c>
      <c r="G120" s="220"/>
      <c r="H120" s="224">
        <v>6.9119999999999999</v>
      </c>
      <c r="I120" s="225"/>
      <c r="J120" s="220"/>
      <c r="K120" s="220"/>
      <c r="L120" s="226"/>
      <c r="M120" s="227"/>
      <c r="N120" s="228"/>
      <c r="O120" s="228"/>
      <c r="P120" s="228"/>
      <c r="Q120" s="228"/>
      <c r="R120" s="228"/>
      <c r="S120" s="228"/>
      <c r="T120" s="22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0" t="s">
        <v>130</v>
      </c>
      <c r="AU120" s="230" t="s">
        <v>83</v>
      </c>
      <c r="AV120" s="13" t="s">
        <v>83</v>
      </c>
      <c r="AW120" s="13" t="s">
        <v>34</v>
      </c>
      <c r="AX120" s="13" t="s">
        <v>73</v>
      </c>
      <c r="AY120" s="230" t="s">
        <v>120</v>
      </c>
    </row>
    <row r="121" s="14" customFormat="1">
      <c r="A121" s="14"/>
      <c r="B121" s="231"/>
      <c r="C121" s="232"/>
      <c r="D121" s="221" t="s">
        <v>130</v>
      </c>
      <c r="E121" s="233" t="s">
        <v>19</v>
      </c>
      <c r="F121" s="234" t="s">
        <v>133</v>
      </c>
      <c r="G121" s="232"/>
      <c r="H121" s="235">
        <v>181.56800000000001</v>
      </c>
      <c r="I121" s="236"/>
      <c r="J121" s="232"/>
      <c r="K121" s="232"/>
      <c r="L121" s="237"/>
      <c r="M121" s="238"/>
      <c r="N121" s="239"/>
      <c r="O121" s="239"/>
      <c r="P121" s="239"/>
      <c r="Q121" s="239"/>
      <c r="R121" s="239"/>
      <c r="S121" s="239"/>
      <c r="T121" s="24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1" t="s">
        <v>130</v>
      </c>
      <c r="AU121" s="241" t="s">
        <v>83</v>
      </c>
      <c r="AV121" s="14" t="s">
        <v>78</v>
      </c>
      <c r="AW121" s="14" t="s">
        <v>34</v>
      </c>
      <c r="AX121" s="14" t="s">
        <v>81</v>
      </c>
      <c r="AY121" s="241" t="s">
        <v>120</v>
      </c>
    </row>
    <row r="122" s="2" customFormat="1" ht="37.8" customHeight="1">
      <c r="A122" s="39"/>
      <c r="B122" s="40"/>
      <c r="C122" s="201" t="s">
        <v>164</v>
      </c>
      <c r="D122" s="201" t="s">
        <v>122</v>
      </c>
      <c r="E122" s="202" t="s">
        <v>165</v>
      </c>
      <c r="F122" s="203" t="s">
        <v>166</v>
      </c>
      <c r="G122" s="204" t="s">
        <v>136</v>
      </c>
      <c r="H122" s="205">
        <v>1815.6800000000001</v>
      </c>
      <c r="I122" s="206"/>
      <c r="J122" s="207">
        <f>ROUND(I122*H122,2)</f>
        <v>0</v>
      </c>
      <c r="K122" s="203" t="s">
        <v>126</v>
      </c>
      <c r="L122" s="45"/>
      <c r="M122" s="208" t="s">
        <v>19</v>
      </c>
      <c r="N122" s="209" t="s">
        <v>44</v>
      </c>
      <c r="O122" s="85"/>
      <c r="P122" s="210">
        <f>O122*H122</f>
        <v>0</v>
      </c>
      <c r="Q122" s="210">
        <v>0</v>
      </c>
      <c r="R122" s="210">
        <f>Q122*H122</f>
        <v>0</v>
      </c>
      <c r="S122" s="210">
        <v>0</v>
      </c>
      <c r="T122" s="21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2" t="s">
        <v>78</v>
      </c>
      <c r="AT122" s="212" t="s">
        <v>122</v>
      </c>
      <c r="AU122" s="212" t="s">
        <v>83</v>
      </c>
      <c r="AY122" s="18" t="s">
        <v>120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18" t="s">
        <v>81</v>
      </c>
      <c r="BK122" s="213">
        <f>ROUND(I122*H122,2)</f>
        <v>0</v>
      </c>
      <c r="BL122" s="18" t="s">
        <v>78</v>
      </c>
      <c r="BM122" s="212" t="s">
        <v>167</v>
      </c>
    </row>
    <row r="123" s="2" customFormat="1">
      <c r="A123" s="39"/>
      <c r="B123" s="40"/>
      <c r="C123" s="41"/>
      <c r="D123" s="214" t="s">
        <v>128</v>
      </c>
      <c r="E123" s="41"/>
      <c r="F123" s="215" t="s">
        <v>168</v>
      </c>
      <c r="G123" s="41"/>
      <c r="H123" s="41"/>
      <c r="I123" s="216"/>
      <c r="J123" s="41"/>
      <c r="K123" s="41"/>
      <c r="L123" s="45"/>
      <c r="M123" s="217"/>
      <c r="N123" s="21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128</v>
      </c>
      <c r="AU123" s="18" t="s">
        <v>83</v>
      </c>
    </row>
    <row r="124" s="13" customFormat="1">
      <c r="A124" s="13"/>
      <c r="B124" s="219"/>
      <c r="C124" s="220"/>
      <c r="D124" s="221" t="s">
        <v>130</v>
      </c>
      <c r="E124" s="220"/>
      <c r="F124" s="223" t="s">
        <v>169</v>
      </c>
      <c r="G124" s="220"/>
      <c r="H124" s="224">
        <v>1815.6800000000001</v>
      </c>
      <c r="I124" s="225"/>
      <c r="J124" s="220"/>
      <c r="K124" s="220"/>
      <c r="L124" s="226"/>
      <c r="M124" s="227"/>
      <c r="N124" s="228"/>
      <c r="O124" s="228"/>
      <c r="P124" s="228"/>
      <c r="Q124" s="228"/>
      <c r="R124" s="228"/>
      <c r="S124" s="228"/>
      <c r="T124" s="22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0" t="s">
        <v>130</v>
      </c>
      <c r="AU124" s="230" t="s">
        <v>83</v>
      </c>
      <c r="AV124" s="13" t="s">
        <v>83</v>
      </c>
      <c r="AW124" s="13" t="s">
        <v>4</v>
      </c>
      <c r="AX124" s="13" t="s">
        <v>81</v>
      </c>
      <c r="AY124" s="230" t="s">
        <v>120</v>
      </c>
    </row>
    <row r="125" s="2" customFormat="1" ht="24.15" customHeight="1">
      <c r="A125" s="39"/>
      <c r="B125" s="40"/>
      <c r="C125" s="201" t="s">
        <v>170</v>
      </c>
      <c r="D125" s="201" t="s">
        <v>122</v>
      </c>
      <c r="E125" s="202" t="s">
        <v>171</v>
      </c>
      <c r="F125" s="203" t="s">
        <v>172</v>
      </c>
      <c r="G125" s="204" t="s">
        <v>136</v>
      </c>
      <c r="H125" s="205">
        <v>322.80000000000001</v>
      </c>
      <c r="I125" s="206"/>
      <c r="J125" s="207">
        <f>ROUND(I125*H125,2)</f>
        <v>0</v>
      </c>
      <c r="K125" s="203" t="s">
        <v>126</v>
      </c>
      <c r="L125" s="45"/>
      <c r="M125" s="208" t="s">
        <v>19</v>
      </c>
      <c r="N125" s="209" t="s">
        <v>44</v>
      </c>
      <c r="O125" s="85"/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2" t="s">
        <v>78</v>
      </c>
      <c r="AT125" s="212" t="s">
        <v>122</v>
      </c>
      <c r="AU125" s="212" t="s">
        <v>83</v>
      </c>
      <c r="AY125" s="18" t="s">
        <v>120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18" t="s">
        <v>81</v>
      </c>
      <c r="BK125" s="213">
        <f>ROUND(I125*H125,2)</f>
        <v>0</v>
      </c>
      <c r="BL125" s="18" t="s">
        <v>78</v>
      </c>
      <c r="BM125" s="212" t="s">
        <v>173</v>
      </c>
    </row>
    <row r="126" s="2" customFormat="1">
      <c r="A126" s="39"/>
      <c r="B126" s="40"/>
      <c r="C126" s="41"/>
      <c r="D126" s="214" t="s">
        <v>128</v>
      </c>
      <c r="E126" s="41"/>
      <c r="F126" s="215" t="s">
        <v>174</v>
      </c>
      <c r="G126" s="41"/>
      <c r="H126" s="41"/>
      <c r="I126" s="216"/>
      <c r="J126" s="41"/>
      <c r="K126" s="41"/>
      <c r="L126" s="45"/>
      <c r="M126" s="217"/>
      <c r="N126" s="21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128</v>
      </c>
      <c r="AU126" s="18" t="s">
        <v>83</v>
      </c>
    </row>
    <row r="127" s="13" customFormat="1">
      <c r="A127" s="13"/>
      <c r="B127" s="219"/>
      <c r="C127" s="220"/>
      <c r="D127" s="221" t="s">
        <v>130</v>
      </c>
      <c r="E127" s="222" t="s">
        <v>19</v>
      </c>
      <c r="F127" s="223" t="s">
        <v>153</v>
      </c>
      <c r="G127" s="220"/>
      <c r="H127" s="224">
        <v>141.232</v>
      </c>
      <c r="I127" s="225"/>
      <c r="J127" s="220"/>
      <c r="K127" s="220"/>
      <c r="L127" s="226"/>
      <c r="M127" s="227"/>
      <c r="N127" s="228"/>
      <c r="O127" s="228"/>
      <c r="P127" s="228"/>
      <c r="Q127" s="228"/>
      <c r="R127" s="228"/>
      <c r="S127" s="228"/>
      <c r="T127" s="22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0" t="s">
        <v>130</v>
      </c>
      <c r="AU127" s="230" t="s">
        <v>83</v>
      </c>
      <c r="AV127" s="13" t="s">
        <v>83</v>
      </c>
      <c r="AW127" s="13" t="s">
        <v>34</v>
      </c>
      <c r="AX127" s="13" t="s">
        <v>73</v>
      </c>
      <c r="AY127" s="230" t="s">
        <v>120</v>
      </c>
    </row>
    <row r="128" s="13" customFormat="1">
      <c r="A128" s="13"/>
      <c r="B128" s="219"/>
      <c r="C128" s="220"/>
      <c r="D128" s="221" t="s">
        <v>130</v>
      </c>
      <c r="E128" s="222" t="s">
        <v>19</v>
      </c>
      <c r="F128" s="223" t="s">
        <v>162</v>
      </c>
      <c r="G128" s="220"/>
      <c r="H128" s="224">
        <v>174.65600000000001</v>
      </c>
      <c r="I128" s="225"/>
      <c r="J128" s="220"/>
      <c r="K128" s="220"/>
      <c r="L128" s="226"/>
      <c r="M128" s="227"/>
      <c r="N128" s="228"/>
      <c r="O128" s="228"/>
      <c r="P128" s="228"/>
      <c r="Q128" s="228"/>
      <c r="R128" s="228"/>
      <c r="S128" s="228"/>
      <c r="T128" s="22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0" t="s">
        <v>130</v>
      </c>
      <c r="AU128" s="230" t="s">
        <v>83</v>
      </c>
      <c r="AV128" s="13" t="s">
        <v>83</v>
      </c>
      <c r="AW128" s="13" t="s">
        <v>34</v>
      </c>
      <c r="AX128" s="13" t="s">
        <v>73</v>
      </c>
      <c r="AY128" s="230" t="s">
        <v>120</v>
      </c>
    </row>
    <row r="129" s="13" customFormat="1">
      <c r="A129" s="13"/>
      <c r="B129" s="219"/>
      <c r="C129" s="220"/>
      <c r="D129" s="221" t="s">
        <v>130</v>
      </c>
      <c r="E129" s="222" t="s">
        <v>19</v>
      </c>
      <c r="F129" s="223" t="s">
        <v>163</v>
      </c>
      <c r="G129" s="220"/>
      <c r="H129" s="224">
        <v>6.9119999999999999</v>
      </c>
      <c r="I129" s="225"/>
      <c r="J129" s="220"/>
      <c r="K129" s="220"/>
      <c r="L129" s="226"/>
      <c r="M129" s="227"/>
      <c r="N129" s="228"/>
      <c r="O129" s="228"/>
      <c r="P129" s="228"/>
      <c r="Q129" s="228"/>
      <c r="R129" s="228"/>
      <c r="S129" s="228"/>
      <c r="T129" s="22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0" t="s">
        <v>130</v>
      </c>
      <c r="AU129" s="230" t="s">
        <v>83</v>
      </c>
      <c r="AV129" s="13" t="s">
        <v>83</v>
      </c>
      <c r="AW129" s="13" t="s">
        <v>34</v>
      </c>
      <c r="AX129" s="13" t="s">
        <v>73</v>
      </c>
      <c r="AY129" s="230" t="s">
        <v>120</v>
      </c>
    </row>
    <row r="130" s="14" customFormat="1">
      <c r="A130" s="14"/>
      <c r="B130" s="231"/>
      <c r="C130" s="232"/>
      <c r="D130" s="221" t="s">
        <v>130</v>
      </c>
      <c r="E130" s="233" t="s">
        <v>19</v>
      </c>
      <c r="F130" s="234" t="s">
        <v>133</v>
      </c>
      <c r="G130" s="232"/>
      <c r="H130" s="235">
        <v>322.80000000000001</v>
      </c>
      <c r="I130" s="236"/>
      <c r="J130" s="232"/>
      <c r="K130" s="232"/>
      <c r="L130" s="237"/>
      <c r="M130" s="238"/>
      <c r="N130" s="239"/>
      <c r="O130" s="239"/>
      <c r="P130" s="239"/>
      <c r="Q130" s="239"/>
      <c r="R130" s="239"/>
      <c r="S130" s="239"/>
      <c r="T130" s="24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1" t="s">
        <v>130</v>
      </c>
      <c r="AU130" s="241" t="s">
        <v>83</v>
      </c>
      <c r="AV130" s="14" t="s">
        <v>78</v>
      </c>
      <c r="AW130" s="14" t="s">
        <v>34</v>
      </c>
      <c r="AX130" s="14" t="s">
        <v>81</v>
      </c>
      <c r="AY130" s="241" t="s">
        <v>120</v>
      </c>
    </row>
    <row r="131" s="2" customFormat="1" ht="24.15" customHeight="1">
      <c r="A131" s="39"/>
      <c r="B131" s="40"/>
      <c r="C131" s="201" t="s">
        <v>175</v>
      </c>
      <c r="D131" s="201" t="s">
        <v>122</v>
      </c>
      <c r="E131" s="202" t="s">
        <v>171</v>
      </c>
      <c r="F131" s="203" t="s">
        <v>172</v>
      </c>
      <c r="G131" s="204" t="s">
        <v>136</v>
      </c>
      <c r="H131" s="205">
        <v>141.232</v>
      </c>
      <c r="I131" s="206"/>
      <c r="J131" s="207">
        <f>ROUND(I131*H131,2)</f>
        <v>0</v>
      </c>
      <c r="K131" s="203" t="s">
        <v>126</v>
      </c>
      <c r="L131" s="45"/>
      <c r="M131" s="208" t="s">
        <v>19</v>
      </c>
      <c r="N131" s="209" t="s">
        <v>44</v>
      </c>
      <c r="O131" s="85"/>
      <c r="P131" s="210">
        <f>O131*H131</f>
        <v>0</v>
      </c>
      <c r="Q131" s="210">
        <v>0</v>
      </c>
      <c r="R131" s="210">
        <f>Q131*H131</f>
        <v>0</v>
      </c>
      <c r="S131" s="210">
        <v>0</v>
      </c>
      <c r="T131" s="21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2" t="s">
        <v>78</v>
      </c>
      <c r="AT131" s="212" t="s">
        <v>122</v>
      </c>
      <c r="AU131" s="212" t="s">
        <v>83</v>
      </c>
      <c r="AY131" s="18" t="s">
        <v>120</v>
      </c>
      <c r="BE131" s="213">
        <f>IF(N131="základní",J131,0)</f>
        <v>0</v>
      </c>
      <c r="BF131" s="213">
        <f>IF(N131="snížená",J131,0)</f>
        <v>0</v>
      </c>
      <c r="BG131" s="213">
        <f>IF(N131="zákl. přenesená",J131,0)</f>
        <v>0</v>
      </c>
      <c r="BH131" s="213">
        <f>IF(N131="sníž. přenesená",J131,0)</f>
        <v>0</v>
      </c>
      <c r="BI131" s="213">
        <f>IF(N131="nulová",J131,0)</f>
        <v>0</v>
      </c>
      <c r="BJ131" s="18" t="s">
        <v>81</v>
      </c>
      <c r="BK131" s="213">
        <f>ROUND(I131*H131,2)</f>
        <v>0</v>
      </c>
      <c r="BL131" s="18" t="s">
        <v>78</v>
      </c>
      <c r="BM131" s="212" t="s">
        <v>176</v>
      </c>
    </row>
    <row r="132" s="2" customFormat="1">
      <c r="A132" s="39"/>
      <c r="B132" s="40"/>
      <c r="C132" s="41"/>
      <c r="D132" s="214" t="s">
        <v>128</v>
      </c>
      <c r="E132" s="41"/>
      <c r="F132" s="215" t="s">
        <v>174</v>
      </c>
      <c r="G132" s="41"/>
      <c r="H132" s="41"/>
      <c r="I132" s="216"/>
      <c r="J132" s="41"/>
      <c r="K132" s="41"/>
      <c r="L132" s="45"/>
      <c r="M132" s="217"/>
      <c r="N132" s="21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128</v>
      </c>
      <c r="AU132" s="18" t="s">
        <v>83</v>
      </c>
    </row>
    <row r="133" s="2" customFormat="1">
      <c r="A133" s="39"/>
      <c r="B133" s="40"/>
      <c r="C133" s="41"/>
      <c r="D133" s="221" t="s">
        <v>151</v>
      </c>
      <c r="E133" s="41"/>
      <c r="F133" s="242" t="s">
        <v>177</v>
      </c>
      <c r="G133" s="41"/>
      <c r="H133" s="41"/>
      <c r="I133" s="216"/>
      <c r="J133" s="41"/>
      <c r="K133" s="41"/>
      <c r="L133" s="45"/>
      <c r="M133" s="217"/>
      <c r="N133" s="21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151</v>
      </c>
      <c r="AU133" s="18" t="s">
        <v>83</v>
      </c>
    </row>
    <row r="134" s="13" customFormat="1">
      <c r="A134" s="13"/>
      <c r="B134" s="219"/>
      <c r="C134" s="220"/>
      <c r="D134" s="221" t="s">
        <v>130</v>
      </c>
      <c r="E134" s="222" t="s">
        <v>19</v>
      </c>
      <c r="F134" s="223" t="s">
        <v>153</v>
      </c>
      <c r="G134" s="220"/>
      <c r="H134" s="224">
        <v>141.232</v>
      </c>
      <c r="I134" s="225"/>
      <c r="J134" s="220"/>
      <c r="K134" s="220"/>
      <c r="L134" s="226"/>
      <c r="M134" s="227"/>
      <c r="N134" s="228"/>
      <c r="O134" s="228"/>
      <c r="P134" s="228"/>
      <c r="Q134" s="228"/>
      <c r="R134" s="228"/>
      <c r="S134" s="228"/>
      <c r="T134" s="22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0" t="s">
        <v>130</v>
      </c>
      <c r="AU134" s="230" t="s">
        <v>83</v>
      </c>
      <c r="AV134" s="13" t="s">
        <v>83</v>
      </c>
      <c r="AW134" s="13" t="s">
        <v>34</v>
      </c>
      <c r="AX134" s="13" t="s">
        <v>81</v>
      </c>
      <c r="AY134" s="230" t="s">
        <v>120</v>
      </c>
    </row>
    <row r="135" s="2" customFormat="1" ht="24.15" customHeight="1">
      <c r="A135" s="39"/>
      <c r="B135" s="40"/>
      <c r="C135" s="201" t="s">
        <v>178</v>
      </c>
      <c r="D135" s="201" t="s">
        <v>122</v>
      </c>
      <c r="E135" s="202" t="s">
        <v>179</v>
      </c>
      <c r="F135" s="203" t="s">
        <v>180</v>
      </c>
      <c r="G135" s="204" t="s">
        <v>125</v>
      </c>
      <c r="H135" s="205">
        <v>706.15999999999997</v>
      </c>
      <c r="I135" s="206"/>
      <c r="J135" s="207">
        <f>ROUND(I135*H135,2)</f>
        <v>0</v>
      </c>
      <c r="K135" s="203" t="s">
        <v>126</v>
      </c>
      <c r="L135" s="45"/>
      <c r="M135" s="208" t="s">
        <v>19</v>
      </c>
      <c r="N135" s="209" t="s">
        <v>44</v>
      </c>
      <c r="O135" s="85"/>
      <c r="P135" s="210">
        <f>O135*H135</f>
        <v>0</v>
      </c>
      <c r="Q135" s="210">
        <v>0</v>
      </c>
      <c r="R135" s="210">
        <f>Q135*H135</f>
        <v>0</v>
      </c>
      <c r="S135" s="210">
        <v>0</v>
      </c>
      <c r="T135" s="21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2" t="s">
        <v>78</v>
      </c>
      <c r="AT135" s="212" t="s">
        <v>122</v>
      </c>
      <c r="AU135" s="212" t="s">
        <v>83</v>
      </c>
      <c r="AY135" s="18" t="s">
        <v>120</v>
      </c>
      <c r="BE135" s="213">
        <f>IF(N135="základní",J135,0)</f>
        <v>0</v>
      </c>
      <c r="BF135" s="213">
        <f>IF(N135="snížená",J135,0)</f>
        <v>0</v>
      </c>
      <c r="BG135" s="213">
        <f>IF(N135="zákl. přenesená",J135,0)</f>
        <v>0</v>
      </c>
      <c r="BH135" s="213">
        <f>IF(N135="sníž. přenesená",J135,0)</f>
        <v>0</v>
      </c>
      <c r="BI135" s="213">
        <f>IF(N135="nulová",J135,0)</f>
        <v>0</v>
      </c>
      <c r="BJ135" s="18" t="s">
        <v>81</v>
      </c>
      <c r="BK135" s="213">
        <f>ROUND(I135*H135,2)</f>
        <v>0</v>
      </c>
      <c r="BL135" s="18" t="s">
        <v>78</v>
      </c>
      <c r="BM135" s="212" t="s">
        <v>181</v>
      </c>
    </row>
    <row r="136" s="2" customFormat="1">
      <c r="A136" s="39"/>
      <c r="B136" s="40"/>
      <c r="C136" s="41"/>
      <c r="D136" s="214" t="s">
        <v>128</v>
      </c>
      <c r="E136" s="41"/>
      <c r="F136" s="215" t="s">
        <v>182</v>
      </c>
      <c r="G136" s="41"/>
      <c r="H136" s="41"/>
      <c r="I136" s="216"/>
      <c r="J136" s="41"/>
      <c r="K136" s="41"/>
      <c r="L136" s="45"/>
      <c r="M136" s="217"/>
      <c r="N136" s="21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128</v>
      </c>
      <c r="AU136" s="18" t="s">
        <v>83</v>
      </c>
    </row>
    <row r="137" s="2" customFormat="1" ht="21.75" customHeight="1">
      <c r="A137" s="39"/>
      <c r="B137" s="40"/>
      <c r="C137" s="201" t="s">
        <v>183</v>
      </c>
      <c r="D137" s="201" t="s">
        <v>122</v>
      </c>
      <c r="E137" s="202" t="s">
        <v>184</v>
      </c>
      <c r="F137" s="203" t="s">
        <v>185</v>
      </c>
      <c r="G137" s="204" t="s">
        <v>125</v>
      </c>
      <c r="H137" s="205">
        <v>706.15999999999997</v>
      </c>
      <c r="I137" s="206"/>
      <c r="J137" s="207">
        <f>ROUND(I137*H137,2)</f>
        <v>0</v>
      </c>
      <c r="K137" s="203" t="s">
        <v>126</v>
      </c>
      <c r="L137" s="45"/>
      <c r="M137" s="208" t="s">
        <v>19</v>
      </c>
      <c r="N137" s="209" t="s">
        <v>44</v>
      </c>
      <c r="O137" s="85"/>
      <c r="P137" s="210">
        <f>O137*H137</f>
        <v>0</v>
      </c>
      <c r="Q137" s="210">
        <v>0</v>
      </c>
      <c r="R137" s="210">
        <f>Q137*H137</f>
        <v>0</v>
      </c>
      <c r="S137" s="210">
        <v>0</v>
      </c>
      <c r="T137" s="21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2" t="s">
        <v>78</v>
      </c>
      <c r="AT137" s="212" t="s">
        <v>122</v>
      </c>
      <c r="AU137" s="212" t="s">
        <v>83</v>
      </c>
      <c r="AY137" s="18" t="s">
        <v>120</v>
      </c>
      <c r="BE137" s="213">
        <f>IF(N137="základní",J137,0)</f>
        <v>0</v>
      </c>
      <c r="BF137" s="213">
        <f>IF(N137="snížená",J137,0)</f>
        <v>0</v>
      </c>
      <c r="BG137" s="213">
        <f>IF(N137="zákl. přenesená",J137,0)</f>
        <v>0</v>
      </c>
      <c r="BH137" s="213">
        <f>IF(N137="sníž. přenesená",J137,0)</f>
        <v>0</v>
      </c>
      <c r="BI137" s="213">
        <f>IF(N137="nulová",J137,0)</f>
        <v>0</v>
      </c>
      <c r="BJ137" s="18" t="s">
        <v>81</v>
      </c>
      <c r="BK137" s="213">
        <f>ROUND(I137*H137,2)</f>
        <v>0</v>
      </c>
      <c r="BL137" s="18" t="s">
        <v>78</v>
      </c>
      <c r="BM137" s="212" t="s">
        <v>186</v>
      </c>
    </row>
    <row r="138" s="2" customFormat="1">
      <c r="A138" s="39"/>
      <c r="B138" s="40"/>
      <c r="C138" s="41"/>
      <c r="D138" s="214" t="s">
        <v>128</v>
      </c>
      <c r="E138" s="41"/>
      <c r="F138" s="215" t="s">
        <v>187</v>
      </c>
      <c r="G138" s="41"/>
      <c r="H138" s="41"/>
      <c r="I138" s="216"/>
      <c r="J138" s="41"/>
      <c r="K138" s="41"/>
      <c r="L138" s="45"/>
      <c r="M138" s="217"/>
      <c r="N138" s="21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128</v>
      </c>
      <c r="AU138" s="18" t="s">
        <v>83</v>
      </c>
    </row>
    <row r="139" s="12" customFormat="1" ht="22.8" customHeight="1">
      <c r="A139" s="12"/>
      <c r="B139" s="185"/>
      <c r="C139" s="186"/>
      <c r="D139" s="187" t="s">
        <v>72</v>
      </c>
      <c r="E139" s="199" t="s">
        <v>141</v>
      </c>
      <c r="F139" s="199" t="s">
        <v>188</v>
      </c>
      <c r="G139" s="186"/>
      <c r="H139" s="186"/>
      <c r="I139" s="189"/>
      <c r="J139" s="200">
        <f>BK139</f>
        <v>0</v>
      </c>
      <c r="K139" s="186"/>
      <c r="L139" s="191"/>
      <c r="M139" s="192"/>
      <c r="N139" s="193"/>
      <c r="O139" s="193"/>
      <c r="P139" s="194">
        <f>SUM(P140:P169)</f>
        <v>0</v>
      </c>
      <c r="Q139" s="193"/>
      <c r="R139" s="194">
        <f>SUM(R140:R169)</f>
        <v>36.364330999999993</v>
      </c>
      <c r="S139" s="193"/>
      <c r="T139" s="195">
        <f>SUM(T140:T169)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6" t="s">
        <v>81</v>
      </c>
      <c r="AT139" s="197" t="s">
        <v>72</v>
      </c>
      <c r="AU139" s="197" t="s">
        <v>81</v>
      </c>
      <c r="AY139" s="196" t="s">
        <v>120</v>
      </c>
      <c r="BK139" s="198">
        <f>SUM(BK140:BK169)</f>
        <v>0</v>
      </c>
    </row>
    <row r="140" s="2" customFormat="1" ht="24.15" customHeight="1">
      <c r="A140" s="39"/>
      <c r="B140" s="40"/>
      <c r="C140" s="201" t="s">
        <v>8</v>
      </c>
      <c r="D140" s="201" t="s">
        <v>122</v>
      </c>
      <c r="E140" s="202" t="s">
        <v>189</v>
      </c>
      <c r="F140" s="203" t="s">
        <v>190</v>
      </c>
      <c r="G140" s="204" t="s">
        <v>191</v>
      </c>
      <c r="H140" s="205">
        <v>72</v>
      </c>
      <c r="I140" s="206"/>
      <c r="J140" s="207">
        <f>ROUND(I140*H140,2)</f>
        <v>0</v>
      </c>
      <c r="K140" s="203" t="s">
        <v>192</v>
      </c>
      <c r="L140" s="45"/>
      <c r="M140" s="208" t="s">
        <v>19</v>
      </c>
      <c r="N140" s="209" t="s">
        <v>44</v>
      </c>
      <c r="O140" s="85"/>
      <c r="P140" s="210">
        <f>O140*H140</f>
        <v>0</v>
      </c>
      <c r="Q140" s="210">
        <v>0.17488999999999999</v>
      </c>
      <c r="R140" s="210">
        <f>Q140*H140</f>
        <v>12.592079999999999</v>
      </c>
      <c r="S140" s="210">
        <v>0</v>
      </c>
      <c r="T140" s="21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2" t="s">
        <v>78</v>
      </c>
      <c r="AT140" s="212" t="s">
        <v>122</v>
      </c>
      <c r="AU140" s="212" t="s">
        <v>83</v>
      </c>
      <c r="AY140" s="18" t="s">
        <v>120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8" t="s">
        <v>81</v>
      </c>
      <c r="BK140" s="213">
        <f>ROUND(I140*H140,2)</f>
        <v>0</v>
      </c>
      <c r="BL140" s="18" t="s">
        <v>78</v>
      </c>
      <c r="BM140" s="212" t="s">
        <v>193</v>
      </c>
    </row>
    <row r="141" s="2" customFormat="1" ht="16.5" customHeight="1">
      <c r="A141" s="39"/>
      <c r="B141" s="40"/>
      <c r="C141" s="243" t="s">
        <v>194</v>
      </c>
      <c r="D141" s="243" t="s">
        <v>195</v>
      </c>
      <c r="E141" s="244" t="s">
        <v>196</v>
      </c>
      <c r="F141" s="245" t="s">
        <v>197</v>
      </c>
      <c r="G141" s="246" t="s">
        <v>136</v>
      </c>
      <c r="H141" s="247">
        <v>7.1189999999999998</v>
      </c>
      <c r="I141" s="248"/>
      <c r="J141" s="249">
        <f>ROUND(I141*H141,2)</f>
        <v>0</v>
      </c>
      <c r="K141" s="245" t="s">
        <v>126</v>
      </c>
      <c r="L141" s="250"/>
      <c r="M141" s="251" t="s">
        <v>19</v>
      </c>
      <c r="N141" s="252" t="s">
        <v>44</v>
      </c>
      <c r="O141" s="85"/>
      <c r="P141" s="210">
        <f>O141*H141</f>
        <v>0</v>
      </c>
      <c r="Q141" s="210">
        <v>2.4289999999999998</v>
      </c>
      <c r="R141" s="210">
        <f>Q141*H141</f>
        <v>17.292050999999997</v>
      </c>
      <c r="S141" s="210">
        <v>0</v>
      </c>
      <c r="T141" s="21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2" t="s">
        <v>170</v>
      </c>
      <c r="AT141" s="212" t="s">
        <v>195</v>
      </c>
      <c r="AU141" s="212" t="s">
        <v>83</v>
      </c>
      <c r="AY141" s="18" t="s">
        <v>120</v>
      </c>
      <c r="BE141" s="213">
        <f>IF(N141="základní",J141,0)</f>
        <v>0</v>
      </c>
      <c r="BF141" s="213">
        <f>IF(N141="snížená",J141,0)</f>
        <v>0</v>
      </c>
      <c r="BG141" s="213">
        <f>IF(N141="zákl. přenesená",J141,0)</f>
        <v>0</v>
      </c>
      <c r="BH141" s="213">
        <f>IF(N141="sníž. přenesená",J141,0)</f>
        <v>0</v>
      </c>
      <c r="BI141" s="213">
        <f>IF(N141="nulová",J141,0)</f>
        <v>0</v>
      </c>
      <c r="BJ141" s="18" t="s">
        <v>81</v>
      </c>
      <c r="BK141" s="213">
        <f>ROUND(I141*H141,2)</f>
        <v>0</v>
      </c>
      <c r="BL141" s="18" t="s">
        <v>78</v>
      </c>
      <c r="BM141" s="212" t="s">
        <v>198</v>
      </c>
    </row>
    <row r="142" s="13" customFormat="1">
      <c r="A142" s="13"/>
      <c r="B142" s="219"/>
      <c r="C142" s="220"/>
      <c r="D142" s="221" t="s">
        <v>130</v>
      </c>
      <c r="E142" s="222" t="s">
        <v>19</v>
      </c>
      <c r="F142" s="223" t="s">
        <v>199</v>
      </c>
      <c r="G142" s="220"/>
      <c r="H142" s="224">
        <v>6.9119999999999999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0" t="s">
        <v>130</v>
      </c>
      <c r="AU142" s="230" t="s">
        <v>83</v>
      </c>
      <c r="AV142" s="13" t="s">
        <v>83</v>
      </c>
      <c r="AW142" s="13" t="s">
        <v>34</v>
      </c>
      <c r="AX142" s="13" t="s">
        <v>81</v>
      </c>
      <c r="AY142" s="230" t="s">
        <v>120</v>
      </c>
    </row>
    <row r="143" s="13" customFormat="1">
      <c r="A143" s="13"/>
      <c r="B143" s="219"/>
      <c r="C143" s="220"/>
      <c r="D143" s="221" t="s">
        <v>130</v>
      </c>
      <c r="E143" s="220"/>
      <c r="F143" s="223" t="s">
        <v>200</v>
      </c>
      <c r="G143" s="220"/>
      <c r="H143" s="224">
        <v>7.1189999999999998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0" t="s">
        <v>130</v>
      </c>
      <c r="AU143" s="230" t="s">
        <v>83</v>
      </c>
      <c r="AV143" s="13" t="s">
        <v>83</v>
      </c>
      <c r="AW143" s="13" t="s">
        <v>4</v>
      </c>
      <c r="AX143" s="13" t="s">
        <v>81</v>
      </c>
      <c r="AY143" s="230" t="s">
        <v>120</v>
      </c>
    </row>
    <row r="144" s="2" customFormat="1" ht="16.5" customHeight="1">
      <c r="A144" s="39"/>
      <c r="B144" s="40"/>
      <c r="C144" s="243" t="s">
        <v>201</v>
      </c>
      <c r="D144" s="243" t="s">
        <v>195</v>
      </c>
      <c r="E144" s="244" t="s">
        <v>202</v>
      </c>
      <c r="F144" s="245" t="s">
        <v>203</v>
      </c>
      <c r="G144" s="246" t="s">
        <v>204</v>
      </c>
      <c r="H144" s="247">
        <v>2.214</v>
      </c>
      <c r="I144" s="248"/>
      <c r="J144" s="249">
        <f>ROUND(I144*H144,2)</f>
        <v>0</v>
      </c>
      <c r="K144" s="245" t="s">
        <v>126</v>
      </c>
      <c r="L144" s="250"/>
      <c r="M144" s="251" t="s">
        <v>19</v>
      </c>
      <c r="N144" s="252" t="s">
        <v>44</v>
      </c>
      <c r="O144" s="85"/>
      <c r="P144" s="210">
        <f>O144*H144</f>
        <v>0</v>
      </c>
      <c r="Q144" s="210">
        <v>1</v>
      </c>
      <c r="R144" s="210">
        <f>Q144*H144</f>
        <v>2.214</v>
      </c>
      <c r="S144" s="210">
        <v>0</v>
      </c>
      <c r="T144" s="21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2" t="s">
        <v>170</v>
      </c>
      <c r="AT144" s="212" t="s">
        <v>195</v>
      </c>
      <c r="AU144" s="212" t="s">
        <v>83</v>
      </c>
      <c r="AY144" s="18" t="s">
        <v>120</v>
      </c>
      <c r="BE144" s="213">
        <f>IF(N144="základní",J144,0)</f>
        <v>0</v>
      </c>
      <c r="BF144" s="213">
        <f>IF(N144="snížená",J144,0)</f>
        <v>0</v>
      </c>
      <c r="BG144" s="213">
        <f>IF(N144="zákl. přenesená",J144,0)</f>
        <v>0</v>
      </c>
      <c r="BH144" s="213">
        <f>IF(N144="sníž. přenesená",J144,0)</f>
        <v>0</v>
      </c>
      <c r="BI144" s="213">
        <f>IF(N144="nulová",J144,0)</f>
        <v>0</v>
      </c>
      <c r="BJ144" s="18" t="s">
        <v>81</v>
      </c>
      <c r="BK144" s="213">
        <f>ROUND(I144*H144,2)</f>
        <v>0</v>
      </c>
      <c r="BL144" s="18" t="s">
        <v>78</v>
      </c>
      <c r="BM144" s="212" t="s">
        <v>205</v>
      </c>
    </row>
    <row r="145" s="13" customFormat="1">
      <c r="A145" s="13"/>
      <c r="B145" s="219"/>
      <c r="C145" s="220"/>
      <c r="D145" s="221" t="s">
        <v>130</v>
      </c>
      <c r="E145" s="222" t="s">
        <v>19</v>
      </c>
      <c r="F145" s="223" t="s">
        <v>206</v>
      </c>
      <c r="G145" s="220"/>
      <c r="H145" s="224">
        <v>2.0499999999999998</v>
      </c>
      <c r="I145" s="225"/>
      <c r="J145" s="220"/>
      <c r="K145" s="220"/>
      <c r="L145" s="226"/>
      <c r="M145" s="227"/>
      <c r="N145" s="228"/>
      <c r="O145" s="228"/>
      <c r="P145" s="228"/>
      <c r="Q145" s="228"/>
      <c r="R145" s="228"/>
      <c r="S145" s="228"/>
      <c r="T145" s="22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0" t="s">
        <v>130</v>
      </c>
      <c r="AU145" s="230" t="s">
        <v>83</v>
      </c>
      <c r="AV145" s="13" t="s">
        <v>83</v>
      </c>
      <c r="AW145" s="13" t="s">
        <v>34</v>
      </c>
      <c r="AX145" s="13" t="s">
        <v>81</v>
      </c>
      <c r="AY145" s="230" t="s">
        <v>120</v>
      </c>
    </row>
    <row r="146" s="13" customFormat="1">
      <c r="A146" s="13"/>
      <c r="B146" s="219"/>
      <c r="C146" s="220"/>
      <c r="D146" s="221" t="s">
        <v>130</v>
      </c>
      <c r="E146" s="220"/>
      <c r="F146" s="223" t="s">
        <v>207</v>
      </c>
      <c r="G146" s="220"/>
      <c r="H146" s="224">
        <v>2.214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0" t="s">
        <v>130</v>
      </c>
      <c r="AU146" s="230" t="s">
        <v>83</v>
      </c>
      <c r="AV146" s="13" t="s">
        <v>83</v>
      </c>
      <c r="AW146" s="13" t="s">
        <v>4</v>
      </c>
      <c r="AX146" s="13" t="s">
        <v>81</v>
      </c>
      <c r="AY146" s="230" t="s">
        <v>120</v>
      </c>
    </row>
    <row r="147" s="2" customFormat="1" ht="16.5" customHeight="1">
      <c r="A147" s="39"/>
      <c r="B147" s="40"/>
      <c r="C147" s="243" t="s">
        <v>208</v>
      </c>
      <c r="D147" s="243" t="s">
        <v>195</v>
      </c>
      <c r="E147" s="244" t="s">
        <v>209</v>
      </c>
      <c r="F147" s="245" t="s">
        <v>210</v>
      </c>
      <c r="G147" s="246" t="s">
        <v>204</v>
      </c>
      <c r="H147" s="247">
        <v>0.753</v>
      </c>
      <c r="I147" s="248"/>
      <c r="J147" s="249">
        <f>ROUND(I147*H147,2)</f>
        <v>0</v>
      </c>
      <c r="K147" s="245" t="s">
        <v>126</v>
      </c>
      <c r="L147" s="250"/>
      <c r="M147" s="251" t="s">
        <v>19</v>
      </c>
      <c r="N147" s="252" t="s">
        <v>44</v>
      </c>
      <c r="O147" s="85"/>
      <c r="P147" s="210">
        <f>O147*H147</f>
        <v>0</v>
      </c>
      <c r="Q147" s="210">
        <v>1</v>
      </c>
      <c r="R147" s="210">
        <f>Q147*H147</f>
        <v>0.753</v>
      </c>
      <c r="S147" s="210">
        <v>0</v>
      </c>
      <c r="T147" s="21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2" t="s">
        <v>170</v>
      </c>
      <c r="AT147" s="212" t="s">
        <v>195</v>
      </c>
      <c r="AU147" s="212" t="s">
        <v>83</v>
      </c>
      <c r="AY147" s="18" t="s">
        <v>120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18" t="s">
        <v>81</v>
      </c>
      <c r="BK147" s="213">
        <f>ROUND(I147*H147,2)</f>
        <v>0</v>
      </c>
      <c r="BL147" s="18" t="s">
        <v>78</v>
      </c>
      <c r="BM147" s="212" t="s">
        <v>211</v>
      </c>
    </row>
    <row r="148" s="13" customFormat="1">
      <c r="A148" s="13"/>
      <c r="B148" s="219"/>
      <c r="C148" s="220"/>
      <c r="D148" s="221" t="s">
        <v>130</v>
      </c>
      <c r="E148" s="222" t="s">
        <v>19</v>
      </c>
      <c r="F148" s="223" t="s">
        <v>212</v>
      </c>
      <c r="G148" s="220"/>
      <c r="H148" s="224">
        <v>0.69699999999999995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0" t="s">
        <v>130</v>
      </c>
      <c r="AU148" s="230" t="s">
        <v>83</v>
      </c>
      <c r="AV148" s="13" t="s">
        <v>83</v>
      </c>
      <c r="AW148" s="13" t="s">
        <v>34</v>
      </c>
      <c r="AX148" s="13" t="s">
        <v>81</v>
      </c>
      <c r="AY148" s="230" t="s">
        <v>120</v>
      </c>
    </row>
    <row r="149" s="13" customFormat="1">
      <c r="A149" s="13"/>
      <c r="B149" s="219"/>
      <c r="C149" s="220"/>
      <c r="D149" s="221" t="s">
        <v>130</v>
      </c>
      <c r="E149" s="220"/>
      <c r="F149" s="223" t="s">
        <v>213</v>
      </c>
      <c r="G149" s="220"/>
      <c r="H149" s="224">
        <v>0.753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0" t="s">
        <v>130</v>
      </c>
      <c r="AU149" s="230" t="s">
        <v>83</v>
      </c>
      <c r="AV149" s="13" t="s">
        <v>83</v>
      </c>
      <c r="AW149" s="13" t="s">
        <v>4</v>
      </c>
      <c r="AX149" s="13" t="s">
        <v>81</v>
      </c>
      <c r="AY149" s="230" t="s">
        <v>120</v>
      </c>
    </row>
    <row r="150" s="2" customFormat="1" ht="16.5" customHeight="1">
      <c r="A150" s="39"/>
      <c r="B150" s="40"/>
      <c r="C150" s="243" t="s">
        <v>214</v>
      </c>
      <c r="D150" s="243" t="s">
        <v>195</v>
      </c>
      <c r="E150" s="244" t="s">
        <v>215</v>
      </c>
      <c r="F150" s="245" t="s">
        <v>216</v>
      </c>
      <c r="G150" s="246" t="s">
        <v>191</v>
      </c>
      <c r="H150" s="247">
        <v>36</v>
      </c>
      <c r="I150" s="248"/>
      <c r="J150" s="249">
        <f>ROUND(I150*H150,2)</f>
        <v>0</v>
      </c>
      <c r="K150" s="245" t="s">
        <v>192</v>
      </c>
      <c r="L150" s="250"/>
      <c r="M150" s="251" t="s">
        <v>19</v>
      </c>
      <c r="N150" s="252" t="s">
        <v>44</v>
      </c>
      <c r="O150" s="85"/>
      <c r="P150" s="210">
        <f>O150*H150</f>
        <v>0</v>
      </c>
      <c r="Q150" s="210">
        <v>0.00059999999999999995</v>
      </c>
      <c r="R150" s="210">
        <f>Q150*H150</f>
        <v>0.021599999999999998</v>
      </c>
      <c r="S150" s="210">
        <v>0</v>
      </c>
      <c r="T150" s="21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2" t="s">
        <v>170</v>
      </c>
      <c r="AT150" s="212" t="s">
        <v>195</v>
      </c>
      <c r="AU150" s="212" t="s">
        <v>83</v>
      </c>
      <c r="AY150" s="18" t="s">
        <v>120</v>
      </c>
      <c r="BE150" s="213">
        <f>IF(N150="základní",J150,0)</f>
        <v>0</v>
      </c>
      <c r="BF150" s="213">
        <f>IF(N150="snížená",J150,0)</f>
        <v>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18" t="s">
        <v>81</v>
      </c>
      <c r="BK150" s="213">
        <f>ROUND(I150*H150,2)</f>
        <v>0</v>
      </c>
      <c r="BL150" s="18" t="s">
        <v>78</v>
      </c>
      <c r="BM150" s="212" t="s">
        <v>217</v>
      </c>
    </row>
    <row r="151" s="2" customFormat="1" ht="16.5" customHeight="1">
      <c r="A151" s="39"/>
      <c r="B151" s="40"/>
      <c r="C151" s="243" t="s">
        <v>218</v>
      </c>
      <c r="D151" s="243" t="s">
        <v>195</v>
      </c>
      <c r="E151" s="244" t="s">
        <v>219</v>
      </c>
      <c r="F151" s="245" t="s">
        <v>220</v>
      </c>
      <c r="G151" s="246" t="s">
        <v>221</v>
      </c>
      <c r="H151" s="247">
        <v>1</v>
      </c>
      <c r="I151" s="248"/>
      <c r="J151" s="249">
        <f>ROUND(I151*H151,2)</f>
        <v>0</v>
      </c>
      <c r="K151" s="245" t="s">
        <v>192</v>
      </c>
      <c r="L151" s="250"/>
      <c r="M151" s="251" t="s">
        <v>19</v>
      </c>
      <c r="N151" s="252" t="s">
        <v>44</v>
      </c>
      <c r="O151" s="85"/>
      <c r="P151" s="210">
        <f>O151*H151</f>
        <v>0</v>
      </c>
      <c r="Q151" s="210">
        <v>0.00059999999999999995</v>
      </c>
      <c r="R151" s="210">
        <f>Q151*H151</f>
        <v>0.00059999999999999995</v>
      </c>
      <c r="S151" s="210">
        <v>0</v>
      </c>
      <c r="T151" s="21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2" t="s">
        <v>170</v>
      </c>
      <c r="AT151" s="212" t="s">
        <v>195</v>
      </c>
      <c r="AU151" s="212" t="s">
        <v>83</v>
      </c>
      <c r="AY151" s="18" t="s">
        <v>120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18" t="s">
        <v>81</v>
      </c>
      <c r="BK151" s="213">
        <f>ROUND(I151*H151,2)</f>
        <v>0</v>
      </c>
      <c r="BL151" s="18" t="s">
        <v>78</v>
      </c>
      <c r="BM151" s="212" t="s">
        <v>222</v>
      </c>
    </row>
    <row r="152" s="2" customFormat="1" ht="16.5" customHeight="1">
      <c r="A152" s="39"/>
      <c r="B152" s="40"/>
      <c r="C152" s="201" t="s">
        <v>223</v>
      </c>
      <c r="D152" s="201" t="s">
        <v>122</v>
      </c>
      <c r="E152" s="202" t="s">
        <v>224</v>
      </c>
      <c r="F152" s="203" t="s">
        <v>225</v>
      </c>
      <c r="G152" s="204" t="s">
        <v>191</v>
      </c>
      <c r="H152" s="205">
        <v>1</v>
      </c>
      <c r="I152" s="206"/>
      <c r="J152" s="207">
        <f>ROUND(I152*H152,2)</f>
        <v>0</v>
      </c>
      <c r="K152" s="203" t="s">
        <v>126</v>
      </c>
      <c r="L152" s="45"/>
      <c r="M152" s="208" t="s">
        <v>19</v>
      </c>
      <c r="N152" s="209" t="s">
        <v>44</v>
      </c>
      <c r="O152" s="85"/>
      <c r="P152" s="210">
        <f>O152*H152</f>
        <v>0</v>
      </c>
      <c r="Q152" s="210">
        <v>0</v>
      </c>
      <c r="R152" s="210">
        <f>Q152*H152</f>
        <v>0</v>
      </c>
      <c r="S152" s="210">
        <v>0</v>
      </c>
      <c r="T152" s="21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2" t="s">
        <v>78</v>
      </c>
      <c r="AT152" s="212" t="s">
        <v>122</v>
      </c>
      <c r="AU152" s="212" t="s">
        <v>83</v>
      </c>
      <c r="AY152" s="18" t="s">
        <v>120</v>
      </c>
      <c r="BE152" s="213">
        <f>IF(N152="základní",J152,0)</f>
        <v>0</v>
      </c>
      <c r="BF152" s="213">
        <f>IF(N152="snížená",J152,0)</f>
        <v>0</v>
      </c>
      <c r="BG152" s="213">
        <f>IF(N152="zákl. přenesená",J152,0)</f>
        <v>0</v>
      </c>
      <c r="BH152" s="213">
        <f>IF(N152="sníž. přenesená",J152,0)</f>
        <v>0</v>
      </c>
      <c r="BI152" s="213">
        <f>IF(N152="nulová",J152,0)</f>
        <v>0</v>
      </c>
      <c r="BJ152" s="18" t="s">
        <v>81</v>
      </c>
      <c r="BK152" s="213">
        <f>ROUND(I152*H152,2)</f>
        <v>0</v>
      </c>
      <c r="BL152" s="18" t="s">
        <v>78</v>
      </c>
      <c r="BM152" s="212" t="s">
        <v>226</v>
      </c>
    </row>
    <row r="153" s="2" customFormat="1">
      <c r="A153" s="39"/>
      <c r="B153" s="40"/>
      <c r="C153" s="41"/>
      <c r="D153" s="214" t="s">
        <v>128</v>
      </c>
      <c r="E153" s="41"/>
      <c r="F153" s="215" t="s">
        <v>227</v>
      </c>
      <c r="G153" s="41"/>
      <c r="H153" s="41"/>
      <c r="I153" s="216"/>
      <c r="J153" s="41"/>
      <c r="K153" s="41"/>
      <c r="L153" s="45"/>
      <c r="M153" s="217"/>
      <c r="N153" s="21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128</v>
      </c>
      <c r="AU153" s="18" t="s">
        <v>83</v>
      </c>
    </row>
    <row r="154" s="2" customFormat="1" ht="16.5" customHeight="1">
      <c r="A154" s="39"/>
      <c r="B154" s="40"/>
      <c r="C154" s="243" t="s">
        <v>228</v>
      </c>
      <c r="D154" s="243" t="s">
        <v>195</v>
      </c>
      <c r="E154" s="244" t="s">
        <v>229</v>
      </c>
      <c r="F154" s="245" t="s">
        <v>230</v>
      </c>
      <c r="G154" s="246" t="s">
        <v>191</v>
      </c>
      <c r="H154" s="247">
        <v>1</v>
      </c>
      <c r="I154" s="248"/>
      <c r="J154" s="249">
        <f>ROUND(I154*H154,2)</f>
        <v>0</v>
      </c>
      <c r="K154" s="245" t="s">
        <v>192</v>
      </c>
      <c r="L154" s="250"/>
      <c r="M154" s="251" t="s">
        <v>19</v>
      </c>
      <c r="N154" s="252" t="s">
        <v>44</v>
      </c>
      <c r="O154" s="85"/>
      <c r="P154" s="210">
        <f>O154*H154</f>
        <v>0</v>
      </c>
      <c r="Q154" s="210">
        <v>0</v>
      </c>
      <c r="R154" s="210">
        <f>Q154*H154</f>
        <v>0</v>
      </c>
      <c r="S154" s="210">
        <v>0</v>
      </c>
      <c r="T154" s="21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2" t="s">
        <v>170</v>
      </c>
      <c r="AT154" s="212" t="s">
        <v>195</v>
      </c>
      <c r="AU154" s="212" t="s">
        <v>83</v>
      </c>
      <c r="AY154" s="18" t="s">
        <v>120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8" t="s">
        <v>81</v>
      </c>
      <c r="BK154" s="213">
        <f>ROUND(I154*H154,2)</f>
        <v>0</v>
      </c>
      <c r="BL154" s="18" t="s">
        <v>78</v>
      </c>
      <c r="BM154" s="212" t="s">
        <v>231</v>
      </c>
    </row>
    <row r="155" s="2" customFormat="1" ht="16.5" customHeight="1">
      <c r="A155" s="39"/>
      <c r="B155" s="40"/>
      <c r="C155" s="201" t="s">
        <v>232</v>
      </c>
      <c r="D155" s="201" t="s">
        <v>122</v>
      </c>
      <c r="E155" s="202" t="s">
        <v>233</v>
      </c>
      <c r="F155" s="203" t="s">
        <v>234</v>
      </c>
      <c r="G155" s="204" t="s">
        <v>191</v>
      </c>
      <c r="H155" s="205">
        <v>1</v>
      </c>
      <c r="I155" s="206"/>
      <c r="J155" s="207">
        <f>ROUND(I155*H155,2)</f>
        <v>0</v>
      </c>
      <c r="K155" s="203" t="s">
        <v>126</v>
      </c>
      <c r="L155" s="45"/>
      <c r="M155" s="208" t="s">
        <v>19</v>
      </c>
      <c r="N155" s="209" t="s">
        <v>44</v>
      </c>
      <c r="O155" s="85"/>
      <c r="P155" s="210">
        <f>O155*H155</f>
        <v>0</v>
      </c>
      <c r="Q155" s="210">
        <v>0</v>
      </c>
      <c r="R155" s="210">
        <f>Q155*H155</f>
        <v>0</v>
      </c>
      <c r="S155" s="210">
        <v>0</v>
      </c>
      <c r="T155" s="21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2" t="s">
        <v>78</v>
      </c>
      <c r="AT155" s="212" t="s">
        <v>122</v>
      </c>
      <c r="AU155" s="212" t="s">
        <v>83</v>
      </c>
      <c r="AY155" s="18" t="s">
        <v>120</v>
      </c>
      <c r="BE155" s="213">
        <f>IF(N155="základní",J155,0)</f>
        <v>0</v>
      </c>
      <c r="BF155" s="213">
        <f>IF(N155="snížená",J155,0)</f>
        <v>0</v>
      </c>
      <c r="BG155" s="213">
        <f>IF(N155="zákl. přenesená",J155,0)</f>
        <v>0</v>
      </c>
      <c r="BH155" s="213">
        <f>IF(N155="sníž. přenesená",J155,0)</f>
        <v>0</v>
      </c>
      <c r="BI155" s="213">
        <f>IF(N155="nulová",J155,0)</f>
        <v>0</v>
      </c>
      <c r="BJ155" s="18" t="s">
        <v>81</v>
      </c>
      <c r="BK155" s="213">
        <f>ROUND(I155*H155,2)</f>
        <v>0</v>
      </c>
      <c r="BL155" s="18" t="s">
        <v>78</v>
      </c>
      <c r="BM155" s="212" t="s">
        <v>235</v>
      </c>
    </row>
    <row r="156" s="2" customFormat="1">
      <c r="A156" s="39"/>
      <c r="B156" s="40"/>
      <c r="C156" s="41"/>
      <c r="D156" s="214" t="s">
        <v>128</v>
      </c>
      <c r="E156" s="41"/>
      <c r="F156" s="215" t="s">
        <v>236</v>
      </c>
      <c r="G156" s="41"/>
      <c r="H156" s="41"/>
      <c r="I156" s="216"/>
      <c r="J156" s="41"/>
      <c r="K156" s="41"/>
      <c r="L156" s="45"/>
      <c r="M156" s="217"/>
      <c r="N156" s="21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128</v>
      </c>
      <c r="AU156" s="18" t="s">
        <v>83</v>
      </c>
    </row>
    <row r="157" s="2" customFormat="1" ht="16.5" customHeight="1">
      <c r="A157" s="39"/>
      <c r="B157" s="40"/>
      <c r="C157" s="243" t="s">
        <v>7</v>
      </c>
      <c r="D157" s="243" t="s">
        <v>195</v>
      </c>
      <c r="E157" s="244" t="s">
        <v>237</v>
      </c>
      <c r="F157" s="245" t="s">
        <v>238</v>
      </c>
      <c r="G157" s="246" t="s">
        <v>191</v>
      </c>
      <c r="H157" s="247">
        <v>1</v>
      </c>
      <c r="I157" s="248"/>
      <c r="J157" s="249">
        <f>ROUND(I157*H157,2)</f>
        <v>0</v>
      </c>
      <c r="K157" s="245" t="s">
        <v>192</v>
      </c>
      <c r="L157" s="250"/>
      <c r="M157" s="251" t="s">
        <v>19</v>
      </c>
      <c r="N157" s="252" t="s">
        <v>44</v>
      </c>
      <c r="O157" s="85"/>
      <c r="P157" s="210">
        <f>O157*H157</f>
        <v>0</v>
      </c>
      <c r="Q157" s="210">
        <v>0</v>
      </c>
      <c r="R157" s="210">
        <f>Q157*H157</f>
        <v>0</v>
      </c>
      <c r="S157" s="210">
        <v>0</v>
      </c>
      <c r="T157" s="21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2" t="s">
        <v>170</v>
      </c>
      <c r="AT157" s="212" t="s">
        <v>195</v>
      </c>
      <c r="AU157" s="212" t="s">
        <v>83</v>
      </c>
      <c r="AY157" s="18" t="s">
        <v>120</v>
      </c>
      <c r="BE157" s="213">
        <f>IF(N157="základní",J157,0)</f>
        <v>0</v>
      </c>
      <c r="BF157" s="213">
        <f>IF(N157="snížená",J157,0)</f>
        <v>0</v>
      </c>
      <c r="BG157" s="213">
        <f>IF(N157="zákl. přenesená",J157,0)</f>
        <v>0</v>
      </c>
      <c r="BH157" s="213">
        <f>IF(N157="sníž. přenesená",J157,0)</f>
        <v>0</v>
      </c>
      <c r="BI157" s="213">
        <f>IF(N157="nulová",J157,0)</f>
        <v>0</v>
      </c>
      <c r="BJ157" s="18" t="s">
        <v>81</v>
      </c>
      <c r="BK157" s="213">
        <f>ROUND(I157*H157,2)</f>
        <v>0</v>
      </c>
      <c r="BL157" s="18" t="s">
        <v>78</v>
      </c>
      <c r="BM157" s="212" t="s">
        <v>239</v>
      </c>
    </row>
    <row r="158" s="2" customFormat="1" ht="24.15" customHeight="1">
      <c r="A158" s="39"/>
      <c r="B158" s="40"/>
      <c r="C158" s="201" t="s">
        <v>240</v>
      </c>
      <c r="D158" s="201" t="s">
        <v>122</v>
      </c>
      <c r="E158" s="202" t="s">
        <v>241</v>
      </c>
      <c r="F158" s="203" t="s">
        <v>242</v>
      </c>
      <c r="G158" s="204" t="s">
        <v>243</v>
      </c>
      <c r="H158" s="205">
        <v>98.299999999999997</v>
      </c>
      <c r="I158" s="206"/>
      <c r="J158" s="207">
        <f>ROUND(I158*H158,2)</f>
        <v>0</v>
      </c>
      <c r="K158" s="203" t="s">
        <v>192</v>
      </c>
      <c r="L158" s="45"/>
      <c r="M158" s="208" t="s">
        <v>19</v>
      </c>
      <c r="N158" s="209" t="s">
        <v>44</v>
      </c>
      <c r="O158" s="85"/>
      <c r="P158" s="210">
        <f>O158*H158</f>
        <v>0</v>
      </c>
      <c r="Q158" s="210">
        <v>0</v>
      </c>
      <c r="R158" s="210">
        <f>Q158*H158</f>
        <v>0</v>
      </c>
      <c r="S158" s="210">
        <v>0</v>
      </c>
      <c r="T158" s="21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2" t="s">
        <v>78</v>
      </c>
      <c r="AT158" s="212" t="s">
        <v>122</v>
      </c>
      <c r="AU158" s="212" t="s">
        <v>83</v>
      </c>
      <c r="AY158" s="18" t="s">
        <v>120</v>
      </c>
      <c r="BE158" s="213">
        <f>IF(N158="základní",J158,0)</f>
        <v>0</v>
      </c>
      <c r="BF158" s="213">
        <f>IF(N158="snížená",J158,0)</f>
        <v>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18" t="s">
        <v>81</v>
      </c>
      <c r="BK158" s="213">
        <f>ROUND(I158*H158,2)</f>
        <v>0</v>
      </c>
      <c r="BL158" s="18" t="s">
        <v>78</v>
      </c>
      <c r="BM158" s="212" t="s">
        <v>244</v>
      </c>
    </row>
    <row r="159" s="13" customFormat="1">
      <c r="A159" s="13"/>
      <c r="B159" s="219"/>
      <c r="C159" s="220"/>
      <c r="D159" s="221" t="s">
        <v>130</v>
      </c>
      <c r="E159" s="222" t="s">
        <v>19</v>
      </c>
      <c r="F159" s="223" t="s">
        <v>245</v>
      </c>
      <c r="G159" s="220"/>
      <c r="H159" s="224">
        <v>102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0" t="s">
        <v>130</v>
      </c>
      <c r="AU159" s="230" t="s">
        <v>83</v>
      </c>
      <c r="AV159" s="13" t="s">
        <v>83</v>
      </c>
      <c r="AW159" s="13" t="s">
        <v>34</v>
      </c>
      <c r="AX159" s="13" t="s">
        <v>73</v>
      </c>
      <c r="AY159" s="230" t="s">
        <v>120</v>
      </c>
    </row>
    <row r="160" s="13" customFormat="1">
      <c r="A160" s="13"/>
      <c r="B160" s="219"/>
      <c r="C160" s="220"/>
      <c r="D160" s="221" t="s">
        <v>130</v>
      </c>
      <c r="E160" s="222" t="s">
        <v>19</v>
      </c>
      <c r="F160" s="223" t="s">
        <v>246</v>
      </c>
      <c r="G160" s="220"/>
      <c r="H160" s="224">
        <v>-3.7000000000000002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0" t="s">
        <v>130</v>
      </c>
      <c r="AU160" s="230" t="s">
        <v>83</v>
      </c>
      <c r="AV160" s="13" t="s">
        <v>83</v>
      </c>
      <c r="AW160" s="13" t="s">
        <v>34</v>
      </c>
      <c r="AX160" s="13" t="s">
        <v>73</v>
      </c>
      <c r="AY160" s="230" t="s">
        <v>120</v>
      </c>
    </row>
    <row r="161" s="14" customFormat="1">
      <c r="A161" s="14"/>
      <c r="B161" s="231"/>
      <c r="C161" s="232"/>
      <c r="D161" s="221" t="s">
        <v>130</v>
      </c>
      <c r="E161" s="233" t="s">
        <v>19</v>
      </c>
      <c r="F161" s="234" t="s">
        <v>133</v>
      </c>
      <c r="G161" s="232"/>
      <c r="H161" s="235">
        <v>98.299999999999997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1" t="s">
        <v>130</v>
      </c>
      <c r="AU161" s="241" t="s">
        <v>83</v>
      </c>
      <c r="AV161" s="14" t="s">
        <v>78</v>
      </c>
      <c r="AW161" s="14" t="s">
        <v>34</v>
      </c>
      <c r="AX161" s="14" t="s">
        <v>81</v>
      </c>
      <c r="AY161" s="241" t="s">
        <v>120</v>
      </c>
    </row>
    <row r="162" s="2" customFormat="1" ht="16.5" customHeight="1">
      <c r="A162" s="39"/>
      <c r="B162" s="40"/>
      <c r="C162" s="243" t="s">
        <v>247</v>
      </c>
      <c r="D162" s="243" t="s">
        <v>195</v>
      </c>
      <c r="E162" s="244" t="s">
        <v>248</v>
      </c>
      <c r="F162" s="245" t="s">
        <v>249</v>
      </c>
      <c r="G162" s="246" t="s">
        <v>136</v>
      </c>
      <c r="H162" s="247">
        <v>6.3700000000000001</v>
      </c>
      <c r="I162" s="248"/>
      <c r="J162" s="249">
        <f>ROUND(I162*H162,2)</f>
        <v>0</v>
      </c>
      <c r="K162" s="245" t="s">
        <v>126</v>
      </c>
      <c r="L162" s="250"/>
      <c r="M162" s="251" t="s">
        <v>19</v>
      </c>
      <c r="N162" s="252" t="s">
        <v>44</v>
      </c>
      <c r="O162" s="85"/>
      <c r="P162" s="210">
        <f>O162*H162</f>
        <v>0</v>
      </c>
      <c r="Q162" s="210">
        <v>0.5</v>
      </c>
      <c r="R162" s="210">
        <f>Q162*H162</f>
        <v>3.1850000000000001</v>
      </c>
      <c r="S162" s="210">
        <v>0</v>
      </c>
      <c r="T162" s="21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2" t="s">
        <v>170</v>
      </c>
      <c r="AT162" s="212" t="s">
        <v>195</v>
      </c>
      <c r="AU162" s="212" t="s">
        <v>83</v>
      </c>
      <c r="AY162" s="18" t="s">
        <v>120</v>
      </c>
      <c r="BE162" s="213">
        <f>IF(N162="základní",J162,0)</f>
        <v>0</v>
      </c>
      <c r="BF162" s="213">
        <f>IF(N162="snížená",J162,0)</f>
        <v>0</v>
      </c>
      <c r="BG162" s="213">
        <f>IF(N162="zákl. přenesená",J162,0)</f>
        <v>0</v>
      </c>
      <c r="BH162" s="213">
        <f>IF(N162="sníž. přenesená",J162,0)</f>
        <v>0</v>
      </c>
      <c r="BI162" s="213">
        <f>IF(N162="nulová",J162,0)</f>
        <v>0</v>
      </c>
      <c r="BJ162" s="18" t="s">
        <v>81</v>
      </c>
      <c r="BK162" s="213">
        <f>ROUND(I162*H162,2)</f>
        <v>0</v>
      </c>
      <c r="BL162" s="18" t="s">
        <v>78</v>
      </c>
      <c r="BM162" s="212" t="s">
        <v>250</v>
      </c>
    </row>
    <row r="163" s="13" customFormat="1">
      <c r="A163" s="13"/>
      <c r="B163" s="219"/>
      <c r="C163" s="220"/>
      <c r="D163" s="221" t="s">
        <v>130</v>
      </c>
      <c r="E163" s="222" t="s">
        <v>19</v>
      </c>
      <c r="F163" s="223" t="s">
        <v>251</v>
      </c>
      <c r="G163" s="220"/>
      <c r="H163" s="224">
        <v>5.8979999999999997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0" t="s">
        <v>130</v>
      </c>
      <c r="AU163" s="230" t="s">
        <v>83</v>
      </c>
      <c r="AV163" s="13" t="s">
        <v>83</v>
      </c>
      <c r="AW163" s="13" t="s">
        <v>34</v>
      </c>
      <c r="AX163" s="13" t="s">
        <v>81</v>
      </c>
      <c r="AY163" s="230" t="s">
        <v>120</v>
      </c>
    </row>
    <row r="164" s="13" customFormat="1">
      <c r="A164" s="13"/>
      <c r="B164" s="219"/>
      <c r="C164" s="220"/>
      <c r="D164" s="221" t="s">
        <v>130</v>
      </c>
      <c r="E164" s="220"/>
      <c r="F164" s="223" t="s">
        <v>252</v>
      </c>
      <c r="G164" s="220"/>
      <c r="H164" s="224">
        <v>6.3700000000000001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0" t="s">
        <v>130</v>
      </c>
      <c r="AU164" s="230" t="s">
        <v>83</v>
      </c>
      <c r="AV164" s="13" t="s">
        <v>83</v>
      </c>
      <c r="AW164" s="13" t="s">
        <v>4</v>
      </c>
      <c r="AX164" s="13" t="s">
        <v>81</v>
      </c>
      <c r="AY164" s="230" t="s">
        <v>120</v>
      </c>
    </row>
    <row r="165" s="2" customFormat="1" ht="16.5" customHeight="1">
      <c r="A165" s="39"/>
      <c r="B165" s="40"/>
      <c r="C165" s="201" t="s">
        <v>253</v>
      </c>
      <c r="D165" s="201" t="s">
        <v>122</v>
      </c>
      <c r="E165" s="202" t="s">
        <v>254</v>
      </c>
      <c r="F165" s="203" t="s">
        <v>255</v>
      </c>
      <c r="G165" s="204" t="s">
        <v>136</v>
      </c>
      <c r="H165" s="205">
        <v>5.8979999999999997</v>
      </c>
      <c r="I165" s="206"/>
      <c r="J165" s="207">
        <f>ROUND(I165*H165,2)</f>
        <v>0</v>
      </c>
      <c r="K165" s="203" t="s">
        <v>126</v>
      </c>
      <c r="L165" s="45"/>
      <c r="M165" s="208" t="s">
        <v>19</v>
      </c>
      <c r="N165" s="209" t="s">
        <v>44</v>
      </c>
      <c r="O165" s="85"/>
      <c r="P165" s="210">
        <f>O165*H165</f>
        <v>0</v>
      </c>
      <c r="Q165" s="210">
        <v>0</v>
      </c>
      <c r="R165" s="210">
        <f>Q165*H165</f>
        <v>0</v>
      </c>
      <c r="S165" s="210">
        <v>0</v>
      </c>
      <c r="T165" s="21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2" t="s">
        <v>78</v>
      </c>
      <c r="AT165" s="212" t="s">
        <v>122</v>
      </c>
      <c r="AU165" s="212" t="s">
        <v>83</v>
      </c>
      <c r="AY165" s="18" t="s">
        <v>120</v>
      </c>
      <c r="BE165" s="213">
        <f>IF(N165="základní",J165,0)</f>
        <v>0</v>
      </c>
      <c r="BF165" s="213">
        <f>IF(N165="snížená",J165,0)</f>
        <v>0</v>
      </c>
      <c r="BG165" s="213">
        <f>IF(N165="zákl. přenesená",J165,0)</f>
        <v>0</v>
      </c>
      <c r="BH165" s="213">
        <f>IF(N165="sníž. přenesená",J165,0)</f>
        <v>0</v>
      </c>
      <c r="BI165" s="213">
        <f>IF(N165="nulová",J165,0)</f>
        <v>0</v>
      </c>
      <c r="BJ165" s="18" t="s">
        <v>81</v>
      </c>
      <c r="BK165" s="213">
        <f>ROUND(I165*H165,2)</f>
        <v>0</v>
      </c>
      <c r="BL165" s="18" t="s">
        <v>78</v>
      </c>
      <c r="BM165" s="212" t="s">
        <v>256</v>
      </c>
    </row>
    <row r="166" s="2" customFormat="1">
      <c r="A166" s="39"/>
      <c r="B166" s="40"/>
      <c r="C166" s="41"/>
      <c r="D166" s="214" t="s">
        <v>128</v>
      </c>
      <c r="E166" s="41"/>
      <c r="F166" s="215" t="s">
        <v>257</v>
      </c>
      <c r="G166" s="41"/>
      <c r="H166" s="41"/>
      <c r="I166" s="216"/>
      <c r="J166" s="41"/>
      <c r="K166" s="41"/>
      <c r="L166" s="45"/>
      <c r="M166" s="217"/>
      <c r="N166" s="21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128</v>
      </c>
      <c r="AU166" s="18" t="s">
        <v>83</v>
      </c>
    </row>
    <row r="167" s="2" customFormat="1" ht="16.5" customHeight="1">
      <c r="A167" s="39"/>
      <c r="B167" s="40"/>
      <c r="C167" s="201" t="s">
        <v>258</v>
      </c>
      <c r="D167" s="201" t="s">
        <v>122</v>
      </c>
      <c r="E167" s="202" t="s">
        <v>259</v>
      </c>
      <c r="F167" s="203" t="s">
        <v>260</v>
      </c>
      <c r="G167" s="204" t="s">
        <v>243</v>
      </c>
      <c r="H167" s="205">
        <v>102</v>
      </c>
      <c r="I167" s="206"/>
      <c r="J167" s="207">
        <f>ROUND(I167*H167,2)</f>
        <v>0</v>
      </c>
      <c r="K167" s="203" t="s">
        <v>192</v>
      </c>
      <c r="L167" s="45"/>
      <c r="M167" s="208" t="s">
        <v>19</v>
      </c>
      <c r="N167" s="209" t="s">
        <v>44</v>
      </c>
      <c r="O167" s="85"/>
      <c r="P167" s="210">
        <f>O167*H167</f>
        <v>0</v>
      </c>
      <c r="Q167" s="210">
        <v>0</v>
      </c>
      <c r="R167" s="210">
        <f>Q167*H167</f>
        <v>0</v>
      </c>
      <c r="S167" s="210">
        <v>0</v>
      </c>
      <c r="T167" s="21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2" t="s">
        <v>78</v>
      </c>
      <c r="AT167" s="212" t="s">
        <v>122</v>
      </c>
      <c r="AU167" s="212" t="s">
        <v>83</v>
      </c>
      <c r="AY167" s="18" t="s">
        <v>120</v>
      </c>
      <c r="BE167" s="213">
        <f>IF(N167="základní",J167,0)</f>
        <v>0</v>
      </c>
      <c r="BF167" s="213">
        <f>IF(N167="snížená",J167,0)</f>
        <v>0</v>
      </c>
      <c r="BG167" s="213">
        <f>IF(N167="zákl. přenesená",J167,0)</f>
        <v>0</v>
      </c>
      <c r="BH167" s="213">
        <f>IF(N167="sníž. přenesená",J167,0)</f>
        <v>0</v>
      </c>
      <c r="BI167" s="213">
        <f>IF(N167="nulová",J167,0)</f>
        <v>0</v>
      </c>
      <c r="BJ167" s="18" t="s">
        <v>81</v>
      </c>
      <c r="BK167" s="213">
        <f>ROUND(I167*H167,2)</f>
        <v>0</v>
      </c>
      <c r="BL167" s="18" t="s">
        <v>78</v>
      </c>
      <c r="BM167" s="212" t="s">
        <v>261</v>
      </c>
    </row>
    <row r="168" s="13" customFormat="1">
      <c r="A168" s="13"/>
      <c r="B168" s="219"/>
      <c r="C168" s="220"/>
      <c r="D168" s="221" t="s">
        <v>130</v>
      </c>
      <c r="E168" s="222" t="s">
        <v>19</v>
      </c>
      <c r="F168" s="223" t="s">
        <v>245</v>
      </c>
      <c r="G168" s="220"/>
      <c r="H168" s="224">
        <v>102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0" t="s">
        <v>130</v>
      </c>
      <c r="AU168" s="230" t="s">
        <v>83</v>
      </c>
      <c r="AV168" s="13" t="s">
        <v>83</v>
      </c>
      <c r="AW168" s="13" t="s">
        <v>34</v>
      </c>
      <c r="AX168" s="13" t="s">
        <v>81</v>
      </c>
      <c r="AY168" s="230" t="s">
        <v>120</v>
      </c>
    </row>
    <row r="169" s="2" customFormat="1" ht="16.5" customHeight="1">
      <c r="A169" s="39"/>
      <c r="B169" s="40"/>
      <c r="C169" s="243" t="s">
        <v>262</v>
      </c>
      <c r="D169" s="243" t="s">
        <v>195</v>
      </c>
      <c r="E169" s="244" t="s">
        <v>263</v>
      </c>
      <c r="F169" s="245" t="s">
        <v>264</v>
      </c>
      <c r="G169" s="246" t="s">
        <v>243</v>
      </c>
      <c r="H169" s="247">
        <v>102</v>
      </c>
      <c r="I169" s="248"/>
      <c r="J169" s="249">
        <f>ROUND(I169*H169,2)</f>
        <v>0</v>
      </c>
      <c r="K169" s="245" t="s">
        <v>192</v>
      </c>
      <c r="L169" s="250"/>
      <c r="M169" s="251" t="s">
        <v>19</v>
      </c>
      <c r="N169" s="252" t="s">
        <v>44</v>
      </c>
      <c r="O169" s="85"/>
      <c r="P169" s="210">
        <f>O169*H169</f>
        <v>0</v>
      </c>
      <c r="Q169" s="210">
        <v>0.0030000000000000001</v>
      </c>
      <c r="R169" s="210">
        <f>Q169*H169</f>
        <v>0.30599999999999999</v>
      </c>
      <c r="S169" s="210">
        <v>0</v>
      </c>
      <c r="T169" s="21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2" t="s">
        <v>170</v>
      </c>
      <c r="AT169" s="212" t="s">
        <v>195</v>
      </c>
      <c r="AU169" s="212" t="s">
        <v>83</v>
      </c>
      <c r="AY169" s="18" t="s">
        <v>120</v>
      </c>
      <c r="BE169" s="213">
        <f>IF(N169="základní",J169,0)</f>
        <v>0</v>
      </c>
      <c r="BF169" s="213">
        <f>IF(N169="snížená",J169,0)</f>
        <v>0</v>
      </c>
      <c r="BG169" s="213">
        <f>IF(N169="zákl. přenesená",J169,0)</f>
        <v>0</v>
      </c>
      <c r="BH169" s="213">
        <f>IF(N169="sníž. přenesená",J169,0)</f>
        <v>0</v>
      </c>
      <c r="BI169" s="213">
        <f>IF(N169="nulová",J169,0)</f>
        <v>0</v>
      </c>
      <c r="BJ169" s="18" t="s">
        <v>81</v>
      </c>
      <c r="BK169" s="213">
        <f>ROUND(I169*H169,2)</f>
        <v>0</v>
      </c>
      <c r="BL169" s="18" t="s">
        <v>78</v>
      </c>
      <c r="BM169" s="212" t="s">
        <v>265</v>
      </c>
    </row>
    <row r="170" s="12" customFormat="1" ht="22.8" customHeight="1">
      <c r="A170" s="12"/>
      <c r="B170" s="185"/>
      <c r="C170" s="186"/>
      <c r="D170" s="187" t="s">
        <v>72</v>
      </c>
      <c r="E170" s="199" t="s">
        <v>154</v>
      </c>
      <c r="F170" s="199" t="s">
        <v>266</v>
      </c>
      <c r="G170" s="186"/>
      <c r="H170" s="186"/>
      <c r="I170" s="189"/>
      <c r="J170" s="200">
        <f>BK170</f>
        <v>0</v>
      </c>
      <c r="K170" s="186"/>
      <c r="L170" s="191"/>
      <c r="M170" s="192"/>
      <c r="N170" s="193"/>
      <c r="O170" s="193"/>
      <c r="P170" s="194">
        <f>SUM(P171:P192)</f>
        <v>0</v>
      </c>
      <c r="Q170" s="193"/>
      <c r="R170" s="194">
        <f>SUM(R171:R192)</f>
        <v>38.399880000000003</v>
      </c>
      <c r="S170" s="193"/>
      <c r="T170" s="195">
        <f>SUM(T171:T192)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96" t="s">
        <v>81</v>
      </c>
      <c r="AT170" s="197" t="s">
        <v>72</v>
      </c>
      <c r="AU170" s="197" t="s">
        <v>81</v>
      </c>
      <c r="AY170" s="196" t="s">
        <v>120</v>
      </c>
      <c r="BK170" s="198">
        <f>SUM(BK171:BK192)</f>
        <v>0</v>
      </c>
    </row>
    <row r="171" s="2" customFormat="1" ht="24.15" customHeight="1">
      <c r="A171" s="39"/>
      <c r="B171" s="40"/>
      <c r="C171" s="201" t="s">
        <v>267</v>
      </c>
      <c r="D171" s="201" t="s">
        <v>122</v>
      </c>
      <c r="E171" s="202" t="s">
        <v>268</v>
      </c>
      <c r="F171" s="203" t="s">
        <v>269</v>
      </c>
      <c r="G171" s="204" t="s">
        <v>125</v>
      </c>
      <c r="H171" s="205">
        <v>128.16</v>
      </c>
      <c r="I171" s="206"/>
      <c r="J171" s="207">
        <f>ROUND(I171*H171,2)</f>
        <v>0</v>
      </c>
      <c r="K171" s="203" t="s">
        <v>126</v>
      </c>
      <c r="L171" s="45"/>
      <c r="M171" s="208" t="s">
        <v>19</v>
      </c>
      <c r="N171" s="209" t="s">
        <v>44</v>
      </c>
      <c r="O171" s="85"/>
      <c r="P171" s="210">
        <f>O171*H171</f>
        <v>0</v>
      </c>
      <c r="Q171" s="210">
        <v>0</v>
      </c>
      <c r="R171" s="210">
        <f>Q171*H171</f>
        <v>0</v>
      </c>
      <c r="S171" s="210">
        <v>0</v>
      </c>
      <c r="T171" s="21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2" t="s">
        <v>78</v>
      </c>
      <c r="AT171" s="212" t="s">
        <v>122</v>
      </c>
      <c r="AU171" s="212" t="s">
        <v>83</v>
      </c>
      <c r="AY171" s="18" t="s">
        <v>120</v>
      </c>
      <c r="BE171" s="213">
        <f>IF(N171="základní",J171,0)</f>
        <v>0</v>
      </c>
      <c r="BF171" s="213">
        <f>IF(N171="snížená",J171,0)</f>
        <v>0</v>
      </c>
      <c r="BG171" s="213">
        <f>IF(N171="zákl. přenesená",J171,0)</f>
        <v>0</v>
      </c>
      <c r="BH171" s="213">
        <f>IF(N171="sníž. přenesená",J171,0)</f>
        <v>0</v>
      </c>
      <c r="BI171" s="213">
        <f>IF(N171="nulová",J171,0)</f>
        <v>0</v>
      </c>
      <c r="BJ171" s="18" t="s">
        <v>81</v>
      </c>
      <c r="BK171" s="213">
        <f>ROUND(I171*H171,2)</f>
        <v>0</v>
      </c>
      <c r="BL171" s="18" t="s">
        <v>78</v>
      </c>
      <c r="BM171" s="212" t="s">
        <v>270</v>
      </c>
    </row>
    <row r="172" s="2" customFormat="1">
      <c r="A172" s="39"/>
      <c r="B172" s="40"/>
      <c r="C172" s="41"/>
      <c r="D172" s="214" t="s">
        <v>128</v>
      </c>
      <c r="E172" s="41"/>
      <c r="F172" s="215" t="s">
        <v>271</v>
      </c>
      <c r="G172" s="41"/>
      <c r="H172" s="41"/>
      <c r="I172" s="216"/>
      <c r="J172" s="41"/>
      <c r="K172" s="41"/>
      <c r="L172" s="45"/>
      <c r="M172" s="217"/>
      <c r="N172" s="218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128</v>
      </c>
      <c r="AU172" s="18" t="s">
        <v>83</v>
      </c>
    </row>
    <row r="173" s="13" customFormat="1">
      <c r="A173" s="13"/>
      <c r="B173" s="219"/>
      <c r="C173" s="220"/>
      <c r="D173" s="221" t="s">
        <v>130</v>
      </c>
      <c r="E173" s="222" t="s">
        <v>19</v>
      </c>
      <c r="F173" s="223" t="s">
        <v>132</v>
      </c>
      <c r="G173" s="220"/>
      <c r="H173" s="224">
        <v>128.16</v>
      </c>
      <c r="I173" s="225"/>
      <c r="J173" s="220"/>
      <c r="K173" s="220"/>
      <c r="L173" s="226"/>
      <c r="M173" s="227"/>
      <c r="N173" s="228"/>
      <c r="O173" s="228"/>
      <c r="P173" s="228"/>
      <c r="Q173" s="228"/>
      <c r="R173" s="228"/>
      <c r="S173" s="228"/>
      <c r="T173" s="22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0" t="s">
        <v>130</v>
      </c>
      <c r="AU173" s="230" t="s">
        <v>83</v>
      </c>
      <c r="AV173" s="13" t="s">
        <v>83</v>
      </c>
      <c r="AW173" s="13" t="s">
        <v>34</v>
      </c>
      <c r="AX173" s="13" t="s">
        <v>81</v>
      </c>
      <c r="AY173" s="230" t="s">
        <v>120</v>
      </c>
    </row>
    <row r="174" s="2" customFormat="1" ht="24.15" customHeight="1">
      <c r="A174" s="39"/>
      <c r="B174" s="40"/>
      <c r="C174" s="201" t="s">
        <v>272</v>
      </c>
      <c r="D174" s="201" t="s">
        <v>122</v>
      </c>
      <c r="E174" s="202" t="s">
        <v>273</v>
      </c>
      <c r="F174" s="203" t="s">
        <v>274</v>
      </c>
      <c r="G174" s="204" t="s">
        <v>125</v>
      </c>
      <c r="H174" s="205">
        <v>578</v>
      </c>
      <c r="I174" s="206"/>
      <c r="J174" s="207">
        <f>ROUND(I174*H174,2)</f>
        <v>0</v>
      </c>
      <c r="K174" s="203" t="s">
        <v>126</v>
      </c>
      <c r="L174" s="45"/>
      <c r="M174" s="208" t="s">
        <v>19</v>
      </c>
      <c r="N174" s="209" t="s">
        <v>44</v>
      </c>
      <c r="O174" s="85"/>
      <c r="P174" s="210">
        <f>O174*H174</f>
        <v>0</v>
      </c>
      <c r="Q174" s="210">
        <v>0</v>
      </c>
      <c r="R174" s="210">
        <f>Q174*H174</f>
        <v>0</v>
      </c>
      <c r="S174" s="210">
        <v>0</v>
      </c>
      <c r="T174" s="21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2" t="s">
        <v>78</v>
      </c>
      <c r="AT174" s="212" t="s">
        <v>122</v>
      </c>
      <c r="AU174" s="212" t="s">
        <v>83</v>
      </c>
      <c r="AY174" s="18" t="s">
        <v>120</v>
      </c>
      <c r="BE174" s="213">
        <f>IF(N174="základní",J174,0)</f>
        <v>0</v>
      </c>
      <c r="BF174" s="213">
        <f>IF(N174="snížená",J174,0)</f>
        <v>0</v>
      </c>
      <c r="BG174" s="213">
        <f>IF(N174="zákl. přenesená",J174,0)</f>
        <v>0</v>
      </c>
      <c r="BH174" s="213">
        <f>IF(N174="sníž. přenesená",J174,0)</f>
        <v>0</v>
      </c>
      <c r="BI174" s="213">
        <f>IF(N174="nulová",J174,0)</f>
        <v>0</v>
      </c>
      <c r="BJ174" s="18" t="s">
        <v>81</v>
      </c>
      <c r="BK174" s="213">
        <f>ROUND(I174*H174,2)</f>
        <v>0</v>
      </c>
      <c r="BL174" s="18" t="s">
        <v>78</v>
      </c>
      <c r="BM174" s="212" t="s">
        <v>275</v>
      </c>
    </row>
    <row r="175" s="2" customFormat="1">
      <c r="A175" s="39"/>
      <c r="B175" s="40"/>
      <c r="C175" s="41"/>
      <c r="D175" s="214" t="s">
        <v>128</v>
      </c>
      <c r="E175" s="41"/>
      <c r="F175" s="215" t="s">
        <v>276</v>
      </c>
      <c r="G175" s="41"/>
      <c r="H175" s="41"/>
      <c r="I175" s="216"/>
      <c r="J175" s="41"/>
      <c r="K175" s="41"/>
      <c r="L175" s="45"/>
      <c r="M175" s="217"/>
      <c r="N175" s="21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128</v>
      </c>
      <c r="AU175" s="18" t="s">
        <v>83</v>
      </c>
    </row>
    <row r="176" s="13" customFormat="1">
      <c r="A176" s="13"/>
      <c r="B176" s="219"/>
      <c r="C176" s="220"/>
      <c r="D176" s="221" t="s">
        <v>130</v>
      </c>
      <c r="E176" s="222" t="s">
        <v>19</v>
      </c>
      <c r="F176" s="223" t="s">
        <v>131</v>
      </c>
      <c r="G176" s="220"/>
      <c r="H176" s="224">
        <v>578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0" t="s">
        <v>130</v>
      </c>
      <c r="AU176" s="230" t="s">
        <v>83</v>
      </c>
      <c r="AV176" s="13" t="s">
        <v>83</v>
      </c>
      <c r="AW176" s="13" t="s">
        <v>34</v>
      </c>
      <c r="AX176" s="13" t="s">
        <v>81</v>
      </c>
      <c r="AY176" s="230" t="s">
        <v>120</v>
      </c>
    </row>
    <row r="177" s="2" customFormat="1" ht="21.75" customHeight="1">
      <c r="A177" s="39"/>
      <c r="B177" s="40"/>
      <c r="C177" s="201" t="s">
        <v>277</v>
      </c>
      <c r="D177" s="201" t="s">
        <v>122</v>
      </c>
      <c r="E177" s="202" t="s">
        <v>278</v>
      </c>
      <c r="F177" s="203" t="s">
        <v>279</v>
      </c>
      <c r="G177" s="204" t="s">
        <v>125</v>
      </c>
      <c r="H177" s="205">
        <v>1156</v>
      </c>
      <c r="I177" s="206"/>
      <c r="J177" s="207">
        <f>ROUND(I177*H177,2)</f>
        <v>0</v>
      </c>
      <c r="K177" s="203" t="s">
        <v>126</v>
      </c>
      <c r="L177" s="45"/>
      <c r="M177" s="208" t="s">
        <v>19</v>
      </c>
      <c r="N177" s="209" t="s">
        <v>44</v>
      </c>
      <c r="O177" s="85"/>
      <c r="P177" s="210">
        <f>O177*H177</f>
        <v>0</v>
      </c>
      <c r="Q177" s="210">
        <v>0</v>
      </c>
      <c r="R177" s="210">
        <f>Q177*H177</f>
        <v>0</v>
      </c>
      <c r="S177" s="210">
        <v>0</v>
      </c>
      <c r="T177" s="21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2" t="s">
        <v>78</v>
      </c>
      <c r="AT177" s="212" t="s">
        <v>122</v>
      </c>
      <c r="AU177" s="212" t="s">
        <v>83</v>
      </c>
      <c r="AY177" s="18" t="s">
        <v>120</v>
      </c>
      <c r="BE177" s="213">
        <f>IF(N177="základní",J177,0)</f>
        <v>0</v>
      </c>
      <c r="BF177" s="213">
        <f>IF(N177="snížená",J177,0)</f>
        <v>0</v>
      </c>
      <c r="BG177" s="213">
        <f>IF(N177="zákl. přenesená",J177,0)</f>
        <v>0</v>
      </c>
      <c r="BH177" s="213">
        <f>IF(N177="sníž. přenesená",J177,0)</f>
        <v>0</v>
      </c>
      <c r="BI177" s="213">
        <f>IF(N177="nulová",J177,0)</f>
        <v>0</v>
      </c>
      <c r="BJ177" s="18" t="s">
        <v>81</v>
      </c>
      <c r="BK177" s="213">
        <f>ROUND(I177*H177,2)</f>
        <v>0</v>
      </c>
      <c r="BL177" s="18" t="s">
        <v>78</v>
      </c>
      <c r="BM177" s="212" t="s">
        <v>280</v>
      </c>
    </row>
    <row r="178" s="2" customFormat="1">
      <c r="A178" s="39"/>
      <c r="B178" s="40"/>
      <c r="C178" s="41"/>
      <c r="D178" s="214" t="s">
        <v>128</v>
      </c>
      <c r="E178" s="41"/>
      <c r="F178" s="215" t="s">
        <v>281</v>
      </c>
      <c r="G178" s="41"/>
      <c r="H178" s="41"/>
      <c r="I178" s="216"/>
      <c r="J178" s="41"/>
      <c r="K178" s="41"/>
      <c r="L178" s="45"/>
      <c r="M178" s="217"/>
      <c r="N178" s="218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128</v>
      </c>
      <c r="AU178" s="18" t="s">
        <v>83</v>
      </c>
    </row>
    <row r="179" s="13" customFormat="1">
      <c r="A179" s="13"/>
      <c r="B179" s="219"/>
      <c r="C179" s="220"/>
      <c r="D179" s="221" t="s">
        <v>130</v>
      </c>
      <c r="E179" s="222" t="s">
        <v>19</v>
      </c>
      <c r="F179" s="223" t="s">
        <v>282</v>
      </c>
      <c r="G179" s="220"/>
      <c r="H179" s="224">
        <v>578</v>
      </c>
      <c r="I179" s="225"/>
      <c r="J179" s="220"/>
      <c r="K179" s="220"/>
      <c r="L179" s="226"/>
      <c r="M179" s="227"/>
      <c r="N179" s="228"/>
      <c r="O179" s="228"/>
      <c r="P179" s="228"/>
      <c r="Q179" s="228"/>
      <c r="R179" s="228"/>
      <c r="S179" s="228"/>
      <c r="T179" s="22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0" t="s">
        <v>130</v>
      </c>
      <c r="AU179" s="230" t="s">
        <v>83</v>
      </c>
      <c r="AV179" s="13" t="s">
        <v>83</v>
      </c>
      <c r="AW179" s="13" t="s">
        <v>34</v>
      </c>
      <c r="AX179" s="13" t="s">
        <v>73</v>
      </c>
      <c r="AY179" s="230" t="s">
        <v>120</v>
      </c>
    </row>
    <row r="180" s="13" customFormat="1">
      <c r="A180" s="13"/>
      <c r="B180" s="219"/>
      <c r="C180" s="220"/>
      <c r="D180" s="221" t="s">
        <v>130</v>
      </c>
      <c r="E180" s="222" t="s">
        <v>19</v>
      </c>
      <c r="F180" s="223" t="s">
        <v>283</v>
      </c>
      <c r="G180" s="220"/>
      <c r="H180" s="224">
        <v>578</v>
      </c>
      <c r="I180" s="225"/>
      <c r="J180" s="220"/>
      <c r="K180" s="220"/>
      <c r="L180" s="226"/>
      <c r="M180" s="227"/>
      <c r="N180" s="228"/>
      <c r="O180" s="228"/>
      <c r="P180" s="228"/>
      <c r="Q180" s="228"/>
      <c r="R180" s="228"/>
      <c r="S180" s="228"/>
      <c r="T180" s="22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0" t="s">
        <v>130</v>
      </c>
      <c r="AU180" s="230" t="s">
        <v>83</v>
      </c>
      <c r="AV180" s="13" t="s">
        <v>83</v>
      </c>
      <c r="AW180" s="13" t="s">
        <v>34</v>
      </c>
      <c r="AX180" s="13" t="s">
        <v>73</v>
      </c>
      <c r="AY180" s="230" t="s">
        <v>120</v>
      </c>
    </row>
    <row r="181" s="14" customFormat="1">
      <c r="A181" s="14"/>
      <c r="B181" s="231"/>
      <c r="C181" s="232"/>
      <c r="D181" s="221" t="s">
        <v>130</v>
      </c>
      <c r="E181" s="233" t="s">
        <v>19</v>
      </c>
      <c r="F181" s="234" t="s">
        <v>133</v>
      </c>
      <c r="G181" s="232"/>
      <c r="H181" s="235">
        <v>1156</v>
      </c>
      <c r="I181" s="236"/>
      <c r="J181" s="232"/>
      <c r="K181" s="232"/>
      <c r="L181" s="237"/>
      <c r="M181" s="238"/>
      <c r="N181" s="239"/>
      <c r="O181" s="239"/>
      <c r="P181" s="239"/>
      <c r="Q181" s="239"/>
      <c r="R181" s="239"/>
      <c r="S181" s="239"/>
      <c r="T181" s="24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1" t="s">
        <v>130</v>
      </c>
      <c r="AU181" s="241" t="s">
        <v>83</v>
      </c>
      <c r="AV181" s="14" t="s">
        <v>78</v>
      </c>
      <c r="AW181" s="14" t="s">
        <v>34</v>
      </c>
      <c r="AX181" s="14" t="s">
        <v>81</v>
      </c>
      <c r="AY181" s="241" t="s">
        <v>120</v>
      </c>
    </row>
    <row r="182" s="2" customFormat="1" ht="21.75" customHeight="1">
      <c r="A182" s="39"/>
      <c r="B182" s="40"/>
      <c r="C182" s="201" t="s">
        <v>284</v>
      </c>
      <c r="D182" s="201" t="s">
        <v>122</v>
      </c>
      <c r="E182" s="202" t="s">
        <v>285</v>
      </c>
      <c r="F182" s="203" t="s">
        <v>286</v>
      </c>
      <c r="G182" s="204" t="s">
        <v>125</v>
      </c>
      <c r="H182" s="205">
        <v>128.16</v>
      </c>
      <c r="I182" s="206"/>
      <c r="J182" s="207">
        <f>ROUND(I182*H182,2)</f>
        <v>0</v>
      </c>
      <c r="K182" s="203" t="s">
        <v>126</v>
      </c>
      <c r="L182" s="45"/>
      <c r="M182" s="208" t="s">
        <v>19</v>
      </c>
      <c r="N182" s="209" t="s">
        <v>44</v>
      </c>
      <c r="O182" s="85"/>
      <c r="P182" s="210">
        <f>O182*H182</f>
        <v>0</v>
      </c>
      <c r="Q182" s="210">
        <v>0</v>
      </c>
      <c r="R182" s="210">
        <f>Q182*H182</f>
        <v>0</v>
      </c>
      <c r="S182" s="210">
        <v>0</v>
      </c>
      <c r="T182" s="21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2" t="s">
        <v>78</v>
      </c>
      <c r="AT182" s="212" t="s">
        <v>122</v>
      </c>
      <c r="AU182" s="212" t="s">
        <v>83</v>
      </c>
      <c r="AY182" s="18" t="s">
        <v>120</v>
      </c>
      <c r="BE182" s="213">
        <f>IF(N182="základní",J182,0)</f>
        <v>0</v>
      </c>
      <c r="BF182" s="213">
        <f>IF(N182="snížená",J182,0)</f>
        <v>0</v>
      </c>
      <c r="BG182" s="213">
        <f>IF(N182="zákl. přenesená",J182,0)</f>
        <v>0</v>
      </c>
      <c r="BH182" s="213">
        <f>IF(N182="sníž. přenesená",J182,0)</f>
        <v>0</v>
      </c>
      <c r="BI182" s="213">
        <f>IF(N182="nulová",J182,0)</f>
        <v>0</v>
      </c>
      <c r="BJ182" s="18" t="s">
        <v>81</v>
      </c>
      <c r="BK182" s="213">
        <f>ROUND(I182*H182,2)</f>
        <v>0</v>
      </c>
      <c r="BL182" s="18" t="s">
        <v>78</v>
      </c>
      <c r="BM182" s="212" t="s">
        <v>287</v>
      </c>
    </row>
    <row r="183" s="2" customFormat="1">
      <c r="A183" s="39"/>
      <c r="B183" s="40"/>
      <c r="C183" s="41"/>
      <c r="D183" s="214" t="s">
        <v>128</v>
      </c>
      <c r="E183" s="41"/>
      <c r="F183" s="215" t="s">
        <v>288</v>
      </c>
      <c r="G183" s="41"/>
      <c r="H183" s="41"/>
      <c r="I183" s="216"/>
      <c r="J183" s="41"/>
      <c r="K183" s="41"/>
      <c r="L183" s="45"/>
      <c r="M183" s="217"/>
      <c r="N183" s="218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128</v>
      </c>
      <c r="AU183" s="18" t="s">
        <v>83</v>
      </c>
    </row>
    <row r="184" s="13" customFormat="1">
      <c r="A184" s="13"/>
      <c r="B184" s="219"/>
      <c r="C184" s="220"/>
      <c r="D184" s="221" t="s">
        <v>130</v>
      </c>
      <c r="E184" s="222" t="s">
        <v>19</v>
      </c>
      <c r="F184" s="223" t="s">
        <v>289</v>
      </c>
      <c r="G184" s="220"/>
      <c r="H184" s="224">
        <v>128.16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0" t="s">
        <v>130</v>
      </c>
      <c r="AU184" s="230" t="s">
        <v>83</v>
      </c>
      <c r="AV184" s="13" t="s">
        <v>83</v>
      </c>
      <c r="AW184" s="13" t="s">
        <v>34</v>
      </c>
      <c r="AX184" s="13" t="s">
        <v>81</v>
      </c>
      <c r="AY184" s="230" t="s">
        <v>120</v>
      </c>
    </row>
    <row r="185" s="2" customFormat="1" ht="24.15" customHeight="1">
      <c r="A185" s="39"/>
      <c r="B185" s="40"/>
      <c r="C185" s="201" t="s">
        <v>290</v>
      </c>
      <c r="D185" s="201" t="s">
        <v>122</v>
      </c>
      <c r="E185" s="202" t="s">
        <v>291</v>
      </c>
      <c r="F185" s="203" t="s">
        <v>292</v>
      </c>
      <c r="G185" s="204" t="s">
        <v>125</v>
      </c>
      <c r="H185" s="205">
        <v>578</v>
      </c>
      <c r="I185" s="206"/>
      <c r="J185" s="207">
        <f>ROUND(I185*H185,2)</f>
        <v>0</v>
      </c>
      <c r="K185" s="203" t="s">
        <v>126</v>
      </c>
      <c r="L185" s="45"/>
      <c r="M185" s="208" t="s">
        <v>19</v>
      </c>
      <c r="N185" s="209" t="s">
        <v>44</v>
      </c>
      <c r="O185" s="85"/>
      <c r="P185" s="210">
        <f>O185*H185</f>
        <v>0</v>
      </c>
      <c r="Q185" s="210">
        <v>0.026790000000000001</v>
      </c>
      <c r="R185" s="210">
        <f>Q185*H185</f>
        <v>15.484620000000001</v>
      </c>
      <c r="S185" s="210">
        <v>0</v>
      </c>
      <c r="T185" s="21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2" t="s">
        <v>78</v>
      </c>
      <c r="AT185" s="212" t="s">
        <v>122</v>
      </c>
      <c r="AU185" s="212" t="s">
        <v>83</v>
      </c>
      <c r="AY185" s="18" t="s">
        <v>120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8" t="s">
        <v>81</v>
      </c>
      <c r="BK185" s="213">
        <f>ROUND(I185*H185,2)</f>
        <v>0</v>
      </c>
      <c r="BL185" s="18" t="s">
        <v>78</v>
      </c>
      <c r="BM185" s="212" t="s">
        <v>293</v>
      </c>
    </row>
    <row r="186" s="2" customFormat="1">
      <c r="A186" s="39"/>
      <c r="B186" s="40"/>
      <c r="C186" s="41"/>
      <c r="D186" s="214" t="s">
        <v>128</v>
      </c>
      <c r="E186" s="41"/>
      <c r="F186" s="215" t="s">
        <v>294</v>
      </c>
      <c r="G186" s="41"/>
      <c r="H186" s="41"/>
      <c r="I186" s="216"/>
      <c r="J186" s="41"/>
      <c r="K186" s="41"/>
      <c r="L186" s="45"/>
      <c r="M186" s="217"/>
      <c r="N186" s="218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128</v>
      </c>
      <c r="AU186" s="18" t="s">
        <v>83</v>
      </c>
    </row>
    <row r="187" s="2" customFormat="1" ht="21.75" customHeight="1">
      <c r="A187" s="39"/>
      <c r="B187" s="40"/>
      <c r="C187" s="201" t="s">
        <v>295</v>
      </c>
      <c r="D187" s="201" t="s">
        <v>122</v>
      </c>
      <c r="E187" s="202" t="s">
        <v>296</v>
      </c>
      <c r="F187" s="203" t="s">
        <v>297</v>
      </c>
      <c r="G187" s="204" t="s">
        <v>243</v>
      </c>
      <c r="H187" s="205">
        <v>322</v>
      </c>
      <c r="I187" s="206"/>
      <c r="J187" s="207">
        <f>ROUND(I187*H187,2)</f>
        <v>0</v>
      </c>
      <c r="K187" s="203" t="s">
        <v>126</v>
      </c>
      <c r="L187" s="45"/>
      <c r="M187" s="208" t="s">
        <v>19</v>
      </c>
      <c r="N187" s="209" t="s">
        <v>44</v>
      </c>
      <c r="O187" s="85"/>
      <c r="P187" s="210">
        <f>O187*H187</f>
        <v>0</v>
      </c>
      <c r="Q187" s="210">
        <v>0.00031</v>
      </c>
      <c r="R187" s="210">
        <f>Q187*H187</f>
        <v>0.099820000000000006</v>
      </c>
      <c r="S187" s="210">
        <v>0</v>
      </c>
      <c r="T187" s="21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2" t="s">
        <v>78</v>
      </c>
      <c r="AT187" s="212" t="s">
        <v>122</v>
      </c>
      <c r="AU187" s="212" t="s">
        <v>83</v>
      </c>
      <c r="AY187" s="18" t="s">
        <v>120</v>
      </c>
      <c r="BE187" s="213">
        <f>IF(N187="základní",J187,0)</f>
        <v>0</v>
      </c>
      <c r="BF187" s="213">
        <f>IF(N187="snížená",J187,0)</f>
        <v>0</v>
      </c>
      <c r="BG187" s="213">
        <f>IF(N187="zákl. přenesená",J187,0)</f>
        <v>0</v>
      </c>
      <c r="BH187" s="213">
        <f>IF(N187="sníž. přenesená",J187,0)</f>
        <v>0</v>
      </c>
      <c r="BI187" s="213">
        <f>IF(N187="nulová",J187,0)</f>
        <v>0</v>
      </c>
      <c r="BJ187" s="18" t="s">
        <v>81</v>
      </c>
      <c r="BK187" s="213">
        <f>ROUND(I187*H187,2)</f>
        <v>0</v>
      </c>
      <c r="BL187" s="18" t="s">
        <v>78</v>
      </c>
      <c r="BM187" s="212" t="s">
        <v>298</v>
      </c>
    </row>
    <row r="188" s="2" customFormat="1">
      <c r="A188" s="39"/>
      <c r="B188" s="40"/>
      <c r="C188" s="41"/>
      <c r="D188" s="214" t="s">
        <v>128</v>
      </c>
      <c r="E188" s="41"/>
      <c r="F188" s="215" t="s">
        <v>299</v>
      </c>
      <c r="G188" s="41"/>
      <c r="H188" s="41"/>
      <c r="I188" s="216"/>
      <c r="J188" s="41"/>
      <c r="K188" s="41"/>
      <c r="L188" s="45"/>
      <c r="M188" s="217"/>
      <c r="N188" s="21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128</v>
      </c>
      <c r="AU188" s="18" t="s">
        <v>83</v>
      </c>
    </row>
    <row r="189" s="2" customFormat="1" ht="37.8" customHeight="1">
      <c r="A189" s="39"/>
      <c r="B189" s="40"/>
      <c r="C189" s="201" t="s">
        <v>300</v>
      </c>
      <c r="D189" s="201" t="s">
        <v>122</v>
      </c>
      <c r="E189" s="202" t="s">
        <v>301</v>
      </c>
      <c r="F189" s="203" t="s">
        <v>302</v>
      </c>
      <c r="G189" s="204" t="s">
        <v>125</v>
      </c>
      <c r="H189" s="205">
        <v>106</v>
      </c>
      <c r="I189" s="206"/>
      <c r="J189" s="207">
        <f>ROUND(I189*H189,2)</f>
        <v>0</v>
      </c>
      <c r="K189" s="203" t="s">
        <v>303</v>
      </c>
      <c r="L189" s="45"/>
      <c r="M189" s="208" t="s">
        <v>19</v>
      </c>
      <c r="N189" s="209" t="s">
        <v>44</v>
      </c>
      <c r="O189" s="85"/>
      <c r="P189" s="210">
        <f>O189*H189</f>
        <v>0</v>
      </c>
      <c r="Q189" s="210">
        <v>0.10100000000000001</v>
      </c>
      <c r="R189" s="210">
        <f>Q189*H189</f>
        <v>10.706000000000001</v>
      </c>
      <c r="S189" s="210">
        <v>0</v>
      </c>
      <c r="T189" s="21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2" t="s">
        <v>78</v>
      </c>
      <c r="AT189" s="212" t="s">
        <v>122</v>
      </c>
      <c r="AU189" s="212" t="s">
        <v>83</v>
      </c>
      <c r="AY189" s="18" t="s">
        <v>120</v>
      </c>
      <c r="BE189" s="213">
        <f>IF(N189="základní",J189,0)</f>
        <v>0</v>
      </c>
      <c r="BF189" s="213">
        <f>IF(N189="snížená",J189,0)</f>
        <v>0</v>
      </c>
      <c r="BG189" s="213">
        <f>IF(N189="zákl. přenesená",J189,0)</f>
        <v>0</v>
      </c>
      <c r="BH189" s="213">
        <f>IF(N189="sníž. přenesená",J189,0)</f>
        <v>0</v>
      </c>
      <c r="BI189" s="213">
        <f>IF(N189="nulová",J189,0)</f>
        <v>0</v>
      </c>
      <c r="BJ189" s="18" t="s">
        <v>81</v>
      </c>
      <c r="BK189" s="213">
        <f>ROUND(I189*H189,2)</f>
        <v>0</v>
      </c>
      <c r="BL189" s="18" t="s">
        <v>78</v>
      </c>
      <c r="BM189" s="212" t="s">
        <v>304</v>
      </c>
    </row>
    <row r="190" s="2" customFormat="1">
      <c r="A190" s="39"/>
      <c r="B190" s="40"/>
      <c r="C190" s="41"/>
      <c r="D190" s="214" t="s">
        <v>128</v>
      </c>
      <c r="E190" s="41"/>
      <c r="F190" s="215" t="s">
        <v>305</v>
      </c>
      <c r="G190" s="41"/>
      <c r="H190" s="41"/>
      <c r="I190" s="216"/>
      <c r="J190" s="41"/>
      <c r="K190" s="41"/>
      <c r="L190" s="45"/>
      <c r="M190" s="217"/>
      <c r="N190" s="21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128</v>
      </c>
      <c r="AU190" s="18" t="s">
        <v>83</v>
      </c>
    </row>
    <row r="191" s="2" customFormat="1" ht="16.5" customHeight="1">
      <c r="A191" s="39"/>
      <c r="B191" s="40"/>
      <c r="C191" s="243" t="s">
        <v>306</v>
      </c>
      <c r="D191" s="243" t="s">
        <v>195</v>
      </c>
      <c r="E191" s="244" t="s">
        <v>307</v>
      </c>
      <c r="F191" s="245" t="s">
        <v>308</v>
      </c>
      <c r="G191" s="246" t="s">
        <v>125</v>
      </c>
      <c r="H191" s="247">
        <v>108.12000000000001</v>
      </c>
      <c r="I191" s="248"/>
      <c r="J191" s="249">
        <f>ROUND(I191*H191,2)</f>
        <v>0</v>
      </c>
      <c r="K191" s="245" t="s">
        <v>192</v>
      </c>
      <c r="L191" s="250"/>
      <c r="M191" s="251" t="s">
        <v>19</v>
      </c>
      <c r="N191" s="252" t="s">
        <v>44</v>
      </c>
      <c r="O191" s="85"/>
      <c r="P191" s="210">
        <f>O191*H191</f>
        <v>0</v>
      </c>
      <c r="Q191" s="210">
        <v>0.112</v>
      </c>
      <c r="R191" s="210">
        <f>Q191*H191</f>
        <v>12.109440000000001</v>
      </c>
      <c r="S191" s="210">
        <v>0</v>
      </c>
      <c r="T191" s="21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2" t="s">
        <v>170</v>
      </c>
      <c r="AT191" s="212" t="s">
        <v>195</v>
      </c>
      <c r="AU191" s="212" t="s">
        <v>83</v>
      </c>
      <c r="AY191" s="18" t="s">
        <v>120</v>
      </c>
      <c r="BE191" s="213">
        <f>IF(N191="základní",J191,0)</f>
        <v>0</v>
      </c>
      <c r="BF191" s="213">
        <f>IF(N191="snížená",J191,0)</f>
        <v>0</v>
      </c>
      <c r="BG191" s="213">
        <f>IF(N191="zákl. přenesená",J191,0)</f>
        <v>0</v>
      </c>
      <c r="BH191" s="213">
        <f>IF(N191="sníž. přenesená",J191,0)</f>
        <v>0</v>
      </c>
      <c r="BI191" s="213">
        <f>IF(N191="nulová",J191,0)</f>
        <v>0</v>
      </c>
      <c r="BJ191" s="18" t="s">
        <v>81</v>
      </c>
      <c r="BK191" s="213">
        <f>ROUND(I191*H191,2)</f>
        <v>0</v>
      </c>
      <c r="BL191" s="18" t="s">
        <v>78</v>
      </c>
      <c r="BM191" s="212" t="s">
        <v>309</v>
      </c>
    </row>
    <row r="192" s="13" customFormat="1">
      <c r="A192" s="13"/>
      <c r="B192" s="219"/>
      <c r="C192" s="220"/>
      <c r="D192" s="221" t="s">
        <v>130</v>
      </c>
      <c r="E192" s="220"/>
      <c r="F192" s="223" t="s">
        <v>310</v>
      </c>
      <c r="G192" s="220"/>
      <c r="H192" s="224">
        <v>108.12000000000001</v>
      </c>
      <c r="I192" s="225"/>
      <c r="J192" s="220"/>
      <c r="K192" s="220"/>
      <c r="L192" s="226"/>
      <c r="M192" s="227"/>
      <c r="N192" s="228"/>
      <c r="O192" s="228"/>
      <c r="P192" s="228"/>
      <c r="Q192" s="228"/>
      <c r="R192" s="228"/>
      <c r="S192" s="228"/>
      <c r="T192" s="22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0" t="s">
        <v>130</v>
      </c>
      <c r="AU192" s="230" t="s">
        <v>83</v>
      </c>
      <c r="AV192" s="13" t="s">
        <v>83</v>
      </c>
      <c r="AW192" s="13" t="s">
        <v>4</v>
      </c>
      <c r="AX192" s="13" t="s">
        <v>81</v>
      </c>
      <c r="AY192" s="230" t="s">
        <v>120</v>
      </c>
    </row>
    <row r="193" s="12" customFormat="1" ht="22.8" customHeight="1">
      <c r="A193" s="12"/>
      <c r="B193" s="185"/>
      <c r="C193" s="186"/>
      <c r="D193" s="187" t="s">
        <v>72</v>
      </c>
      <c r="E193" s="199" t="s">
        <v>311</v>
      </c>
      <c r="F193" s="199" t="s">
        <v>312</v>
      </c>
      <c r="G193" s="186"/>
      <c r="H193" s="186"/>
      <c r="I193" s="189"/>
      <c r="J193" s="200">
        <f>BK193</f>
        <v>0</v>
      </c>
      <c r="K193" s="186"/>
      <c r="L193" s="191"/>
      <c r="M193" s="192"/>
      <c r="N193" s="193"/>
      <c r="O193" s="193"/>
      <c r="P193" s="194">
        <f>SUM(P194:P197)</f>
        <v>0</v>
      </c>
      <c r="Q193" s="193"/>
      <c r="R193" s="194">
        <f>SUM(R194:R197)</f>
        <v>30.4512</v>
      </c>
      <c r="S193" s="193"/>
      <c r="T193" s="195">
        <f>SUM(T194:T197)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6" t="s">
        <v>81</v>
      </c>
      <c r="AT193" s="197" t="s">
        <v>72</v>
      </c>
      <c r="AU193" s="197" t="s">
        <v>81</v>
      </c>
      <c r="AY193" s="196" t="s">
        <v>120</v>
      </c>
      <c r="BK193" s="198">
        <f>SUM(BK194:BK197)</f>
        <v>0</v>
      </c>
    </row>
    <row r="194" s="2" customFormat="1" ht="24.15" customHeight="1">
      <c r="A194" s="39"/>
      <c r="B194" s="40"/>
      <c r="C194" s="201" t="s">
        <v>313</v>
      </c>
      <c r="D194" s="201" t="s">
        <v>122</v>
      </c>
      <c r="E194" s="202" t="s">
        <v>314</v>
      </c>
      <c r="F194" s="203" t="s">
        <v>315</v>
      </c>
      <c r="G194" s="204" t="s">
        <v>243</v>
      </c>
      <c r="H194" s="205">
        <v>208</v>
      </c>
      <c r="I194" s="206"/>
      <c r="J194" s="207">
        <f>ROUND(I194*H194,2)</f>
        <v>0</v>
      </c>
      <c r="K194" s="203" t="s">
        <v>126</v>
      </c>
      <c r="L194" s="45"/>
      <c r="M194" s="208" t="s">
        <v>19</v>
      </c>
      <c r="N194" s="209" t="s">
        <v>44</v>
      </c>
      <c r="O194" s="85"/>
      <c r="P194" s="210">
        <f>O194*H194</f>
        <v>0</v>
      </c>
      <c r="Q194" s="210">
        <v>0.10095</v>
      </c>
      <c r="R194" s="210">
        <f>Q194*H194</f>
        <v>20.997599999999998</v>
      </c>
      <c r="S194" s="210">
        <v>0</v>
      </c>
      <c r="T194" s="21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2" t="s">
        <v>78</v>
      </c>
      <c r="AT194" s="212" t="s">
        <v>122</v>
      </c>
      <c r="AU194" s="212" t="s">
        <v>83</v>
      </c>
      <c r="AY194" s="18" t="s">
        <v>120</v>
      </c>
      <c r="BE194" s="213">
        <f>IF(N194="základní",J194,0)</f>
        <v>0</v>
      </c>
      <c r="BF194" s="213">
        <f>IF(N194="snížená",J194,0)</f>
        <v>0</v>
      </c>
      <c r="BG194" s="213">
        <f>IF(N194="zákl. přenesená",J194,0)</f>
        <v>0</v>
      </c>
      <c r="BH194" s="213">
        <f>IF(N194="sníž. přenesená",J194,0)</f>
        <v>0</v>
      </c>
      <c r="BI194" s="213">
        <f>IF(N194="nulová",J194,0)</f>
        <v>0</v>
      </c>
      <c r="BJ194" s="18" t="s">
        <v>81</v>
      </c>
      <c r="BK194" s="213">
        <f>ROUND(I194*H194,2)</f>
        <v>0</v>
      </c>
      <c r="BL194" s="18" t="s">
        <v>78</v>
      </c>
      <c r="BM194" s="212" t="s">
        <v>316</v>
      </c>
    </row>
    <row r="195" s="2" customFormat="1">
      <c r="A195" s="39"/>
      <c r="B195" s="40"/>
      <c r="C195" s="41"/>
      <c r="D195" s="214" t="s">
        <v>128</v>
      </c>
      <c r="E195" s="41"/>
      <c r="F195" s="215" t="s">
        <v>317</v>
      </c>
      <c r="G195" s="41"/>
      <c r="H195" s="41"/>
      <c r="I195" s="216"/>
      <c r="J195" s="41"/>
      <c r="K195" s="41"/>
      <c r="L195" s="45"/>
      <c r="M195" s="217"/>
      <c r="N195" s="21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128</v>
      </c>
      <c r="AU195" s="18" t="s">
        <v>83</v>
      </c>
    </row>
    <row r="196" s="2" customFormat="1" ht="16.5" customHeight="1">
      <c r="A196" s="39"/>
      <c r="B196" s="40"/>
      <c r="C196" s="243" t="s">
        <v>318</v>
      </c>
      <c r="D196" s="243" t="s">
        <v>195</v>
      </c>
      <c r="E196" s="244" t="s">
        <v>319</v>
      </c>
      <c r="F196" s="245" t="s">
        <v>320</v>
      </c>
      <c r="G196" s="246" t="s">
        <v>243</v>
      </c>
      <c r="H196" s="247">
        <v>210.08000000000001</v>
      </c>
      <c r="I196" s="248"/>
      <c r="J196" s="249">
        <f>ROUND(I196*H196,2)</f>
        <v>0</v>
      </c>
      <c r="K196" s="245" t="s">
        <v>126</v>
      </c>
      <c r="L196" s="250"/>
      <c r="M196" s="251" t="s">
        <v>19</v>
      </c>
      <c r="N196" s="252" t="s">
        <v>44</v>
      </c>
      <c r="O196" s="85"/>
      <c r="P196" s="210">
        <f>O196*H196</f>
        <v>0</v>
      </c>
      <c r="Q196" s="210">
        <v>0.044999999999999998</v>
      </c>
      <c r="R196" s="210">
        <f>Q196*H196</f>
        <v>9.4535999999999998</v>
      </c>
      <c r="S196" s="210">
        <v>0</v>
      </c>
      <c r="T196" s="21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2" t="s">
        <v>170</v>
      </c>
      <c r="AT196" s="212" t="s">
        <v>195</v>
      </c>
      <c r="AU196" s="212" t="s">
        <v>83</v>
      </c>
      <c r="AY196" s="18" t="s">
        <v>120</v>
      </c>
      <c r="BE196" s="213">
        <f>IF(N196="základní",J196,0)</f>
        <v>0</v>
      </c>
      <c r="BF196" s="213">
        <f>IF(N196="snížená",J196,0)</f>
        <v>0</v>
      </c>
      <c r="BG196" s="213">
        <f>IF(N196="zákl. přenesená",J196,0)</f>
        <v>0</v>
      </c>
      <c r="BH196" s="213">
        <f>IF(N196="sníž. přenesená",J196,0)</f>
        <v>0</v>
      </c>
      <c r="BI196" s="213">
        <f>IF(N196="nulová",J196,0)</f>
        <v>0</v>
      </c>
      <c r="BJ196" s="18" t="s">
        <v>81</v>
      </c>
      <c r="BK196" s="213">
        <f>ROUND(I196*H196,2)</f>
        <v>0</v>
      </c>
      <c r="BL196" s="18" t="s">
        <v>78</v>
      </c>
      <c r="BM196" s="212" t="s">
        <v>321</v>
      </c>
    </row>
    <row r="197" s="13" customFormat="1">
      <c r="A197" s="13"/>
      <c r="B197" s="219"/>
      <c r="C197" s="220"/>
      <c r="D197" s="221" t="s">
        <v>130</v>
      </c>
      <c r="E197" s="220"/>
      <c r="F197" s="223" t="s">
        <v>322</v>
      </c>
      <c r="G197" s="220"/>
      <c r="H197" s="224">
        <v>210.08000000000001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0" t="s">
        <v>130</v>
      </c>
      <c r="AU197" s="230" t="s">
        <v>83</v>
      </c>
      <c r="AV197" s="13" t="s">
        <v>83</v>
      </c>
      <c r="AW197" s="13" t="s">
        <v>4</v>
      </c>
      <c r="AX197" s="13" t="s">
        <v>81</v>
      </c>
      <c r="AY197" s="230" t="s">
        <v>120</v>
      </c>
    </row>
    <row r="198" s="12" customFormat="1" ht="22.8" customHeight="1">
      <c r="A198" s="12"/>
      <c r="B198" s="185"/>
      <c r="C198" s="186"/>
      <c r="D198" s="187" t="s">
        <v>72</v>
      </c>
      <c r="E198" s="199" t="s">
        <v>323</v>
      </c>
      <c r="F198" s="199" t="s">
        <v>324</v>
      </c>
      <c r="G198" s="186"/>
      <c r="H198" s="186"/>
      <c r="I198" s="189"/>
      <c r="J198" s="200">
        <f>BK198</f>
        <v>0</v>
      </c>
      <c r="K198" s="186"/>
      <c r="L198" s="191"/>
      <c r="M198" s="192"/>
      <c r="N198" s="193"/>
      <c r="O198" s="193"/>
      <c r="P198" s="194">
        <f>SUM(P199:P201)</f>
        <v>0</v>
      </c>
      <c r="Q198" s="193"/>
      <c r="R198" s="194">
        <f>SUM(R199:R201)</f>
        <v>0.032129999999999999</v>
      </c>
      <c r="S198" s="193"/>
      <c r="T198" s="195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96" t="s">
        <v>81</v>
      </c>
      <c r="AT198" s="197" t="s">
        <v>72</v>
      </c>
      <c r="AU198" s="197" t="s">
        <v>81</v>
      </c>
      <c r="AY198" s="196" t="s">
        <v>120</v>
      </c>
      <c r="BK198" s="198">
        <f>SUM(BK199:BK201)</f>
        <v>0</v>
      </c>
    </row>
    <row r="199" s="2" customFormat="1" ht="24.15" customHeight="1">
      <c r="A199" s="39"/>
      <c r="B199" s="40"/>
      <c r="C199" s="201" t="s">
        <v>325</v>
      </c>
      <c r="D199" s="201" t="s">
        <v>122</v>
      </c>
      <c r="E199" s="202" t="s">
        <v>326</v>
      </c>
      <c r="F199" s="203" t="s">
        <v>327</v>
      </c>
      <c r="G199" s="204" t="s">
        <v>125</v>
      </c>
      <c r="H199" s="205">
        <v>153</v>
      </c>
      <c r="I199" s="206"/>
      <c r="J199" s="207">
        <f>ROUND(I199*H199,2)</f>
        <v>0</v>
      </c>
      <c r="K199" s="203" t="s">
        <v>126</v>
      </c>
      <c r="L199" s="45"/>
      <c r="M199" s="208" t="s">
        <v>19</v>
      </c>
      <c r="N199" s="209" t="s">
        <v>44</v>
      </c>
      <c r="O199" s="85"/>
      <c r="P199" s="210">
        <f>O199*H199</f>
        <v>0</v>
      </c>
      <c r="Q199" s="210">
        <v>0.00021000000000000001</v>
      </c>
      <c r="R199" s="210">
        <f>Q199*H199</f>
        <v>0.032129999999999999</v>
      </c>
      <c r="S199" s="210">
        <v>0</v>
      </c>
      <c r="T199" s="21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2" t="s">
        <v>78</v>
      </c>
      <c r="AT199" s="212" t="s">
        <v>122</v>
      </c>
      <c r="AU199" s="212" t="s">
        <v>83</v>
      </c>
      <c r="AY199" s="18" t="s">
        <v>120</v>
      </c>
      <c r="BE199" s="213">
        <f>IF(N199="základní",J199,0)</f>
        <v>0</v>
      </c>
      <c r="BF199" s="213">
        <f>IF(N199="snížená",J199,0)</f>
        <v>0</v>
      </c>
      <c r="BG199" s="213">
        <f>IF(N199="zákl. přenesená",J199,0)</f>
        <v>0</v>
      </c>
      <c r="BH199" s="213">
        <f>IF(N199="sníž. přenesená",J199,0)</f>
        <v>0</v>
      </c>
      <c r="BI199" s="213">
        <f>IF(N199="nulová",J199,0)</f>
        <v>0</v>
      </c>
      <c r="BJ199" s="18" t="s">
        <v>81</v>
      </c>
      <c r="BK199" s="213">
        <f>ROUND(I199*H199,2)</f>
        <v>0</v>
      </c>
      <c r="BL199" s="18" t="s">
        <v>78</v>
      </c>
      <c r="BM199" s="212" t="s">
        <v>328</v>
      </c>
    </row>
    <row r="200" s="2" customFormat="1">
      <c r="A200" s="39"/>
      <c r="B200" s="40"/>
      <c r="C200" s="41"/>
      <c r="D200" s="214" t="s">
        <v>128</v>
      </c>
      <c r="E200" s="41"/>
      <c r="F200" s="215" t="s">
        <v>329</v>
      </c>
      <c r="G200" s="41"/>
      <c r="H200" s="41"/>
      <c r="I200" s="216"/>
      <c r="J200" s="41"/>
      <c r="K200" s="41"/>
      <c r="L200" s="45"/>
      <c r="M200" s="217"/>
      <c r="N200" s="218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128</v>
      </c>
      <c r="AU200" s="18" t="s">
        <v>83</v>
      </c>
    </row>
    <row r="201" s="13" customFormat="1">
      <c r="A201" s="13"/>
      <c r="B201" s="219"/>
      <c r="C201" s="220"/>
      <c r="D201" s="221" t="s">
        <v>130</v>
      </c>
      <c r="E201" s="222" t="s">
        <v>19</v>
      </c>
      <c r="F201" s="223" t="s">
        <v>330</v>
      </c>
      <c r="G201" s="220"/>
      <c r="H201" s="224">
        <v>153</v>
      </c>
      <c r="I201" s="225"/>
      <c r="J201" s="220"/>
      <c r="K201" s="220"/>
      <c r="L201" s="226"/>
      <c r="M201" s="227"/>
      <c r="N201" s="228"/>
      <c r="O201" s="228"/>
      <c r="P201" s="228"/>
      <c r="Q201" s="228"/>
      <c r="R201" s="228"/>
      <c r="S201" s="228"/>
      <c r="T201" s="22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0" t="s">
        <v>130</v>
      </c>
      <c r="AU201" s="230" t="s">
        <v>83</v>
      </c>
      <c r="AV201" s="13" t="s">
        <v>83</v>
      </c>
      <c r="AW201" s="13" t="s">
        <v>34</v>
      </c>
      <c r="AX201" s="13" t="s">
        <v>81</v>
      </c>
      <c r="AY201" s="230" t="s">
        <v>120</v>
      </c>
    </row>
    <row r="202" s="12" customFormat="1" ht="22.8" customHeight="1">
      <c r="A202" s="12"/>
      <c r="B202" s="185"/>
      <c r="C202" s="186"/>
      <c r="D202" s="187" t="s">
        <v>72</v>
      </c>
      <c r="E202" s="199" t="s">
        <v>331</v>
      </c>
      <c r="F202" s="199" t="s">
        <v>332</v>
      </c>
      <c r="G202" s="186"/>
      <c r="H202" s="186"/>
      <c r="I202" s="189"/>
      <c r="J202" s="200">
        <f>BK202</f>
        <v>0</v>
      </c>
      <c r="K202" s="186"/>
      <c r="L202" s="191"/>
      <c r="M202" s="192"/>
      <c r="N202" s="193"/>
      <c r="O202" s="193"/>
      <c r="P202" s="194">
        <f>SUM(P203:P206)</f>
        <v>0</v>
      </c>
      <c r="Q202" s="193"/>
      <c r="R202" s="194">
        <f>SUM(R203:R206)</f>
        <v>0</v>
      </c>
      <c r="S202" s="193"/>
      <c r="T202" s="195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96" t="s">
        <v>81</v>
      </c>
      <c r="AT202" s="197" t="s">
        <v>72</v>
      </c>
      <c r="AU202" s="197" t="s">
        <v>81</v>
      </c>
      <c r="AY202" s="196" t="s">
        <v>120</v>
      </c>
      <c r="BK202" s="198">
        <f>SUM(BK203:BK206)</f>
        <v>0</v>
      </c>
    </row>
    <row r="203" s="2" customFormat="1" ht="16.5" customHeight="1">
      <c r="A203" s="39"/>
      <c r="B203" s="40"/>
      <c r="C203" s="201" t="s">
        <v>333</v>
      </c>
      <c r="D203" s="201" t="s">
        <v>122</v>
      </c>
      <c r="E203" s="202" t="s">
        <v>334</v>
      </c>
      <c r="F203" s="203" t="s">
        <v>335</v>
      </c>
      <c r="G203" s="204" t="s">
        <v>204</v>
      </c>
      <c r="H203" s="205">
        <v>36.386000000000003</v>
      </c>
      <c r="I203" s="206"/>
      <c r="J203" s="207">
        <f>ROUND(I203*H203,2)</f>
        <v>0</v>
      </c>
      <c r="K203" s="203" t="s">
        <v>126</v>
      </c>
      <c r="L203" s="45"/>
      <c r="M203" s="208" t="s">
        <v>19</v>
      </c>
      <c r="N203" s="209" t="s">
        <v>44</v>
      </c>
      <c r="O203" s="85"/>
      <c r="P203" s="210">
        <f>O203*H203</f>
        <v>0</v>
      </c>
      <c r="Q203" s="210">
        <v>0</v>
      </c>
      <c r="R203" s="210">
        <f>Q203*H203</f>
        <v>0</v>
      </c>
      <c r="S203" s="210">
        <v>0</v>
      </c>
      <c r="T203" s="21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2" t="s">
        <v>78</v>
      </c>
      <c r="AT203" s="212" t="s">
        <v>122</v>
      </c>
      <c r="AU203" s="212" t="s">
        <v>83</v>
      </c>
      <c r="AY203" s="18" t="s">
        <v>120</v>
      </c>
      <c r="BE203" s="213">
        <f>IF(N203="základní",J203,0)</f>
        <v>0</v>
      </c>
      <c r="BF203" s="213">
        <f>IF(N203="snížená",J203,0)</f>
        <v>0</v>
      </c>
      <c r="BG203" s="213">
        <f>IF(N203="zákl. přenesená",J203,0)</f>
        <v>0</v>
      </c>
      <c r="BH203" s="213">
        <f>IF(N203="sníž. přenesená",J203,0)</f>
        <v>0</v>
      </c>
      <c r="BI203" s="213">
        <f>IF(N203="nulová",J203,0)</f>
        <v>0</v>
      </c>
      <c r="BJ203" s="18" t="s">
        <v>81</v>
      </c>
      <c r="BK203" s="213">
        <f>ROUND(I203*H203,2)</f>
        <v>0</v>
      </c>
      <c r="BL203" s="18" t="s">
        <v>78</v>
      </c>
      <c r="BM203" s="212" t="s">
        <v>336</v>
      </c>
    </row>
    <row r="204" s="2" customFormat="1">
      <c r="A204" s="39"/>
      <c r="B204" s="40"/>
      <c r="C204" s="41"/>
      <c r="D204" s="214" t="s">
        <v>128</v>
      </c>
      <c r="E204" s="41"/>
      <c r="F204" s="215" t="s">
        <v>337</v>
      </c>
      <c r="G204" s="41"/>
      <c r="H204" s="41"/>
      <c r="I204" s="216"/>
      <c r="J204" s="41"/>
      <c r="K204" s="41"/>
      <c r="L204" s="45"/>
      <c r="M204" s="217"/>
      <c r="N204" s="21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128</v>
      </c>
      <c r="AU204" s="18" t="s">
        <v>83</v>
      </c>
    </row>
    <row r="205" s="2" customFormat="1" ht="33" customHeight="1">
      <c r="A205" s="39"/>
      <c r="B205" s="40"/>
      <c r="C205" s="201" t="s">
        <v>338</v>
      </c>
      <c r="D205" s="201" t="s">
        <v>122</v>
      </c>
      <c r="E205" s="202" t="s">
        <v>339</v>
      </c>
      <c r="F205" s="203" t="s">
        <v>340</v>
      </c>
      <c r="G205" s="204" t="s">
        <v>204</v>
      </c>
      <c r="H205" s="205">
        <v>67.376999999999995</v>
      </c>
      <c r="I205" s="206"/>
      <c r="J205" s="207">
        <f>ROUND(I205*H205,2)</f>
        <v>0</v>
      </c>
      <c r="K205" s="203" t="s">
        <v>126</v>
      </c>
      <c r="L205" s="45"/>
      <c r="M205" s="208" t="s">
        <v>19</v>
      </c>
      <c r="N205" s="209" t="s">
        <v>44</v>
      </c>
      <c r="O205" s="85"/>
      <c r="P205" s="210">
        <f>O205*H205</f>
        <v>0</v>
      </c>
      <c r="Q205" s="210">
        <v>0</v>
      </c>
      <c r="R205" s="210">
        <f>Q205*H205</f>
        <v>0</v>
      </c>
      <c r="S205" s="210">
        <v>0</v>
      </c>
      <c r="T205" s="21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2" t="s">
        <v>78</v>
      </c>
      <c r="AT205" s="212" t="s">
        <v>122</v>
      </c>
      <c r="AU205" s="212" t="s">
        <v>83</v>
      </c>
      <c r="AY205" s="18" t="s">
        <v>120</v>
      </c>
      <c r="BE205" s="213">
        <f>IF(N205="základní",J205,0)</f>
        <v>0</v>
      </c>
      <c r="BF205" s="213">
        <f>IF(N205="snížená",J205,0)</f>
        <v>0</v>
      </c>
      <c r="BG205" s="213">
        <f>IF(N205="zákl. přenesená",J205,0)</f>
        <v>0</v>
      </c>
      <c r="BH205" s="213">
        <f>IF(N205="sníž. přenesená",J205,0)</f>
        <v>0</v>
      </c>
      <c r="BI205" s="213">
        <f>IF(N205="nulová",J205,0)</f>
        <v>0</v>
      </c>
      <c r="BJ205" s="18" t="s">
        <v>81</v>
      </c>
      <c r="BK205" s="213">
        <f>ROUND(I205*H205,2)</f>
        <v>0</v>
      </c>
      <c r="BL205" s="18" t="s">
        <v>78</v>
      </c>
      <c r="BM205" s="212" t="s">
        <v>341</v>
      </c>
    </row>
    <row r="206" s="2" customFormat="1">
      <c r="A206" s="39"/>
      <c r="B206" s="40"/>
      <c r="C206" s="41"/>
      <c r="D206" s="214" t="s">
        <v>128</v>
      </c>
      <c r="E206" s="41"/>
      <c r="F206" s="215" t="s">
        <v>342</v>
      </c>
      <c r="G206" s="41"/>
      <c r="H206" s="41"/>
      <c r="I206" s="216"/>
      <c r="J206" s="41"/>
      <c r="K206" s="41"/>
      <c r="L206" s="45"/>
      <c r="M206" s="217"/>
      <c r="N206" s="218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128</v>
      </c>
      <c r="AU206" s="18" t="s">
        <v>83</v>
      </c>
    </row>
    <row r="207" s="12" customFormat="1" ht="25.92" customHeight="1">
      <c r="A207" s="12"/>
      <c r="B207" s="185"/>
      <c r="C207" s="186"/>
      <c r="D207" s="187" t="s">
        <v>72</v>
      </c>
      <c r="E207" s="188" t="s">
        <v>343</v>
      </c>
      <c r="F207" s="188" t="s">
        <v>344</v>
      </c>
      <c r="G207" s="186"/>
      <c r="H207" s="186"/>
      <c r="I207" s="189"/>
      <c r="J207" s="190">
        <f>BK207</f>
        <v>0</v>
      </c>
      <c r="K207" s="186"/>
      <c r="L207" s="191"/>
      <c r="M207" s="192"/>
      <c r="N207" s="193"/>
      <c r="O207" s="193"/>
      <c r="P207" s="194">
        <f>P208</f>
        <v>0</v>
      </c>
      <c r="Q207" s="193"/>
      <c r="R207" s="194">
        <f>R208</f>
        <v>0.10991862000000002</v>
      </c>
      <c r="S207" s="193"/>
      <c r="T207" s="195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96" t="s">
        <v>83</v>
      </c>
      <c r="AT207" s="197" t="s">
        <v>72</v>
      </c>
      <c r="AU207" s="197" t="s">
        <v>73</v>
      </c>
      <c r="AY207" s="196" t="s">
        <v>120</v>
      </c>
      <c r="BK207" s="198">
        <f>BK208</f>
        <v>0</v>
      </c>
    </row>
    <row r="208" s="12" customFormat="1" ht="22.8" customHeight="1">
      <c r="A208" s="12"/>
      <c r="B208" s="185"/>
      <c r="C208" s="186"/>
      <c r="D208" s="187" t="s">
        <v>72</v>
      </c>
      <c r="E208" s="199" t="s">
        <v>345</v>
      </c>
      <c r="F208" s="199" t="s">
        <v>346</v>
      </c>
      <c r="G208" s="186"/>
      <c r="H208" s="186"/>
      <c r="I208" s="189"/>
      <c r="J208" s="200">
        <f>BK208</f>
        <v>0</v>
      </c>
      <c r="K208" s="186"/>
      <c r="L208" s="191"/>
      <c r="M208" s="192"/>
      <c r="N208" s="193"/>
      <c r="O208" s="193"/>
      <c r="P208" s="194">
        <f>SUM(P209:P222)</f>
        <v>0</v>
      </c>
      <c r="Q208" s="193"/>
      <c r="R208" s="194">
        <f>SUM(R209:R222)</f>
        <v>0.10991862000000002</v>
      </c>
      <c r="S208" s="193"/>
      <c r="T208" s="195">
        <f>SUM(T209:T222)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96" t="s">
        <v>83</v>
      </c>
      <c r="AT208" s="197" t="s">
        <v>72</v>
      </c>
      <c r="AU208" s="197" t="s">
        <v>81</v>
      </c>
      <c r="AY208" s="196" t="s">
        <v>120</v>
      </c>
      <c r="BK208" s="198">
        <f>SUM(BK209:BK222)</f>
        <v>0</v>
      </c>
    </row>
    <row r="209" s="2" customFormat="1" ht="16.5" customHeight="1">
      <c r="A209" s="39"/>
      <c r="B209" s="40"/>
      <c r="C209" s="201" t="s">
        <v>347</v>
      </c>
      <c r="D209" s="201" t="s">
        <v>122</v>
      </c>
      <c r="E209" s="202" t="s">
        <v>348</v>
      </c>
      <c r="F209" s="203" t="s">
        <v>349</v>
      </c>
      <c r="G209" s="204" t="s">
        <v>125</v>
      </c>
      <c r="H209" s="205">
        <v>265.41000000000003</v>
      </c>
      <c r="I209" s="206"/>
      <c r="J209" s="207">
        <f>ROUND(I209*H209,2)</f>
        <v>0</v>
      </c>
      <c r="K209" s="203" t="s">
        <v>126</v>
      </c>
      <c r="L209" s="45"/>
      <c r="M209" s="208" t="s">
        <v>19</v>
      </c>
      <c r="N209" s="209" t="s">
        <v>44</v>
      </c>
      <c r="O209" s="85"/>
      <c r="P209" s="210">
        <f>O209*H209</f>
        <v>0</v>
      </c>
      <c r="Q209" s="210">
        <v>2.0000000000000002E-05</v>
      </c>
      <c r="R209" s="210">
        <f>Q209*H209</f>
        <v>0.0053082000000000008</v>
      </c>
      <c r="S209" s="210">
        <v>0</v>
      </c>
      <c r="T209" s="21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2" t="s">
        <v>214</v>
      </c>
      <c r="AT209" s="212" t="s">
        <v>122</v>
      </c>
      <c r="AU209" s="212" t="s">
        <v>83</v>
      </c>
      <c r="AY209" s="18" t="s">
        <v>120</v>
      </c>
      <c r="BE209" s="213">
        <f>IF(N209="základní",J209,0)</f>
        <v>0</v>
      </c>
      <c r="BF209" s="213">
        <f>IF(N209="snížená",J209,0)</f>
        <v>0</v>
      </c>
      <c r="BG209" s="213">
        <f>IF(N209="zákl. přenesená",J209,0)</f>
        <v>0</v>
      </c>
      <c r="BH209" s="213">
        <f>IF(N209="sníž. přenesená",J209,0)</f>
        <v>0</v>
      </c>
      <c r="BI209" s="213">
        <f>IF(N209="nulová",J209,0)</f>
        <v>0</v>
      </c>
      <c r="BJ209" s="18" t="s">
        <v>81</v>
      </c>
      <c r="BK209" s="213">
        <f>ROUND(I209*H209,2)</f>
        <v>0</v>
      </c>
      <c r="BL209" s="18" t="s">
        <v>214</v>
      </c>
      <c r="BM209" s="212" t="s">
        <v>350</v>
      </c>
    </row>
    <row r="210" s="2" customFormat="1">
      <c r="A210" s="39"/>
      <c r="B210" s="40"/>
      <c r="C210" s="41"/>
      <c r="D210" s="214" t="s">
        <v>128</v>
      </c>
      <c r="E210" s="41"/>
      <c r="F210" s="215" t="s">
        <v>351</v>
      </c>
      <c r="G210" s="41"/>
      <c r="H210" s="41"/>
      <c r="I210" s="216"/>
      <c r="J210" s="41"/>
      <c r="K210" s="41"/>
      <c r="L210" s="45"/>
      <c r="M210" s="217"/>
      <c r="N210" s="218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128</v>
      </c>
      <c r="AU210" s="18" t="s">
        <v>83</v>
      </c>
    </row>
    <row r="211" s="13" customFormat="1">
      <c r="A211" s="13"/>
      <c r="B211" s="219"/>
      <c r="C211" s="220"/>
      <c r="D211" s="221" t="s">
        <v>130</v>
      </c>
      <c r="E211" s="222" t="s">
        <v>19</v>
      </c>
      <c r="F211" s="223" t="s">
        <v>352</v>
      </c>
      <c r="G211" s="220"/>
      <c r="H211" s="224">
        <v>265.41000000000003</v>
      </c>
      <c r="I211" s="225"/>
      <c r="J211" s="220"/>
      <c r="K211" s="220"/>
      <c r="L211" s="226"/>
      <c r="M211" s="227"/>
      <c r="N211" s="228"/>
      <c r="O211" s="228"/>
      <c r="P211" s="228"/>
      <c r="Q211" s="228"/>
      <c r="R211" s="228"/>
      <c r="S211" s="228"/>
      <c r="T211" s="22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0" t="s">
        <v>130</v>
      </c>
      <c r="AU211" s="230" t="s">
        <v>83</v>
      </c>
      <c r="AV211" s="13" t="s">
        <v>83</v>
      </c>
      <c r="AW211" s="13" t="s">
        <v>34</v>
      </c>
      <c r="AX211" s="13" t="s">
        <v>81</v>
      </c>
      <c r="AY211" s="230" t="s">
        <v>120</v>
      </c>
    </row>
    <row r="212" s="2" customFormat="1" ht="16.5" customHeight="1">
      <c r="A212" s="39"/>
      <c r="B212" s="40"/>
      <c r="C212" s="201" t="s">
        <v>353</v>
      </c>
      <c r="D212" s="201" t="s">
        <v>122</v>
      </c>
      <c r="E212" s="202" t="s">
        <v>354</v>
      </c>
      <c r="F212" s="203" t="s">
        <v>355</v>
      </c>
      <c r="G212" s="204" t="s">
        <v>125</v>
      </c>
      <c r="H212" s="205">
        <v>265.41000000000003</v>
      </c>
      <c r="I212" s="206"/>
      <c r="J212" s="207">
        <f>ROUND(I212*H212,2)</f>
        <v>0</v>
      </c>
      <c r="K212" s="203" t="s">
        <v>126</v>
      </c>
      <c r="L212" s="45"/>
      <c r="M212" s="208" t="s">
        <v>19</v>
      </c>
      <c r="N212" s="209" t="s">
        <v>44</v>
      </c>
      <c r="O212" s="85"/>
      <c r="P212" s="210">
        <f>O212*H212</f>
        <v>0</v>
      </c>
      <c r="Q212" s="210">
        <v>0.00025000000000000001</v>
      </c>
      <c r="R212" s="210">
        <f>Q212*H212</f>
        <v>0.066352500000000009</v>
      </c>
      <c r="S212" s="210">
        <v>0</v>
      </c>
      <c r="T212" s="21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2" t="s">
        <v>214</v>
      </c>
      <c r="AT212" s="212" t="s">
        <v>122</v>
      </c>
      <c r="AU212" s="212" t="s">
        <v>83</v>
      </c>
      <c r="AY212" s="18" t="s">
        <v>120</v>
      </c>
      <c r="BE212" s="213">
        <f>IF(N212="základní",J212,0)</f>
        <v>0</v>
      </c>
      <c r="BF212" s="213">
        <f>IF(N212="snížená",J212,0)</f>
        <v>0</v>
      </c>
      <c r="BG212" s="213">
        <f>IF(N212="zákl. přenesená",J212,0)</f>
        <v>0</v>
      </c>
      <c r="BH212" s="213">
        <f>IF(N212="sníž. přenesená",J212,0)</f>
        <v>0</v>
      </c>
      <c r="BI212" s="213">
        <f>IF(N212="nulová",J212,0)</f>
        <v>0</v>
      </c>
      <c r="BJ212" s="18" t="s">
        <v>81</v>
      </c>
      <c r="BK212" s="213">
        <f>ROUND(I212*H212,2)</f>
        <v>0</v>
      </c>
      <c r="BL212" s="18" t="s">
        <v>214</v>
      </c>
      <c r="BM212" s="212" t="s">
        <v>356</v>
      </c>
    </row>
    <row r="213" s="2" customFormat="1">
      <c r="A213" s="39"/>
      <c r="B213" s="40"/>
      <c r="C213" s="41"/>
      <c r="D213" s="214" t="s">
        <v>128</v>
      </c>
      <c r="E213" s="41"/>
      <c r="F213" s="215" t="s">
        <v>357</v>
      </c>
      <c r="G213" s="41"/>
      <c r="H213" s="41"/>
      <c r="I213" s="216"/>
      <c r="J213" s="41"/>
      <c r="K213" s="41"/>
      <c r="L213" s="45"/>
      <c r="M213" s="217"/>
      <c r="N213" s="218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128</v>
      </c>
      <c r="AU213" s="18" t="s">
        <v>83</v>
      </c>
    </row>
    <row r="214" s="2" customFormat="1" ht="16.5" customHeight="1">
      <c r="A214" s="39"/>
      <c r="B214" s="40"/>
      <c r="C214" s="201" t="s">
        <v>358</v>
      </c>
      <c r="D214" s="201" t="s">
        <v>122</v>
      </c>
      <c r="E214" s="202" t="s">
        <v>359</v>
      </c>
      <c r="F214" s="203" t="s">
        <v>360</v>
      </c>
      <c r="G214" s="204" t="s">
        <v>125</v>
      </c>
      <c r="H214" s="205">
        <v>93.311999999999998</v>
      </c>
      <c r="I214" s="206"/>
      <c r="J214" s="207">
        <f>ROUND(I214*H214,2)</f>
        <v>0</v>
      </c>
      <c r="K214" s="203" t="s">
        <v>126</v>
      </c>
      <c r="L214" s="45"/>
      <c r="M214" s="208" t="s">
        <v>19</v>
      </c>
      <c r="N214" s="209" t="s">
        <v>44</v>
      </c>
      <c r="O214" s="85"/>
      <c r="P214" s="210">
        <f>O214*H214</f>
        <v>0</v>
      </c>
      <c r="Q214" s="210">
        <v>0.00017000000000000001</v>
      </c>
      <c r="R214" s="210">
        <f>Q214*H214</f>
        <v>0.015863040000000002</v>
      </c>
      <c r="S214" s="210">
        <v>0</v>
      </c>
      <c r="T214" s="21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2" t="s">
        <v>214</v>
      </c>
      <c r="AT214" s="212" t="s">
        <v>122</v>
      </c>
      <c r="AU214" s="212" t="s">
        <v>83</v>
      </c>
      <c r="AY214" s="18" t="s">
        <v>120</v>
      </c>
      <c r="BE214" s="213">
        <f>IF(N214="základní",J214,0)</f>
        <v>0</v>
      </c>
      <c r="BF214" s="213">
        <f>IF(N214="snížená",J214,0)</f>
        <v>0</v>
      </c>
      <c r="BG214" s="213">
        <f>IF(N214="zákl. přenesená",J214,0)</f>
        <v>0</v>
      </c>
      <c r="BH214" s="213">
        <f>IF(N214="sníž. přenesená",J214,0)</f>
        <v>0</v>
      </c>
      <c r="BI214" s="213">
        <f>IF(N214="nulová",J214,0)</f>
        <v>0</v>
      </c>
      <c r="BJ214" s="18" t="s">
        <v>81</v>
      </c>
      <c r="BK214" s="213">
        <f>ROUND(I214*H214,2)</f>
        <v>0</v>
      </c>
      <c r="BL214" s="18" t="s">
        <v>214</v>
      </c>
      <c r="BM214" s="212" t="s">
        <v>361</v>
      </c>
    </row>
    <row r="215" s="2" customFormat="1">
      <c r="A215" s="39"/>
      <c r="B215" s="40"/>
      <c r="C215" s="41"/>
      <c r="D215" s="214" t="s">
        <v>128</v>
      </c>
      <c r="E215" s="41"/>
      <c r="F215" s="215" t="s">
        <v>362</v>
      </c>
      <c r="G215" s="41"/>
      <c r="H215" s="41"/>
      <c r="I215" s="216"/>
      <c r="J215" s="41"/>
      <c r="K215" s="41"/>
      <c r="L215" s="45"/>
      <c r="M215" s="217"/>
      <c r="N215" s="218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128</v>
      </c>
      <c r="AU215" s="18" t="s">
        <v>83</v>
      </c>
    </row>
    <row r="216" s="13" customFormat="1">
      <c r="A216" s="13"/>
      <c r="B216" s="219"/>
      <c r="C216" s="220"/>
      <c r="D216" s="221" t="s">
        <v>130</v>
      </c>
      <c r="E216" s="222" t="s">
        <v>19</v>
      </c>
      <c r="F216" s="223" t="s">
        <v>363</v>
      </c>
      <c r="G216" s="220"/>
      <c r="H216" s="224">
        <v>69.120000000000005</v>
      </c>
      <c r="I216" s="225"/>
      <c r="J216" s="220"/>
      <c r="K216" s="220"/>
      <c r="L216" s="226"/>
      <c r="M216" s="227"/>
      <c r="N216" s="228"/>
      <c r="O216" s="228"/>
      <c r="P216" s="228"/>
      <c r="Q216" s="228"/>
      <c r="R216" s="228"/>
      <c r="S216" s="228"/>
      <c r="T216" s="22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0" t="s">
        <v>130</v>
      </c>
      <c r="AU216" s="230" t="s">
        <v>83</v>
      </c>
      <c r="AV216" s="13" t="s">
        <v>83</v>
      </c>
      <c r="AW216" s="13" t="s">
        <v>34</v>
      </c>
      <c r="AX216" s="13" t="s">
        <v>73</v>
      </c>
      <c r="AY216" s="230" t="s">
        <v>120</v>
      </c>
    </row>
    <row r="217" s="13" customFormat="1">
      <c r="A217" s="13"/>
      <c r="B217" s="219"/>
      <c r="C217" s="220"/>
      <c r="D217" s="221" t="s">
        <v>130</v>
      </c>
      <c r="E217" s="222" t="s">
        <v>19</v>
      </c>
      <c r="F217" s="223" t="s">
        <v>364</v>
      </c>
      <c r="G217" s="220"/>
      <c r="H217" s="224">
        <v>24.192</v>
      </c>
      <c r="I217" s="225"/>
      <c r="J217" s="220"/>
      <c r="K217" s="220"/>
      <c r="L217" s="226"/>
      <c r="M217" s="227"/>
      <c r="N217" s="228"/>
      <c r="O217" s="228"/>
      <c r="P217" s="228"/>
      <c r="Q217" s="228"/>
      <c r="R217" s="228"/>
      <c r="S217" s="228"/>
      <c r="T217" s="22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0" t="s">
        <v>130</v>
      </c>
      <c r="AU217" s="230" t="s">
        <v>83</v>
      </c>
      <c r="AV217" s="13" t="s">
        <v>83</v>
      </c>
      <c r="AW217" s="13" t="s">
        <v>34</v>
      </c>
      <c r="AX217" s="13" t="s">
        <v>73</v>
      </c>
      <c r="AY217" s="230" t="s">
        <v>120</v>
      </c>
    </row>
    <row r="218" s="14" customFormat="1">
      <c r="A218" s="14"/>
      <c r="B218" s="231"/>
      <c r="C218" s="232"/>
      <c r="D218" s="221" t="s">
        <v>130</v>
      </c>
      <c r="E218" s="233" t="s">
        <v>19</v>
      </c>
      <c r="F218" s="234" t="s">
        <v>133</v>
      </c>
      <c r="G218" s="232"/>
      <c r="H218" s="235">
        <v>93.312000000000012</v>
      </c>
      <c r="I218" s="236"/>
      <c r="J218" s="232"/>
      <c r="K218" s="232"/>
      <c r="L218" s="237"/>
      <c r="M218" s="238"/>
      <c r="N218" s="239"/>
      <c r="O218" s="239"/>
      <c r="P218" s="239"/>
      <c r="Q218" s="239"/>
      <c r="R218" s="239"/>
      <c r="S218" s="239"/>
      <c r="T218" s="24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1" t="s">
        <v>130</v>
      </c>
      <c r="AU218" s="241" t="s">
        <v>83</v>
      </c>
      <c r="AV218" s="14" t="s">
        <v>78</v>
      </c>
      <c r="AW218" s="14" t="s">
        <v>34</v>
      </c>
      <c r="AX218" s="14" t="s">
        <v>81</v>
      </c>
      <c r="AY218" s="241" t="s">
        <v>120</v>
      </c>
    </row>
    <row r="219" s="2" customFormat="1" ht="16.5" customHeight="1">
      <c r="A219" s="39"/>
      <c r="B219" s="40"/>
      <c r="C219" s="201" t="s">
        <v>365</v>
      </c>
      <c r="D219" s="201" t="s">
        <v>122</v>
      </c>
      <c r="E219" s="202" t="s">
        <v>366</v>
      </c>
      <c r="F219" s="203" t="s">
        <v>367</v>
      </c>
      <c r="G219" s="204" t="s">
        <v>125</v>
      </c>
      <c r="H219" s="205">
        <v>93.311999999999998</v>
      </c>
      <c r="I219" s="206"/>
      <c r="J219" s="207">
        <f>ROUND(I219*H219,2)</f>
        <v>0</v>
      </c>
      <c r="K219" s="203" t="s">
        <v>126</v>
      </c>
      <c r="L219" s="45"/>
      <c r="M219" s="208" t="s">
        <v>19</v>
      </c>
      <c r="N219" s="209" t="s">
        <v>44</v>
      </c>
      <c r="O219" s="85"/>
      <c r="P219" s="210">
        <f>O219*H219</f>
        <v>0</v>
      </c>
      <c r="Q219" s="210">
        <v>0.00012</v>
      </c>
      <c r="R219" s="210">
        <f>Q219*H219</f>
        <v>0.01119744</v>
      </c>
      <c r="S219" s="210">
        <v>0</v>
      </c>
      <c r="T219" s="21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2" t="s">
        <v>214</v>
      </c>
      <c r="AT219" s="212" t="s">
        <v>122</v>
      </c>
      <c r="AU219" s="212" t="s">
        <v>83</v>
      </c>
      <c r="AY219" s="18" t="s">
        <v>120</v>
      </c>
      <c r="BE219" s="213">
        <f>IF(N219="základní",J219,0)</f>
        <v>0</v>
      </c>
      <c r="BF219" s="213">
        <f>IF(N219="snížená",J219,0)</f>
        <v>0</v>
      </c>
      <c r="BG219" s="213">
        <f>IF(N219="zákl. přenesená",J219,0)</f>
        <v>0</v>
      </c>
      <c r="BH219" s="213">
        <f>IF(N219="sníž. přenesená",J219,0)</f>
        <v>0</v>
      </c>
      <c r="BI219" s="213">
        <f>IF(N219="nulová",J219,0)</f>
        <v>0</v>
      </c>
      <c r="BJ219" s="18" t="s">
        <v>81</v>
      </c>
      <c r="BK219" s="213">
        <f>ROUND(I219*H219,2)</f>
        <v>0</v>
      </c>
      <c r="BL219" s="18" t="s">
        <v>214</v>
      </c>
      <c r="BM219" s="212" t="s">
        <v>368</v>
      </c>
    </row>
    <row r="220" s="2" customFormat="1">
      <c r="A220" s="39"/>
      <c r="B220" s="40"/>
      <c r="C220" s="41"/>
      <c r="D220" s="214" t="s">
        <v>128</v>
      </c>
      <c r="E220" s="41"/>
      <c r="F220" s="215" t="s">
        <v>369</v>
      </c>
      <c r="G220" s="41"/>
      <c r="H220" s="41"/>
      <c r="I220" s="216"/>
      <c r="J220" s="41"/>
      <c r="K220" s="41"/>
      <c r="L220" s="45"/>
      <c r="M220" s="217"/>
      <c r="N220" s="21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128</v>
      </c>
      <c r="AU220" s="18" t="s">
        <v>83</v>
      </c>
    </row>
    <row r="221" s="2" customFormat="1" ht="16.5" customHeight="1">
      <c r="A221" s="39"/>
      <c r="B221" s="40"/>
      <c r="C221" s="201" t="s">
        <v>370</v>
      </c>
      <c r="D221" s="201" t="s">
        <v>122</v>
      </c>
      <c r="E221" s="202" t="s">
        <v>371</v>
      </c>
      <c r="F221" s="203" t="s">
        <v>372</v>
      </c>
      <c r="G221" s="204" t="s">
        <v>125</v>
      </c>
      <c r="H221" s="205">
        <v>93.311999999999998</v>
      </c>
      <c r="I221" s="206"/>
      <c r="J221" s="207">
        <f>ROUND(I221*H221,2)</f>
        <v>0</v>
      </c>
      <c r="K221" s="203" t="s">
        <v>126</v>
      </c>
      <c r="L221" s="45"/>
      <c r="M221" s="208" t="s">
        <v>19</v>
      </c>
      <c r="N221" s="209" t="s">
        <v>44</v>
      </c>
      <c r="O221" s="85"/>
      <c r="P221" s="210">
        <f>O221*H221</f>
        <v>0</v>
      </c>
      <c r="Q221" s="210">
        <v>0.00012</v>
      </c>
      <c r="R221" s="210">
        <f>Q221*H221</f>
        <v>0.01119744</v>
      </c>
      <c r="S221" s="210">
        <v>0</v>
      </c>
      <c r="T221" s="21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2" t="s">
        <v>214</v>
      </c>
      <c r="AT221" s="212" t="s">
        <v>122</v>
      </c>
      <c r="AU221" s="212" t="s">
        <v>83</v>
      </c>
      <c r="AY221" s="18" t="s">
        <v>120</v>
      </c>
      <c r="BE221" s="213">
        <f>IF(N221="základní",J221,0)</f>
        <v>0</v>
      </c>
      <c r="BF221" s="213">
        <f>IF(N221="snížená",J221,0)</f>
        <v>0</v>
      </c>
      <c r="BG221" s="213">
        <f>IF(N221="zákl. přenesená",J221,0)</f>
        <v>0</v>
      </c>
      <c r="BH221" s="213">
        <f>IF(N221="sníž. přenesená",J221,0)</f>
        <v>0</v>
      </c>
      <c r="BI221" s="213">
        <f>IF(N221="nulová",J221,0)</f>
        <v>0</v>
      </c>
      <c r="BJ221" s="18" t="s">
        <v>81</v>
      </c>
      <c r="BK221" s="213">
        <f>ROUND(I221*H221,2)</f>
        <v>0</v>
      </c>
      <c r="BL221" s="18" t="s">
        <v>214</v>
      </c>
      <c r="BM221" s="212" t="s">
        <v>373</v>
      </c>
    </row>
    <row r="222" s="2" customFormat="1">
      <c r="A222" s="39"/>
      <c r="B222" s="40"/>
      <c r="C222" s="41"/>
      <c r="D222" s="214" t="s">
        <v>128</v>
      </c>
      <c r="E222" s="41"/>
      <c r="F222" s="215" t="s">
        <v>374</v>
      </c>
      <c r="G222" s="41"/>
      <c r="H222" s="41"/>
      <c r="I222" s="216"/>
      <c r="J222" s="41"/>
      <c r="K222" s="41"/>
      <c r="L222" s="45"/>
      <c r="M222" s="217"/>
      <c r="N222" s="21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128</v>
      </c>
      <c r="AU222" s="18" t="s">
        <v>83</v>
      </c>
    </row>
    <row r="223" s="12" customFormat="1" ht="25.92" customHeight="1">
      <c r="A223" s="12"/>
      <c r="B223" s="185"/>
      <c r="C223" s="186"/>
      <c r="D223" s="187" t="s">
        <v>72</v>
      </c>
      <c r="E223" s="188" t="s">
        <v>375</v>
      </c>
      <c r="F223" s="188" t="s">
        <v>376</v>
      </c>
      <c r="G223" s="186"/>
      <c r="H223" s="186"/>
      <c r="I223" s="189"/>
      <c r="J223" s="190">
        <f>BK223</f>
        <v>0</v>
      </c>
      <c r="K223" s="186"/>
      <c r="L223" s="191"/>
      <c r="M223" s="192"/>
      <c r="N223" s="193"/>
      <c r="O223" s="193"/>
      <c r="P223" s="194">
        <f>P224+P229</f>
        <v>0</v>
      </c>
      <c r="Q223" s="193"/>
      <c r="R223" s="194">
        <f>R224+R229</f>
        <v>0</v>
      </c>
      <c r="S223" s="193"/>
      <c r="T223" s="195">
        <f>T224+T229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96" t="s">
        <v>154</v>
      </c>
      <c r="AT223" s="197" t="s">
        <v>72</v>
      </c>
      <c r="AU223" s="197" t="s">
        <v>73</v>
      </c>
      <c r="AY223" s="196" t="s">
        <v>120</v>
      </c>
      <c r="BK223" s="198">
        <f>BK224+BK229</f>
        <v>0</v>
      </c>
    </row>
    <row r="224" s="12" customFormat="1" ht="22.8" customHeight="1">
      <c r="A224" s="12"/>
      <c r="B224" s="185"/>
      <c r="C224" s="186"/>
      <c r="D224" s="187" t="s">
        <v>72</v>
      </c>
      <c r="E224" s="199" t="s">
        <v>377</v>
      </c>
      <c r="F224" s="199" t="s">
        <v>378</v>
      </c>
      <c r="G224" s="186"/>
      <c r="H224" s="186"/>
      <c r="I224" s="189"/>
      <c r="J224" s="200">
        <f>BK224</f>
        <v>0</v>
      </c>
      <c r="K224" s="186"/>
      <c r="L224" s="191"/>
      <c r="M224" s="192"/>
      <c r="N224" s="193"/>
      <c r="O224" s="193"/>
      <c r="P224" s="194">
        <f>SUM(P225:P228)</f>
        <v>0</v>
      </c>
      <c r="Q224" s="193"/>
      <c r="R224" s="194">
        <f>SUM(R225:R228)</f>
        <v>0</v>
      </c>
      <c r="S224" s="193"/>
      <c r="T224" s="195">
        <f>SUM(T225:T228)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96" t="s">
        <v>154</v>
      </c>
      <c r="AT224" s="197" t="s">
        <v>72</v>
      </c>
      <c r="AU224" s="197" t="s">
        <v>81</v>
      </c>
      <c r="AY224" s="196" t="s">
        <v>120</v>
      </c>
      <c r="BK224" s="198">
        <f>SUM(BK225:BK228)</f>
        <v>0</v>
      </c>
    </row>
    <row r="225" s="2" customFormat="1" ht="16.5" customHeight="1">
      <c r="A225" s="39"/>
      <c r="B225" s="40"/>
      <c r="C225" s="201" t="s">
        <v>379</v>
      </c>
      <c r="D225" s="201" t="s">
        <v>122</v>
      </c>
      <c r="E225" s="202" t="s">
        <v>380</v>
      </c>
      <c r="F225" s="203" t="s">
        <v>381</v>
      </c>
      <c r="G225" s="204" t="s">
        <v>382</v>
      </c>
      <c r="H225" s="205">
        <v>1</v>
      </c>
      <c r="I225" s="206"/>
      <c r="J225" s="207">
        <f>ROUND(I225*H225,2)</f>
        <v>0</v>
      </c>
      <c r="K225" s="203" t="s">
        <v>126</v>
      </c>
      <c r="L225" s="45"/>
      <c r="M225" s="208" t="s">
        <v>19</v>
      </c>
      <c r="N225" s="209" t="s">
        <v>44</v>
      </c>
      <c r="O225" s="85"/>
      <c r="P225" s="210">
        <f>O225*H225</f>
        <v>0</v>
      </c>
      <c r="Q225" s="210">
        <v>0</v>
      </c>
      <c r="R225" s="210">
        <f>Q225*H225</f>
        <v>0</v>
      </c>
      <c r="S225" s="210">
        <v>0</v>
      </c>
      <c r="T225" s="21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2" t="s">
        <v>383</v>
      </c>
      <c r="AT225" s="212" t="s">
        <v>122</v>
      </c>
      <c r="AU225" s="212" t="s">
        <v>83</v>
      </c>
      <c r="AY225" s="18" t="s">
        <v>120</v>
      </c>
      <c r="BE225" s="213">
        <f>IF(N225="základní",J225,0)</f>
        <v>0</v>
      </c>
      <c r="BF225" s="213">
        <f>IF(N225="snížená",J225,0)</f>
        <v>0</v>
      </c>
      <c r="BG225" s="213">
        <f>IF(N225="zákl. přenesená",J225,0)</f>
        <v>0</v>
      </c>
      <c r="BH225" s="213">
        <f>IF(N225="sníž. přenesená",J225,0)</f>
        <v>0</v>
      </c>
      <c r="BI225" s="213">
        <f>IF(N225="nulová",J225,0)</f>
        <v>0</v>
      </c>
      <c r="BJ225" s="18" t="s">
        <v>81</v>
      </c>
      <c r="BK225" s="213">
        <f>ROUND(I225*H225,2)</f>
        <v>0</v>
      </c>
      <c r="BL225" s="18" t="s">
        <v>383</v>
      </c>
      <c r="BM225" s="212" t="s">
        <v>384</v>
      </c>
    </row>
    <row r="226" s="2" customFormat="1">
      <c r="A226" s="39"/>
      <c r="B226" s="40"/>
      <c r="C226" s="41"/>
      <c r="D226" s="214" t="s">
        <v>128</v>
      </c>
      <c r="E226" s="41"/>
      <c r="F226" s="215" t="s">
        <v>385</v>
      </c>
      <c r="G226" s="41"/>
      <c r="H226" s="41"/>
      <c r="I226" s="216"/>
      <c r="J226" s="41"/>
      <c r="K226" s="41"/>
      <c r="L226" s="45"/>
      <c r="M226" s="217"/>
      <c r="N226" s="218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128</v>
      </c>
      <c r="AU226" s="18" t="s">
        <v>83</v>
      </c>
    </row>
    <row r="227" s="2" customFormat="1" ht="16.5" customHeight="1">
      <c r="A227" s="39"/>
      <c r="B227" s="40"/>
      <c r="C227" s="201" t="s">
        <v>386</v>
      </c>
      <c r="D227" s="201" t="s">
        <v>122</v>
      </c>
      <c r="E227" s="202" t="s">
        <v>387</v>
      </c>
      <c r="F227" s="203" t="s">
        <v>388</v>
      </c>
      <c r="G227" s="204" t="s">
        <v>382</v>
      </c>
      <c r="H227" s="205">
        <v>1</v>
      </c>
      <c r="I227" s="206"/>
      <c r="J227" s="207">
        <f>ROUND(I227*H227,2)</f>
        <v>0</v>
      </c>
      <c r="K227" s="203" t="s">
        <v>126</v>
      </c>
      <c r="L227" s="45"/>
      <c r="M227" s="208" t="s">
        <v>19</v>
      </c>
      <c r="N227" s="209" t="s">
        <v>44</v>
      </c>
      <c r="O227" s="85"/>
      <c r="P227" s="210">
        <f>O227*H227</f>
        <v>0</v>
      </c>
      <c r="Q227" s="210">
        <v>0</v>
      </c>
      <c r="R227" s="210">
        <f>Q227*H227</f>
        <v>0</v>
      </c>
      <c r="S227" s="210">
        <v>0</v>
      </c>
      <c r="T227" s="21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2" t="s">
        <v>383</v>
      </c>
      <c r="AT227" s="212" t="s">
        <v>122</v>
      </c>
      <c r="AU227" s="212" t="s">
        <v>83</v>
      </c>
      <c r="AY227" s="18" t="s">
        <v>120</v>
      </c>
      <c r="BE227" s="213">
        <f>IF(N227="základní",J227,0)</f>
        <v>0</v>
      </c>
      <c r="BF227" s="213">
        <f>IF(N227="snížená",J227,0)</f>
        <v>0</v>
      </c>
      <c r="BG227" s="213">
        <f>IF(N227="zákl. přenesená",J227,0)</f>
        <v>0</v>
      </c>
      <c r="BH227" s="213">
        <f>IF(N227="sníž. přenesená",J227,0)</f>
        <v>0</v>
      </c>
      <c r="BI227" s="213">
        <f>IF(N227="nulová",J227,0)</f>
        <v>0</v>
      </c>
      <c r="BJ227" s="18" t="s">
        <v>81</v>
      </c>
      <c r="BK227" s="213">
        <f>ROUND(I227*H227,2)</f>
        <v>0</v>
      </c>
      <c r="BL227" s="18" t="s">
        <v>383</v>
      </c>
      <c r="BM227" s="212" t="s">
        <v>389</v>
      </c>
    </row>
    <row r="228" s="2" customFormat="1">
      <c r="A228" s="39"/>
      <c r="B228" s="40"/>
      <c r="C228" s="41"/>
      <c r="D228" s="214" t="s">
        <v>128</v>
      </c>
      <c r="E228" s="41"/>
      <c r="F228" s="215" t="s">
        <v>390</v>
      </c>
      <c r="G228" s="41"/>
      <c r="H228" s="41"/>
      <c r="I228" s="216"/>
      <c r="J228" s="41"/>
      <c r="K228" s="41"/>
      <c r="L228" s="45"/>
      <c r="M228" s="217"/>
      <c r="N228" s="21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128</v>
      </c>
      <c r="AU228" s="18" t="s">
        <v>83</v>
      </c>
    </row>
    <row r="229" s="12" customFormat="1" ht="22.8" customHeight="1">
      <c r="A229" s="12"/>
      <c r="B229" s="185"/>
      <c r="C229" s="186"/>
      <c r="D229" s="187" t="s">
        <v>72</v>
      </c>
      <c r="E229" s="199" t="s">
        <v>391</v>
      </c>
      <c r="F229" s="199" t="s">
        <v>392</v>
      </c>
      <c r="G229" s="186"/>
      <c r="H229" s="186"/>
      <c r="I229" s="189"/>
      <c r="J229" s="200">
        <f>BK229</f>
        <v>0</v>
      </c>
      <c r="K229" s="186"/>
      <c r="L229" s="191"/>
      <c r="M229" s="192"/>
      <c r="N229" s="193"/>
      <c r="O229" s="193"/>
      <c r="P229" s="194">
        <f>SUM(P230:P231)</f>
        <v>0</v>
      </c>
      <c r="Q229" s="193"/>
      <c r="R229" s="194">
        <f>SUM(R230:R231)</f>
        <v>0</v>
      </c>
      <c r="S229" s="193"/>
      <c r="T229" s="195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96" t="s">
        <v>154</v>
      </c>
      <c r="AT229" s="197" t="s">
        <v>72</v>
      </c>
      <c r="AU229" s="197" t="s">
        <v>81</v>
      </c>
      <c r="AY229" s="196" t="s">
        <v>120</v>
      </c>
      <c r="BK229" s="198">
        <f>SUM(BK230:BK231)</f>
        <v>0</v>
      </c>
    </row>
    <row r="230" s="2" customFormat="1" ht="16.5" customHeight="1">
      <c r="A230" s="39"/>
      <c r="B230" s="40"/>
      <c r="C230" s="201" t="s">
        <v>393</v>
      </c>
      <c r="D230" s="201" t="s">
        <v>122</v>
      </c>
      <c r="E230" s="202" t="s">
        <v>394</v>
      </c>
      <c r="F230" s="203" t="s">
        <v>392</v>
      </c>
      <c r="G230" s="204" t="s">
        <v>382</v>
      </c>
      <c r="H230" s="205">
        <v>1</v>
      </c>
      <c r="I230" s="206"/>
      <c r="J230" s="207">
        <f>ROUND(I230*H230,2)</f>
        <v>0</v>
      </c>
      <c r="K230" s="203" t="s">
        <v>126</v>
      </c>
      <c r="L230" s="45"/>
      <c r="M230" s="208" t="s">
        <v>19</v>
      </c>
      <c r="N230" s="209" t="s">
        <v>44</v>
      </c>
      <c r="O230" s="85"/>
      <c r="P230" s="210">
        <f>O230*H230</f>
        <v>0</v>
      </c>
      <c r="Q230" s="210">
        <v>0</v>
      </c>
      <c r="R230" s="210">
        <f>Q230*H230</f>
        <v>0</v>
      </c>
      <c r="S230" s="210">
        <v>0</v>
      </c>
      <c r="T230" s="21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2" t="s">
        <v>383</v>
      </c>
      <c r="AT230" s="212" t="s">
        <v>122</v>
      </c>
      <c r="AU230" s="212" t="s">
        <v>83</v>
      </c>
      <c r="AY230" s="18" t="s">
        <v>120</v>
      </c>
      <c r="BE230" s="213">
        <f>IF(N230="základní",J230,0)</f>
        <v>0</v>
      </c>
      <c r="BF230" s="213">
        <f>IF(N230="snížená",J230,0)</f>
        <v>0</v>
      </c>
      <c r="BG230" s="213">
        <f>IF(N230="zákl. přenesená",J230,0)</f>
        <v>0</v>
      </c>
      <c r="BH230" s="213">
        <f>IF(N230="sníž. přenesená",J230,0)</f>
        <v>0</v>
      </c>
      <c r="BI230" s="213">
        <f>IF(N230="nulová",J230,0)</f>
        <v>0</v>
      </c>
      <c r="BJ230" s="18" t="s">
        <v>81</v>
      </c>
      <c r="BK230" s="213">
        <f>ROUND(I230*H230,2)</f>
        <v>0</v>
      </c>
      <c r="BL230" s="18" t="s">
        <v>383</v>
      </c>
      <c r="BM230" s="212" t="s">
        <v>395</v>
      </c>
    </row>
    <row r="231" s="2" customFormat="1">
      <c r="A231" s="39"/>
      <c r="B231" s="40"/>
      <c r="C231" s="41"/>
      <c r="D231" s="214" t="s">
        <v>128</v>
      </c>
      <c r="E231" s="41"/>
      <c r="F231" s="215" t="s">
        <v>396</v>
      </c>
      <c r="G231" s="41"/>
      <c r="H231" s="41"/>
      <c r="I231" s="216"/>
      <c r="J231" s="41"/>
      <c r="K231" s="41"/>
      <c r="L231" s="45"/>
      <c r="M231" s="217"/>
      <c r="N231" s="218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128</v>
      </c>
      <c r="AU231" s="18" t="s">
        <v>83</v>
      </c>
    </row>
    <row r="232" s="12" customFormat="1" ht="25.92" customHeight="1">
      <c r="A232" s="12"/>
      <c r="B232" s="185"/>
      <c r="C232" s="186"/>
      <c r="D232" s="187" t="s">
        <v>72</v>
      </c>
      <c r="E232" s="188" t="s">
        <v>397</v>
      </c>
      <c r="F232" s="188" t="s">
        <v>398</v>
      </c>
      <c r="G232" s="186"/>
      <c r="H232" s="186"/>
      <c r="I232" s="189"/>
      <c r="J232" s="190">
        <f>BK232</f>
        <v>0</v>
      </c>
      <c r="K232" s="186"/>
      <c r="L232" s="191"/>
      <c r="M232" s="192"/>
      <c r="N232" s="193"/>
      <c r="O232" s="193"/>
      <c r="P232" s="194">
        <f>P233</f>
        <v>0</v>
      </c>
      <c r="Q232" s="193"/>
      <c r="R232" s="194">
        <f>R233</f>
        <v>0</v>
      </c>
      <c r="S232" s="193"/>
      <c r="T232" s="195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96" t="s">
        <v>78</v>
      </c>
      <c r="AT232" s="197" t="s">
        <v>72</v>
      </c>
      <c r="AU232" s="197" t="s">
        <v>73</v>
      </c>
      <c r="AY232" s="196" t="s">
        <v>120</v>
      </c>
      <c r="BK232" s="198">
        <f>BK233</f>
        <v>0</v>
      </c>
    </row>
    <row r="233" s="12" customFormat="1" ht="22.8" customHeight="1">
      <c r="A233" s="12"/>
      <c r="B233" s="185"/>
      <c r="C233" s="186"/>
      <c r="D233" s="187" t="s">
        <v>72</v>
      </c>
      <c r="E233" s="199" t="s">
        <v>399</v>
      </c>
      <c r="F233" s="199" t="s">
        <v>400</v>
      </c>
      <c r="G233" s="186"/>
      <c r="H233" s="186"/>
      <c r="I233" s="189"/>
      <c r="J233" s="200">
        <f>BK233</f>
        <v>0</v>
      </c>
      <c r="K233" s="186"/>
      <c r="L233" s="191"/>
      <c r="M233" s="192"/>
      <c r="N233" s="193"/>
      <c r="O233" s="193"/>
      <c r="P233" s="194">
        <f>SUM(P234:P240)</f>
        <v>0</v>
      </c>
      <c r="Q233" s="193"/>
      <c r="R233" s="194">
        <f>SUM(R234:R240)</f>
        <v>0</v>
      </c>
      <c r="S233" s="193"/>
      <c r="T233" s="195">
        <f>SUM(T234:T240)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96" t="s">
        <v>78</v>
      </c>
      <c r="AT233" s="197" t="s">
        <v>72</v>
      </c>
      <c r="AU233" s="197" t="s">
        <v>81</v>
      </c>
      <c r="AY233" s="196" t="s">
        <v>120</v>
      </c>
      <c r="BK233" s="198">
        <f>SUM(BK234:BK240)</f>
        <v>0</v>
      </c>
    </row>
    <row r="234" s="2" customFormat="1" ht="16.5" customHeight="1">
      <c r="A234" s="39"/>
      <c r="B234" s="40"/>
      <c r="C234" s="201" t="s">
        <v>401</v>
      </c>
      <c r="D234" s="201" t="s">
        <v>122</v>
      </c>
      <c r="E234" s="202" t="s">
        <v>402</v>
      </c>
      <c r="F234" s="203" t="s">
        <v>403</v>
      </c>
      <c r="G234" s="204" t="s">
        <v>404</v>
      </c>
      <c r="H234" s="205">
        <v>1</v>
      </c>
      <c r="I234" s="206"/>
      <c r="J234" s="207">
        <f>ROUND(I234*H234,2)</f>
        <v>0</v>
      </c>
      <c r="K234" s="203" t="s">
        <v>192</v>
      </c>
      <c r="L234" s="45"/>
      <c r="M234" s="208" t="s">
        <v>19</v>
      </c>
      <c r="N234" s="209" t="s">
        <v>44</v>
      </c>
      <c r="O234" s="85"/>
      <c r="P234" s="210">
        <f>O234*H234</f>
        <v>0</v>
      </c>
      <c r="Q234" s="210">
        <v>0</v>
      </c>
      <c r="R234" s="210">
        <f>Q234*H234</f>
        <v>0</v>
      </c>
      <c r="S234" s="210">
        <v>0</v>
      </c>
      <c r="T234" s="21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2" t="s">
        <v>405</v>
      </c>
      <c r="AT234" s="212" t="s">
        <v>122</v>
      </c>
      <c r="AU234" s="212" t="s">
        <v>83</v>
      </c>
      <c r="AY234" s="18" t="s">
        <v>120</v>
      </c>
      <c r="BE234" s="213">
        <f>IF(N234="základní",J234,0)</f>
        <v>0</v>
      </c>
      <c r="BF234" s="213">
        <f>IF(N234="snížená",J234,0)</f>
        <v>0</v>
      </c>
      <c r="BG234" s="213">
        <f>IF(N234="zákl. přenesená",J234,0)</f>
        <v>0</v>
      </c>
      <c r="BH234" s="213">
        <f>IF(N234="sníž. přenesená",J234,0)</f>
        <v>0</v>
      </c>
      <c r="BI234" s="213">
        <f>IF(N234="nulová",J234,0)</f>
        <v>0</v>
      </c>
      <c r="BJ234" s="18" t="s">
        <v>81</v>
      </c>
      <c r="BK234" s="213">
        <f>ROUND(I234*H234,2)</f>
        <v>0</v>
      </c>
      <c r="BL234" s="18" t="s">
        <v>405</v>
      </c>
      <c r="BM234" s="212" t="s">
        <v>406</v>
      </c>
    </row>
    <row r="235" s="2" customFormat="1" ht="16.5" customHeight="1">
      <c r="A235" s="39"/>
      <c r="B235" s="40"/>
      <c r="C235" s="243" t="s">
        <v>407</v>
      </c>
      <c r="D235" s="243" t="s">
        <v>195</v>
      </c>
      <c r="E235" s="244" t="s">
        <v>408</v>
      </c>
      <c r="F235" s="245" t="s">
        <v>409</v>
      </c>
      <c r="G235" s="246" t="s">
        <v>410</v>
      </c>
      <c r="H235" s="247">
        <v>2</v>
      </c>
      <c r="I235" s="248"/>
      <c r="J235" s="249">
        <f>ROUND(I235*H235,2)</f>
        <v>0</v>
      </c>
      <c r="K235" s="245" t="s">
        <v>192</v>
      </c>
      <c r="L235" s="250"/>
      <c r="M235" s="251" t="s">
        <v>19</v>
      </c>
      <c r="N235" s="252" t="s">
        <v>44</v>
      </c>
      <c r="O235" s="85"/>
      <c r="P235" s="210">
        <f>O235*H235</f>
        <v>0</v>
      </c>
      <c r="Q235" s="210">
        <v>0</v>
      </c>
      <c r="R235" s="210">
        <f>Q235*H235</f>
        <v>0</v>
      </c>
      <c r="S235" s="210">
        <v>0</v>
      </c>
      <c r="T235" s="21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2" t="s">
        <v>405</v>
      </c>
      <c r="AT235" s="212" t="s">
        <v>195</v>
      </c>
      <c r="AU235" s="212" t="s">
        <v>83</v>
      </c>
      <c r="AY235" s="18" t="s">
        <v>120</v>
      </c>
      <c r="BE235" s="213">
        <f>IF(N235="základní",J235,0)</f>
        <v>0</v>
      </c>
      <c r="BF235" s="213">
        <f>IF(N235="snížená",J235,0)</f>
        <v>0</v>
      </c>
      <c r="BG235" s="213">
        <f>IF(N235="zákl. přenesená",J235,0)</f>
        <v>0</v>
      </c>
      <c r="BH235" s="213">
        <f>IF(N235="sníž. přenesená",J235,0)</f>
        <v>0</v>
      </c>
      <c r="BI235" s="213">
        <f>IF(N235="nulová",J235,0)</f>
        <v>0</v>
      </c>
      <c r="BJ235" s="18" t="s">
        <v>81</v>
      </c>
      <c r="BK235" s="213">
        <f>ROUND(I235*H235,2)</f>
        <v>0</v>
      </c>
      <c r="BL235" s="18" t="s">
        <v>405</v>
      </c>
      <c r="BM235" s="212" t="s">
        <v>411</v>
      </c>
    </row>
    <row r="236" s="2" customFormat="1" ht="16.5" customHeight="1">
      <c r="A236" s="39"/>
      <c r="B236" s="40"/>
      <c r="C236" s="243" t="s">
        <v>412</v>
      </c>
      <c r="D236" s="243" t="s">
        <v>195</v>
      </c>
      <c r="E236" s="244" t="s">
        <v>413</v>
      </c>
      <c r="F236" s="245" t="s">
        <v>414</v>
      </c>
      <c r="G236" s="246" t="s">
        <v>191</v>
      </c>
      <c r="H236" s="247">
        <v>1</v>
      </c>
      <c r="I236" s="248"/>
      <c r="J236" s="249">
        <f>ROUND(I236*H236,2)</f>
        <v>0</v>
      </c>
      <c r="K236" s="245" t="s">
        <v>192</v>
      </c>
      <c r="L236" s="250"/>
      <c r="M236" s="251" t="s">
        <v>19</v>
      </c>
      <c r="N236" s="252" t="s">
        <v>44</v>
      </c>
      <c r="O236" s="85"/>
      <c r="P236" s="210">
        <f>O236*H236</f>
        <v>0</v>
      </c>
      <c r="Q236" s="210">
        <v>0</v>
      </c>
      <c r="R236" s="210">
        <f>Q236*H236</f>
        <v>0</v>
      </c>
      <c r="S236" s="210">
        <v>0</v>
      </c>
      <c r="T236" s="21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2" t="s">
        <v>405</v>
      </c>
      <c r="AT236" s="212" t="s">
        <v>195</v>
      </c>
      <c r="AU236" s="212" t="s">
        <v>83</v>
      </c>
      <c r="AY236" s="18" t="s">
        <v>120</v>
      </c>
      <c r="BE236" s="213">
        <f>IF(N236="základní",J236,0)</f>
        <v>0</v>
      </c>
      <c r="BF236" s="213">
        <f>IF(N236="snížená",J236,0)</f>
        <v>0</v>
      </c>
      <c r="BG236" s="213">
        <f>IF(N236="zákl. přenesená",J236,0)</f>
        <v>0</v>
      </c>
      <c r="BH236" s="213">
        <f>IF(N236="sníž. přenesená",J236,0)</f>
        <v>0</v>
      </c>
      <c r="BI236" s="213">
        <f>IF(N236="nulová",J236,0)</f>
        <v>0</v>
      </c>
      <c r="BJ236" s="18" t="s">
        <v>81</v>
      </c>
      <c r="BK236" s="213">
        <f>ROUND(I236*H236,2)</f>
        <v>0</v>
      </c>
      <c r="BL236" s="18" t="s">
        <v>405</v>
      </c>
      <c r="BM236" s="212" t="s">
        <v>415</v>
      </c>
    </row>
    <row r="237" s="2" customFormat="1" ht="16.5" customHeight="1">
      <c r="A237" s="39"/>
      <c r="B237" s="40"/>
      <c r="C237" s="243" t="s">
        <v>416</v>
      </c>
      <c r="D237" s="243" t="s">
        <v>195</v>
      </c>
      <c r="E237" s="244" t="s">
        <v>417</v>
      </c>
      <c r="F237" s="245" t="s">
        <v>418</v>
      </c>
      <c r="G237" s="246" t="s">
        <v>191</v>
      </c>
      <c r="H237" s="247">
        <v>1</v>
      </c>
      <c r="I237" s="248"/>
      <c r="J237" s="249">
        <f>ROUND(I237*H237,2)</f>
        <v>0</v>
      </c>
      <c r="K237" s="245" t="s">
        <v>192</v>
      </c>
      <c r="L237" s="250"/>
      <c r="M237" s="251" t="s">
        <v>19</v>
      </c>
      <c r="N237" s="252" t="s">
        <v>44</v>
      </c>
      <c r="O237" s="85"/>
      <c r="P237" s="210">
        <f>O237*H237</f>
        <v>0</v>
      </c>
      <c r="Q237" s="210">
        <v>0</v>
      </c>
      <c r="R237" s="210">
        <f>Q237*H237</f>
        <v>0</v>
      </c>
      <c r="S237" s="210">
        <v>0</v>
      </c>
      <c r="T237" s="21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2" t="s">
        <v>405</v>
      </c>
      <c r="AT237" s="212" t="s">
        <v>195</v>
      </c>
      <c r="AU237" s="212" t="s">
        <v>83</v>
      </c>
      <c r="AY237" s="18" t="s">
        <v>120</v>
      </c>
      <c r="BE237" s="213">
        <f>IF(N237="základní",J237,0)</f>
        <v>0</v>
      </c>
      <c r="BF237" s="213">
        <f>IF(N237="snížená",J237,0)</f>
        <v>0</v>
      </c>
      <c r="BG237" s="213">
        <f>IF(N237="zákl. přenesená",J237,0)</f>
        <v>0</v>
      </c>
      <c r="BH237" s="213">
        <f>IF(N237="sníž. přenesená",J237,0)</f>
        <v>0</v>
      </c>
      <c r="BI237" s="213">
        <f>IF(N237="nulová",J237,0)</f>
        <v>0</v>
      </c>
      <c r="BJ237" s="18" t="s">
        <v>81</v>
      </c>
      <c r="BK237" s="213">
        <f>ROUND(I237*H237,2)</f>
        <v>0</v>
      </c>
      <c r="BL237" s="18" t="s">
        <v>405</v>
      </c>
      <c r="BM237" s="212" t="s">
        <v>419</v>
      </c>
    </row>
    <row r="238" s="2" customFormat="1" ht="16.5" customHeight="1">
      <c r="A238" s="39"/>
      <c r="B238" s="40"/>
      <c r="C238" s="243" t="s">
        <v>420</v>
      </c>
      <c r="D238" s="243" t="s">
        <v>195</v>
      </c>
      <c r="E238" s="244" t="s">
        <v>421</v>
      </c>
      <c r="F238" s="245" t="s">
        <v>422</v>
      </c>
      <c r="G238" s="246" t="s">
        <v>191</v>
      </c>
      <c r="H238" s="247">
        <v>2</v>
      </c>
      <c r="I238" s="248"/>
      <c r="J238" s="249">
        <f>ROUND(I238*H238,2)</f>
        <v>0</v>
      </c>
      <c r="K238" s="245" t="s">
        <v>192</v>
      </c>
      <c r="L238" s="250"/>
      <c r="M238" s="251" t="s">
        <v>19</v>
      </c>
      <c r="N238" s="252" t="s">
        <v>44</v>
      </c>
      <c r="O238" s="85"/>
      <c r="P238" s="210">
        <f>O238*H238</f>
        <v>0</v>
      </c>
      <c r="Q238" s="210">
        <v>0</v>
      </c>
      <c r="R238" s="210">
        <f>Q238*H238</f>
        <v>0</v>
      </c>
      <c r="S238" s="210">
        <v>0</v>
      </c>
      <c r="T238" s="21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2" t="s">
        <v>405</v>
      </c>
      <c r="AT238" s="212" t="s">
        <v>195</v>
      </c>
      <c r="AU238" s="212" t="s">
        <v>83</v>
      </c>
      <c r="AY238" s="18" t="s">
        <v>120</v>
      </c>
      <c r="BE238" s="213">
        <f>IF(N238="základní",J238,0)</f>
        <v>0</v>
      </c>
      <c r="BF238" s="213">
        <f>IF(N238="snížená",J238,0)</f>
        <v>0</v>
      </c>
      <c r="BG238" s="213">
        <f>IF(N238="zákl. přenesená",J238,0)</f>
        <v>0</v>
      </c>
      <c r="BH238" s="213">
        <f>IF(N238="sníž. přenesená",J238,0)</f>
        <v>0</v>
      </c>
      <c r="BI238" s="213">
        <f>IF(N238="nulová",J238,0)</f>
        <v>0</v>
      </c>
      <c r="BJ238" s="18" t="s">
        <v>81</v>
      </c>
      <c r="BK238" s="213">
        <f>ROUND(I238*H238,2)</f>
        <v>0</v>
      </c>
      <c r="BL238" s="18" t="s">
        <v>405</v>
      </c>
      <c r="BM238" s="212" t="s">
        <v>423</v>
      </c>
    </row>
    <row r="239" s="2" customFormat="1" ht="16.5" customHeight="1">
      <c r="A239" s="39"/>
      <c r="B239" s="40"/>
      <c r="C239" s="243" t="s">
        <v>424</v>
      </c>
      <c r="D239" s="243" t="s">
        <v>195</v>
      </c>
      <c r="E239" s="244" t="s">
        <v>425</v>
      </c>
      <c r="F239" s="245" t="s">
        <v>426</v>
      </c>
      <c r="G239" s="246" t="s">
        <v>191</v>
      </c>
      <c r="H239" s="247">
        <v>2</v>
      </c>
      <c r="I239" s="248"/>
      <c r="J239" s="249">
        <f>ROUND(I239*H239,2)</f>
        <v>0</v>
      </c>
      <c r="K239" s="245" t="s">
        <v>192</v>
      </c>
      <c r="L239" s="250"/>
      <c r="M239" s="251" t="s">
        <v>19</v>
      </c>
      <c r="N239" s="252" t="s">
        <v>44</v>
      </c>
      <c r="O239" s="85"/>
      <c r="P239" s="210">
        <f>O239*H239</f>
        <v>0</v>
      </c>
      <c r="Q239" s="210">
        <v>0</v>
      </c>
      <c r="R239" s="210">
        <f>Q239*H239</f>
        <v>0</v>
      </c>
      <c r="S239" s="210">
        <v>0</v>
      </c>
      <c r="T239" s="21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2" t="s">
        <v>405</v>
      </c>
      <c r="AT239" s="212" t="s">
        <v>195</v>
      </c>
      <c r="AU239" s="212" t="s">
        <v>83</v>
      </c>
      <c r="AY239" s="18" t="s">
        <v>120</v>
      </c>
      <c r="BE239" s="213">
        <f>IF(N239="základní",J239,0)</f>
        <v>0</v>
      </c>
      <c r="BF239" s="213">
        <f>IF(N239="snížená",J239,0)</f>
        <v>0</v>
      </c>
      <c r="BG239" s="213">
        <f>IF(N239="zákl. přenesená",J239,0)</f>
        <v>0</v>
      </c>
      <c r="BH239" s="213">
        <f>IF(N239="sníž. přenesená",J239,0)</f>
        <v>0</v>
      </c>
      <c r="BI239" s="213">
        <f>IF(N239="nulová",J239,0)</f>
        <v>0</v>
      </c>
      <c r="BJ239" s="18" t="s">
        <v>81</v>
      </c>
      <c r="BK239" s="213">
        <f>ROUND(I239*H239,2)</f>
        <v>0</v>
      </c>
      <c r="BL239" s="18" t="s">
        <v>405</v>
      </c>
      <c r="BM239" s="212" t="s">
        <v>427</v>
      </c>
    </row>
    <row r="240" s="2" customFormat="1" ht="16.5" customHeight="1">
      <c r="A240" s="39"/>
      <c r="B240" s="40"/>
      <c r="C240" s="243" t="s">
        <v>428</v>
      </c>
      <c r="D240" s="243" t="s">
        <v>195</v>
      </c>
      <c r="E240" s="244" t="s">
        <v>429</v>
      </c>
      <c r="F240" s="245" t="s">
        <v>430</v>
      </c>
      <c r="G240" s="246" t="s">
        <v>191</v>
      </c>
      <c r="H240" s="247">
        <v>2</v>
      </c>
      <c r="I240" s="248"/>
      <c r="J240" s="249">
        <f>ROUND(I240*H240,2)</f>
        <v>0</v>
      </c>
      <c r="K240" s="245" t="s">
        <v>192</v>
      </c>
      <c r="L240" s="250"/>
      <c r="M240" s="253" t="s">
        <v>19</v>
      </c>
      <c r="N240" s="254" t="s">
        <v>44</v>
      </c>
      <c r="O240" s="255"/>
      <c r="P240" s="256">
        <f>O240*H240</f>
        <v>0</v>
      </c>
      <c r="Q240" s="256">
        <v>0</v>
      </c>
      <c r="R240" s="256">
        <f>Q240*H240</f>
        <v>0</v>
      </c>
      <c r="S240" s="256">
        <v>0</v>
      </c>
      <c r="T240" s="25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2" t="s">
        <v>405</v>
      </c>
      <c r="AT240" s="212" t="s">
        <v>195</v>
      </c>
      <c r="AU240" s="212" t="s">
        <v>83</v>
      </c>
      <c r="AY240" s="18" t="s">
        <v>120</v>
      </c>
      <c r="BE240" s="213">
        <f>IF(N240="základní",J240,0)</f>
        <v>0</v>
      </c>
      <c r="BF240" s="213">
        <f>IF(N240="snížená",J240,0)</f>
        <v>0</v>
      </c>
      <c r="BG240" s="213">
        <f>IF(N240="zákl. přenesená",J240,0)</f>
        <v>0</v>
      </c>
      <c r="BH240" s="213">
        <f>IF(N240="sníž. přenesená",J240,0)</f>
        <v>0</v>
      </c>
      <c r="BI240" s="213">
        <f>IF(N240="nulová",J240,0)</f>
        <v>0</v>
      </c>
      <c r="BJ240" s="18" t="s">
        <v>81</v>
      </c>
      <c r="BK240" s="213">
        <f>ROUND(I240*H240,2)</f>
        <v>0</v>
      </c>
      <c r="BL240" s="18" t="s">
        <v>405</v>
      </c>
      <c r="BM240" s="212" t="s">
        <v>431</v>
      </c>
    </row>
    <row r="241" s="2" customFormat="1" ht="6.96" customHeight="1">
      <c r="A241" s="39"/>
      <c r="B241" s="60"/>
      <c r="C241" s="61"/>
      <c r="D241" s="61"/>
      <c r="E241" s="61"/>
      <c r="F241" s="61"/>
      <c r="G241" s="61"/>
      <c r="H241" s="61"/>
      <c r="I241" s="61"/>
      <c r="J241" s="61"/>
      <c r="K241" s="61"/>
      <c r="L241" s="45"/>
      <c r="M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</row>
  </sheetData>
  <sheetProtection sheet="1" autoFilter="0" formatColumns="0" formatRows="0" objects="1" scenarios="1" spinCount="100000" saltValue="1tuQiJ5QIg1KLOYZy/BaFJtCFFrZYtZHuVWQIOgVGnRCRLPvJELl4YImu70tp3OJ+pdw+uDaqEcTNPwzZ0kCeQ==" hashValue="SqzWq34nlTLKdWzDlkNUlZDfmvQupejllUyVDwbYDdcqdv3G2KUAHdpu2qpXkHcLm4SVxB/WMiyNLhgkiOpHoA==" algorithmName="SHA-512" password="CC35"/>
  <autoFilter ref="C92:K240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3_01/121151123"/>
    <hyperlink ref="F102" r:id="rId2" display="https://podminky.urs.cz/item/CS_URS_2023_01/122251104"/>
    <hyperlink ref="F107" r:id="rId3" display="https://podminky.urs.cz/item/CS_URS_2023_01/133212811"/>
    <hyperlink ref="F110" r:id="rId4" display="https://podminky.urs.cz/item/CS_URS_2023_01/162351103"/>
    <hyperlink ref="F114" r:id="rId5" display="https://podminky.urs.cz/item/CS_URS_2023_01/162351103"/>
    <hyperlink ref="F118" r:id="rId6" display="https://podminky.urs.cz/item/CS_URS_2023_01/162751117"/>
    <hyperlink ref="F123" r:id="rId7" display="https://podminky.urs.cz/item/CS_URS_2023_01/162751119"/>
    <hyperlink ref="F126" r:id="rId8" display="https://podminky.urs.cz/item/CS_URS_2023_01/167151111"/>
    <hyperlink ref="F132" r:id="rId9" display="https://podminky.urs.cz/item/CS_URS_2023_01/167151111"/>
    <hyperlink ref="F136" r:id="rId10" display="https://podminky.urs.cz/item/CS_URS_2023_01/181351113"/>
    <hyperlink ref="F138" r:id="rId11" display="https://podminky.urs.cz/item/CS_URS_2023_01/181951112"/>
    <hyperlink ref="F153" r:id="rId12" display="https://podminky.urs.cz/item/CS_URS_2023_01/348101210"/>
    <hyperlink ref="F156" r:id="rId13" display="https://podminky.urs.cz/item/CS_URS_2023_01/348101230"/>
    <hyperlink ref="F166" r:id="rId14" display="https://podminky.urs.cz/item/CS_URS_2023_01/762081150"/>
    <hyperlink ref="F172" r:id="rId15" display="https://podminky.urs.cz/item/CS_URS_2023_01/564231111"/>
    <hyperlink ref="F175" r:id="rId16" display="https://podminky.urs.cz/item/CS_URS_2023_01/564771111"/>
    <hyperlink ref="F178" r:id="rId17" display="https://podminky.urs.cz/item/CS_URS_2023_01/564831111"/>
    <hyperlink ref="F183" r:id="rId18" display="https://podminky.urs.cz/item/CS_URS_2023_01/564851111"/>
    <hyperlink ref="F186" r:id="rId19" display="https://podminky.urs.cz/item/CS_URS_2023_01/589141121"/>
    <hyperlink ref="F188" r:id="rId20" display="https://podminky.urs.cz/item/CS_URS_2023_01/589811111"/>
    <hyperlink ref="F190" r:id="rId21" display="https://podminky.urs.cz/item/CS_URS_2023_02/596811221"/>
    <hyperlink ref="F195" r:id="rId22" display="https://podminky.urs.cz/item/CS_URS_2023_01/916331112"/>
    <hyperlink ref="F200" r:id="rId23" display="https://podminky.urs.cz/item/CS_URS_2023_01/949101112"/>
    <hyperlink ref="F204" r:id="rId24" display="https://podminky.urs.cz/item/CS_URS_2023_01/998222012"/>
    <hyperlink ref="F206" r:id="rId25" display="https://podminky.urs.cz/item/CS_URS_2023_01/998232111"/>
    <hyperlink ref="F210" r:id="rId26" display="https://podminky.urs.cz/item/CS_URS_2023_01/783201201"/>
    <hyperlink ref="F213" r:id="rId27" display="https://podminky.urs.cz/item/CS_URS_2023_01/783218111"/>
    <hyperlink ref="F215" r:id="rId28" display="https://podminky.urs.cz/item/CS_URS_2023_01/783314201"/>
    <hyperlink ref="F220" r:id="rId29" display="https://podminky.urs.cz/item/CS_URS_2023_01/783315101"/>
    <hyperlink ref="F222" r:id="rId30" display="https://podminky.urs.cz/item/CS_URS_2023_01/783317101"/>
    <hyperlink ref="F226" r:id="rId31" display="https://podminky.urs.cz/item/CS_URS_2023_01/012103000"/>
    <hyperlink ref="F228" r:id="rId32" display="https://podminky.urs.cz/item/CS_URS_2023_01/012303000"/>
    <hyperlink ref="F231" r:id="rId33" display="https://podminky.urs.cz/item/CS_URS_2023_01/03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58" customWidth="1"/>
    <col min="2" max="2" width="1.667969" style="258" customWidth="1"/>
    <col min="3" max="4" width="5" style="258" customWidth="1"/>
    <col min="5" max="5" width="11.66016" style="258" customWidth="1"/>
    <col min="6" max="6" width="9.160156" style="258" customWidth="1"/>
    <col min="7" max="7" width="5" style="258" customWidth="1"/>
    <col min="8" max="8" width="77.83203" style="258" customWidth="1"/>
    <col min="9" max="10" width="20" style="258" customWidth="1"/>
    <col min="11" max="11" width="1.667969" style="258" customWidth="1"/>
  </cols>
  <sheetData>
    <row r="1" s="1" customFormat="1" ht="37.5" customHeight="1"/>
    <row r="2" s="1" customFormat="1" ht="7.5" customHeight="1">
      <c r="B2" s="259"/>
      <c r="C2" s="260"/>
      <c r="D2" s="260"/>
      <c r="E2" s="260"/>
      <c r="F2" s="260"/>
      <c r="G2" s="260"/>
      <c r="H2" s="260"/>
      <c r="I2" s="260"/>
      <c r="J2" s="260"/>
      <c r="K2" s="261"/>
    </row>
    <row r="3" s="15" customFormat="1" ht="45" customHeight="1">
      <c r="B3" s="262"/>
      <c r="C3" s="263" t="s">
        <v>432</v>
      </c>
      <c r="D3" s="263"/>
      <c r="E3" s="263"/>
      <c r="F3" s="263"/>
      <c r="G3" s="263"/>
      <c r="H3" s="263"/>
      <c r="I3" s="263"/>
      <c r="J3" s="263"/>
      <c r="K3" s="264"/>
    </row>
    <row r="4" s="1" customFormat="1" ht="25.5" customHeight="1">
      <c r="B4" s="265"/>
      <c r="C4" s="266" t="s">
        <v>433</v>
      </c>
      <c r="D4" s="266"/>
      <c r="E4" s="266"/>
      <c r="F4" s="266"/>
      <c r="G4" s="266"/>
      <c r="H4" s="266"/>
      <c r="I4" s="266"/>
      <c r="J4" s="266"/>
      <c r="K4" s="267"/>
    </row>
    <row r="5" s="1" customFormat="1" ht="5.25" customHeight="1">
      <c r="B5" s="265"/>
      <c r="C5" s="268"/>
      <c r="D5" s="268"/>
      <c r="E5" s="268"/>
      <c r="F5" s="268"/>
      <c r="G5" s="268"/>
      <c r="H5" s="268"/>
      <c r="I5" s="268"/>
      <c r="J5" s="268"/>
      <c r="K5" s="267"/>
    </row>
    <row r="6" s="1" customFormat="1" ht="15" customHeight="1">
      <c r="B6" s="265"/>
      <c r="C6" s="269" t="s">
        <v>434</v>
      </c>
      <c r="D6" s="269"/>
      <c r="E6" s="269"/>
      <c r="F6" s="269"/>
      <c r="G6" s="269"/>
      <c r="H6" s="269"/>
      <c r="I6" s="269"/>
      <c r="J6" s="269"/>
      <c r="K6" s="267"/>
    </row>
    <row r="7" s="1" customFormat="1" ht="15" customHeight="1">
      <c r="B7" s="270"/>
      <c r="C7" s="269" t="s">
        <v>435</v>
      </c>
      <c r="D7" s="269"/>
      <c r="E7" s="269"/>
      <c r="F7" s="269"/>
      <c r="G7" s="269"/>
      <c r="H7" s="269"/>
      <c r="I7" s="269"/>
      <c r="J7" s="269"/>
      <c r="K7" s="267"/>
    </row>
    <row r="8" s="1" customFormat="1" ht="12.75" customHeight="1">
      <c r="B8" s="270"/>
      <c r="C8" s="269"/>
      <c r="D8" s="269"/>
      <c r="E8" s="269"/>
      <c r="F8" s="269"/>
      <c r="G8" s="269"/>
      <c r="H8" s="269"/>
      <c r="I8" s="269"/>
      <c r="J8" s="269"/>
      <c r="K8" s="267"/>
    </row>
    <row r="9" s="1" customFormat="1" ht="15" customHeight="1">
      <c r="B9" s="270"/>
      <c r="C9" s="269" t="s">
        <v>436</v>
      </c>
      <c r="D9" s="269"/>
      <c r="E9" s="269"/>
      <c r="F9" s="269"/>
      <c r="G9" s="269"/>
      <c r="H9" s="269"/>
      <c r="I9" s="269"/>
      <c r="J9" s="269"/>
      <c r="K9" s="267"/>
    </row>
    <row r="10" s="1" customFormat="1" ht="15" customHeight="1">
      <c r="B10" s="270"/>
      <c r="C10" s="269"/>
      <c r="D10" s="269" t="s">
        <v>437</v>
      </c>
      <c r="E10" s="269"/>
      <c r="F10" s="269"/>
      <c r="G10" s="269"/>
      <c r="H10" s="269"/>
      <c r="I10" s="269"/>
      <c r="J10" s="269"/>
      <c r="K10" s="267"/>
    </row>
    <row r="11" s="1" customFormat="1" ht="15" customHeight="1">
      <c r="B11" s="270"/>
      <c r="C11" s="271"/>
      <c r="D11" s="269" t="s">
        <v>438</v>
      </c>
      <c r="E11" s="269"/>
      <c r="F11" s="269"/>
      <c r="G11" s="269"/>
      <c r="H11" s="269"/>
      <c r="I11" s="269"/>
      <c r="J11" s="269"/>
      <c r="K11" s="267"/>
    </row>
    <row r="12" s="1" customFormat="1" ht="15" customHeight="1">
      <c r="B12" s="270"/>
      <c r="C12" s="271"/>
      <c r="D12" s="269"/>
      <c r="E12" s="269"/>
      <c r="F12" s="269"/>
      <c r="G12" s="269"/>
      <c r="H12" s="269"/>
      <c r="I12" s="269"/>
      <c r="J12" s="269"/>
      <c r="K12" s="267"/>
    </row>
    <row r="13" s="1" customFormat="1" ht="15" customHeight="1">
      <c r="B13" s="270"/>
      <c r="C13" s="271"/>
      <c r="D13" s="272" t="s">
        <v>439</v>
      </c>
      <c r="E13" s="269"/>
      <c r="F13" s="269"/>
      <c r="G13" s="269"/>
      <c r="H13" s="269"/>
      <c r="I13" s="269"/>
      <c r="J13" s="269"/>
      <c r="K13" s="267"/>
    </row>
    <row r="14" s="1" customFormat="1" ht="12.75" customHeight="1">
      <c r="B14" s="270"/>
      <c r="C14" s="271"/>
      <c r="D14" s="271"/>
      <c r="E14" s="271"/>
      <c r="F14" s="271"/>
      <c r="G14" s="271"/>
      <c r="H14" s="271"/>
      <c r="I14" s="271"/>
      <c r="J14" s="271"/>
      <c r="K14" s="267"/>
    </row>
    <row r="15" s="1" customFormat="1" ht="15" customHeight="1">
      <c r="B15" s="270"/>
      <c r="C15" s="271"/>
      <c r="D15" s="269" t="s">
        <v>440</v>
      </c>
      <c r="E15" s="269"/>
      <c r="F15" s="269"/>
      <c r="G15" s="269"/>
      <c r="H15" s="269"/>
      <c r="I15" s="269"/>
      <c r="J15" s="269"/>
      <c r="K15" s="267"/>
    </row>
    <row r="16" s="1" customFormat="1" ht="15" customHeight="1">
      <c r="B16" s="270"/>
      <c r="C16" s="271"/>
      <c r="D16" s="269" t="s">
        <v>441</v>
      </c>
      <c r="E16" s="269"/>
      <c r="F16" s="269"/>
      <c r="G16" s="269"/>
      <c r="H16" s="269"/>
      <c r="I16" s="269"/>
      <c r="J16" s="269"/>
      <c r="K16" s="267"/>
    </row>
    <row r="17" s="1" customFormat="1" ht="15" customHeight="1">
      <c r="B17" s="270"/>
      <c r="C17" s="271"/>
      <c r="D17" s="269" t="s">
        <v>442</v>
      </c>
      <c r="E17" s="269"/>
      <c r="F17" s="269"/>
      <c r="G17" s="269"/>
      <c r="H17" s="269"/>
      <c r="I17" s="269"/>
      <c r="J17" s="269"/>
      <c r="K17" s="267"/>
    </row>
    <row r="18" s="1" customFormat="1" ht="15" customHeight="1">
      <c r="B18" s="270"/>
      <c r="C18" s="271"/>
      <c r="D18" s="271"/>
      <c r="E18" s="273" t="s">
        <v>80</v>
      </c>
      <c r="F18" s="269" t="s">
        <v>443</v>
      </c>
      <c r="G18" s="269"/>
      <c r="H18" s="269"/>
      <c r="I18" s="269"/>
      <c r="J18" s="269"/>
      <c r="K18" s="267"/>
    </row>
    <row r="19" s="1" customFormat="1" ht="15" customHeight="1">
      <c r="B19" s="270"/>
      <c r="C19" s="271"/>
      <c r="D19" s="271"/>
      <c r="E19" s="273" t="s">
        <v>444</v>
      </c>
      <c r="F19" s="269" t="s">
        <v>445</v>
      </c>
      <c r="G19" s="269"/>
      <c r="H19" s="269"/>
      <c r="I19" s="269"/>
      <c r="J19" s="269"/>
      <c r="K19" s="267"/>
    </row>
    <row r="20" s="1" customFormat="1" ht="15" customHeight="1">
      <c r="B20" s="270"/>
      <c r="C20" s="271"/>
      <c r="D20" s="271"/>
      <c r="E20" s="273" t="s">
        <v>446</v>
      </c>
      <c r="F20" s="269" t="s">
        <v>447</v>
      </c>
      <c r="G20" s="269"/>
      <c r="H20" s="269"/>
      <c r="I20" s="269"/>
      <c r="J20" s="269"/>
      <c r="K20" s="267"/>
    </row>
    <row r="21" s="1" customFormat="1" ht="15" customHeight="1">
      <c r="B21" s="270"/>
      <c r="C21" s="271"/>
      <c r="D21" s="271"/>
      <c r="E21" s="273" t="s">
        <v>448</v>
      </c>
      <c r="F21" s="269" t="s">
        <v>449</v>
      </c>
      <c r="G21" s="269"/>
      <c r="H21" s="269"/>
      <c r="I21" s="269"/>
      <c r="J21" s="269"/>
      <c r="K21" s="267"/>
    </row>
    <row r="22" s="1" customFormat="1" ht="15" customHeight="1">
      <c r="B22" s="270"/>
      <c r="C22" s="271"/>
      <c r="D22" s="271"/>
      <c r="E22" s="273" t="s">
        <v>397</v>
      </c>
      <c r="F22" s="269" t="s">
        <v>450</v>
      </c>
      <c r="G22" s="269"/>
      <c r="H22" s="269"/>
      <c r="I22" s="269"/>
      <c r="J22" s="269"/>
      <c r="K22" s="267"/>
    </row>
    <row r="23" s="1" customFormat="1" ht="15" customHeight="1">
      <c r="B23" s="270"/>
      <c r="C23" s="271"/>
      <c r="D23" s="271"/>
      <c r="E23" s="273" t="s">
        <v>451</v>
      </c>
      <c r="F23" s="269" t="s">
        <v>452</v>
      </c>
      <c r="G23" s="269"/>
      <c r="H23" s="269"/>
      <c r="I23" s="269"/>
      <c r="J23" s="269"/>
      <c r="K23" s="267"/>
    </row>
    <row r="24" s="1" customFormat="1" ht="12.75" customHeight="1">
      <c r="B24" s="270"/>
      <c r="C24" s="271"/>
      <c r="D24" s="271"/>
      <c r="E24" s="271"/>
      <c r="F24" s="271"/>
      <c r="G24" s="271"/>
      <c r="H24" s="271"/>
      <c r="I24" s="271"/>
      <c r="J24" s="271"/>
      <c r="K24" s="267"/>
    </row>
    <row r="25" s="1" customFormat="1" ht="15" customHeight="1">
      <c r="B25" s="270"/>
      <c r="C25" s="269" t="s">
        <v>453</v>
      </c>
      <c r="D25" s="269"/>
      <c r="E25" s="269"/>
      <c r="F25" s="269"/>
      <c r="G25" s="269"/>
      <c r="H25" s="269"/>
      <c r="I25" s="269"/>
      <c r="J25" s="269"/>
      <c r="K25" s="267"/>
    </row>
    <row r="26" s="1" customFormat="1" ht="15" customHeight="1">
      <c r="B26" s="270"/>
      <c r="C26" s="269" t="s">
        <v>454</v>
      </c>
      <c r="D26" s="269"/>
      <c r="E26" s="269"/>
      <c r="F26" s="269"/>
      <c r="G26" s="269"/>
      <c r="H26" s="269"/>
      <c r="I26" s="269"/>
      <c r="J26" s="269"/>
      <c r="K26" s="267"/>
    </row>
    <row r="27" s="1" customFormat="1" ht="15" customHeight="1">
      <c r="B27" s="270"/>
      <c r="C27" s="269"/>
      <c r="D27" s="269" t="s">
        <v>455</v>
      </c>
      <c r="E27" s="269"/>
      <c r="F27" s="269"/>
      <c r="G27" s="269"/>
      <c r="H27" s="269"/>
      <c r="I27" s="269"/>
      <c r="J27" s="269"/>
      <c r="K27" s="267"/>
    </row>
    <row r="28" s="1" customFormat="1" ht="15" customHeight="1">
      <c r="B28" s="270"/>
      <c r="C28" s="271"/>
      <c r="D28" s="269" t="s">
        <v>456</v>
      </c>
      <c r="E28" s="269"/>
      <c r="F28" s="269"/>
      <c r="G28" s="269"/>
      <c r="H28" s="269"/>
      <c r="I28" s="269"/>
      <c r="J28" s="269"/>
      <c r="K28" s="267"/>
    </row>
    <row r="29" s="1" customFormat="1" ht="12.75" customHeight="1">
      <c r="B29" s="270"/>
      <c r="C29" s="271"/>
      <c r="D29" s="271"/>
      <c r="E29" s="271"/>
      <c r="F29" s="271"/>
      <c r="G29" s="271"/>
      <c r="H29" s="271"/>
      <c r="I29" s="271"/>
      <c r="J29" s="271"/>
      <c r="K29" s="267"/>
    </row>
    <row r="30" s="1" customFormat="1" ht="15" customHeight="1">
      <c r="B30" s="270"/>
      <c r="C30" s="271"/>
      <c r="D30" s="269" t="s">
        <v>457</v>
      </c>
      <c r="E30" s="269"/>
      <c r="F30" s="269"/>
      <c r="G30" s="269"/>
      <c r="H30" s="269"/>
      <c r="I30" s="269"/>
      <c r="J30" s="269"/>
      <c r="K30" s="267"/>
    </row>
    <row r="31" s="1" customFormat="1" ht="15" customHeight="1">
      <c r="B31" s="270"/>
      <c r="C31" s="271"/>
      <c r="D31" s="269" t="s">
        <v>458</v>
      </c>
      <c r="E31" s="269"/>
      <c r="F31" s="269"/>
      <c r="G31" s="269"/>
      <c r="H31" s="269"/>
      <c r="I31" s="269"/>
      <c r="J31" s="269"/>
      <c r="K31" s="267"/>
    </row>
    <row r="32" s="1" customFormat="1" ht="12.75" customHeight="1">
      <c r="B32" s="270"/>
      <c r="C32" s="271"/>
      <c r="D32" s="271"/>
      <c r="E32" s="271"/>
      <c r="F32" s="271"/>
      <c r="G32" s="271"/>
      <c r="H32" s="271"/>
      <c r="I32" s="271"/>
      <c r="J32" s="271"/>
      <c r="K32" s="267"/>
    </row>
    <row r="33" s="1" customFormat="1" ht="15" customHeight="1">
      <c r="B33" s="270"/>
      <c r="C33" s="271"/>
      <c r="D33" s="269" t="s">
        <v>459</v>
      </c>
      <c r="E33" s="269"/>
      <c r="F33" s="269"/>
      <c r="G33" s="269"/>
      <c r="H33" s="269"/>
      <c r="I33" s="269"/>
      <c r="J33" s="269"/>
      <c r="K33" s="267"/>
    </row>
    <row r="34" s="1" customFormat="1" ht="15" customHeight="1">
      <c r="B34" s="270"/>
      <c r="C34" s="271"/>
      <c r="D34" s="269" t="s">
        <v>460</v>
      </c>
      <c r="E34" s="269"/>
      <c r="F34" s="269"/>
      <c r="G34" s="269"/>
      <c r="H34" s="269"/>
      <c r="I34" s="269"/>
      <c r="J34" s="269"/>
      <c r="K34" s="267"/>
    </row>
    <row r="35" s="1" customFormat="1" ht="15" customHeight="1">
      <c r="B35" s="270"/>
      <c r="C35" s="271"/>
      <c r="D35" s="269" t="s">
        <v>461</v>
      </c>
      <c r="E35" s="269"/>
      <c r="F35" s="269"/>
      <c r="G35" s="269"/>
      <c r="H35" s="269"/>
      <c r="I35" s="269"/>
      <c r="J35" s="269"/>
      <c r="K35" s="267"/>
    </row>
    <row r="36" s="1" customFormat="1" ht="15" customHeight="1">
      <c r="B36" s="270"/>
      <c r="C36" s="271"/>
      <c r="D36" s="269"/>
      <c r="E36" s="272" t="s">
        <v>106</v>
      </c>
      <c r="F36" s="269"/>
      <c r="G36" s="269" t="s">
        <v>462</v>
      </c>
      <c r="H36" s="269"/>
      <c r="I36" s="269"/>
      <c r="J36" s="269"/>
      <c r="K36" s="267"/>
    </row>
    <row r="37" s="1" customFormat="1" ht="30.75" customHeight="1">
      <c r="B37" s="270"/>
      <c r="C37" s="271"/>
      <c r="D37" s="269"/>
      <c r="E37" s="272" t="s">
        <v>463</v>
      </c>
      <c r="F37" s="269"/>
      <c r="G37" s="269" t="s">
        <v>464</v>
      </c>
      <c r="H37" s="269"/>
      <c r="I37" s="269"/>
      <c r="J37" s="269"/>
      <c r="K37" s="267"/>
    </row>
    <row r="38" s="1" customFormat="1" ht="15" customHeight="1">
      <c r="B38" s="270"/>
      <c r="C38" s="271"/>
      <c r="D38" s="269"/>
      <c r="E38" s="272" t="s">
        <v>54</v>
      </c>
      <c r="F38" s="269"/>
      <c r="G38" s="269" t="s">
        <v>465</v>
      </c>
      <c r="H38" s="269"/>
      <c r="I38" s="269"/>
      <c r="J38" s="269"/>
      <c r="K38" s="267"/>
    </row>
    <row r="39" s="1" customFormat="1" ht="15" customHeight="1">
      <c r="B39" s="270"/>
      <c r="C39" s="271"/>
      <c r="D39" s="269"/>
      <c r="E39" s="272" t="s">
        <v>55</v>
      </c>
      <c r="F39" s="269"/>
      <c r="G39" s="269" t="s">
        <v>466</v>
      </c>
      <c r="H39" s="269"/>
      <c r="I39" s="269"/>
      <c r="J39" s="269"/>
      <c r="K39" s="267"/>
    </row>
    <row r="40" s="1" customFormat="1" ht="15" customHeight="1">
      <c r="B40" s="270"/>
      <c r="C40" s="271"/>
      <c r="D40" s="269"/>
      <c r="E40" s="272" t="s">
        <v>107</v>
      </c>
      <c r="F40" s="269"/>
      <c r="G40" s="269" t="s">
        <v>467</v>
      </c>
      <c r="H40" s="269"/>
      <c r="I40" s="269"/>
      <c r="J40" s="269"/>
      <c r="K40" s="267"/>
    </row>
    <row r="41" s="1" customFormat="1" ht="15" customHeight="1">
      <c r="B41" s="270"/>
      <c r="C41" s="271"/>
      <c r="D41" s="269"/>
      <c r="E41" s="272" t="s">
        <v>108</v>
      </c>
      <c r="F41" s="269"/>
      <c r="G41" s="269" t="s">
        <v>468</v>
      </c>
      <c r="H41" s="269"/>
      <c r="I41" s="269"/>
      <c r="J41" s="269"/>
      <c r="K41" s="267"/>
    </row>
    <row r="42" s="1" customFormat="1" ht="15" customHeight="1">
      <c r="B42" s="270"/>
      <c r="C42" s="271"/>
      <c r="D42" s="269"/>
      <c r="E42" s="272" t="s">
        <v>469</v>
      </c>
      <c r="F42" s="269"/>
      <c r="G42" s="269" t="s">
        <v>470</v>
      </c>
      <c r="H42" s="269"/>
      <c r="I42" s="269"/>
      <c r="J42" s="269"/>
      <c r="K42" s="267"/>
    </row>
    <row r="43" s="1" customFormat="1" ht="15" customHeight="1">
      <c r="B43" s="270"/>
      <c r="C43" s="271"/>
      <c r="D43" s="269"/>
      <c r="E43" s="272"/>
      <c r="F43" s="269"/>
      <c r="G43" s="269" t="s">
        <v>471</v>
      </c>
      <c r="H43" s="269"/>
      <c r="I43" s="269"/>
      <c r="J43" s="269"/>
      <c r="K43" s="267"/>
    </row>
    <row r="44" s="1" customFormat="1" ht="15" customHeight="1">
      <c r="B44" s="270"/>
      <c r="C44" s="271"/>
      <c r="D44" s="269"/>
      <c r="E44" s="272" t="s">
        <v>472</v>
      </c>
      <c r="F44" s="269"/>
      <c r="G44" s="269" t="s">
        <v>473</v>
      </c>
      <c r="H44" s="269"/>
      <c r="I44" s="269"/>
      <c r="J44" s="269"/>
      <c r="K44" s="267"/>
    </row>
    <row r="45" s="1" customFormat="1" ht="15" customHeight="1">
      <c r="B45" s="270"/>
      <c r="C45" s="271"/>
      <c r="D45" s="269"/>
      <c r="E45" s="272" t="s">
        <v>110</v>
      </c>
      <c r="F45" s="269"/>
      <c r="G45" s="269" t="s">
        <v>474</v>
      </c>
      <c r="H45" s="269"/>
      <c r="I45" s="269"/>
      <c r="J45" s="269"/>
      <c r="K45" s="267"/>
    </row>
    <row r="46" s="1" customFormat="1" ht="12.75" customHeight="1">
      <c r="B46" s="270"/>
      <c r="C46" s="271"/>
      <c r="D46" s="269"/>
      <c r="E46" s="269"/>
      <c r="F46" s="269"/>
      <c r="G46" s="269"/>
      <c r="H46" s="269"/>
      <c r="I46" s="269"/>
      <c r="J46" s="269"/>
      <c r="K46" s="267"/>
    </row>
    <row r="47" s="1" customFormat="1" ht="15" customHeight="1">
      <c r="B47" s="270"/>
      <c r="C47" s="271"/>
      <c r="D47" s="269" t="s">
        <v>475</v>
      </c>
      <c r="E47" s="269"/>
      <c r="F47" s="269"/>
      <c r="G47" s="269"/>
      <c r="H47" s="269"/>
      <c r="I47" s="269"/>
      <c r="J47" s="269"/>
      <c r="K47" s="267"/>
    </row>
    <row r="48" s="1" customFormat="1" ht="15" customHeight="1">
      <c r="B48" s="270"/>
      <c r="C48" s="271"/>
      <c r="D48" s="271"/>
      <c r="E48" s="269" t="s">
        <v>476</v>
      </c>
      <c r="F48" s="269"/>
      <c r="G48" s="269"/>
      <c r="H48" s="269"/>
      <c r="I48" s="269"/>
      <c r="J48" s="269"/>
      <c r="K48" s="267"/>
    </row>
    <row r="49" s="1" customFormat="1" ht="15" customHeight="1">
      <c r="B49" s="270"/>
      <c r="C49" s="271"/>
      <c r="D49" s="271"/>
      <c r="E49" s="269" t="s">
        <v>477</v>
      </c>
      <c r="F49" s="269"/>
      <c r="G49" s="269"/>
      <c r="H49" s="269"/>
      <c r="I49" s="269"/>
      <c r="J49" s="269"/>
      <c r="K49" s="267"/>
    </row>
    <row r="50" s="1" customFormat="1" ht="15" customHeight="1">
      <c r="B50" s="270"/>
      <c r="C50" s="271"/>
      <c r="D50" s="271"/>
      <c r="E50" s="269" t="s">
        <v>478</v>
      </c>
      <c r="F50" s="269"/>
      <c r="G50" s="269"/>
      <c r="H50" s="269"/>
      <c r="I50" s="269"/>
      <c r="J50" s="269"/>
      <c r="K50" s="267"/>
    </row>
    <row r="51" s="1" customFormat="1" ht="15" customHeight="1">
      <c r="B51" s="270"/>
      <c r="C51" s="271"/>
      <c r="D51" s="269" t="s">
        <v>479</v>
      </c>
      <c r="E51" s="269"/>
      <c r="F51" s="269"/>
      <c r="G51" s="269"/>
      <c r="H51" s="269"/>
      <c r="I51" s="269"/>
      <c r="J51" s="269"/>
      <c r="K51" s="267"/>
    </row>
    <row r="52" s="1" customFormat="1" ht="25.5" customHeight="1">
      <c r="B52" s="265"/>
      <c r="C52" s="266" t="s">
        <v>480</v>
      </c>
      <c r="D52" s="266"/>
      <c r="E52" s="266"/>
      <c r="F52" s="266"/>
      <c r="G52" s="266"/>
      <c r="H52" s="266"/>
      <c r="I52" s="266"/>
      <c r="J52" s="266"/>
      <c r="K52" s="267"/>
    </row>
    <row r="53" s="1" customFormat="1" ht="5.25" customHeight="1">
      <c r="B53" s="265"/>
      <c r="C53" s="268"/>
      <c r="D53" s="268"/>
      <c r="E53" s="268"/>
      <c r="F53" s="268"/>
      <c r="G53" s="268"/>
      <c r="H53" s="268"/>
      <c r="I53" s="268"/>
      <c r="J53" s="268"/>
      <c r="K53" s="267"/>
    </row>
    <row r="54" s="1" customFormat="1" ht="15" customHeight="1">
      <c r="B54" s="265"/>
      <c r="C54" s="269" t="s">
        <v>481</v>
      </c>
      <c r="D54" s="269"/>
      <c r="E54" s="269"/>
      <c r="F54" s="269"/>
      <c r="G54" s="269"/>
      <c r="H54" s="269"/>
      <c r="I54" s="269"/>
      <c r="J54" s="269"/>
      <c r="K54" s="267"/>
    </row>
    <row r="55" s="1" customFormat="1" ht="15" customHeight="1">
      <c r="B55" s="265"/>
      <c r="C55" s="269" t="s">
        <v>482</v>
      </c>
      <c r="D55" s="269"/>
      <c r="E55" s="269"/>
      <c r="F55" s="269"/>
      <c r="G55" s="269"/>
      <c r="H55" s="269"/>
      <c r="I55" s="269"/>
      <c r="J55" s="269"/>
      <c r="K55" s="267"/>
    </row>
    <row r="56" s="1" customFormat="1" ht="12.75" customHeight="1">
      <c r="B56" s="265"/>
      <c r="C56" s="269"/>
      <c r="D56" s="269"/>
      <c r="E56" s="269"/>
      <c r="F56" s="269"/>
      <c r="G56" s="269"/>
      <c r="H56" s="269"/>
      <c r="I56" s="269"/>
      <c r="J56" s="269"/>
      <c r="K56" s="267"/>
    </row>
    <row r="57" s="1" customFormat="1" ht="15" customHeight="1">
      <c r="B57" s="265"/>
      <c r="C57" s="269" t="s">
        <v>483</v>
      </c>
      <c r="D57" s="269"/>
      <c r="E57" s="269"/>
      <c r="F57" s="269"/>
      <c r="G57" s="269"/>
      <c r="H57" s="269"/>
      <c r="I57" s="269"/>
      <c r="J57" s="269"/>
      <c r="K57" s="267"/>
    </row>
    <row r="58" s="1" customFormat="1" ht="15" customHeight="1">
      <c r="B58" s="265"/>
      <c r="C58" s="271"/>
      <c r="D58" s="269" t="s">
        <v>484</v>
      </c>
      <c r="E58" s="269"/>
      <c r="F58" s="269"/>
      <c r="G58" s="269"/>
      <c r="H58" s="269"/>
      <c r="I58" s="269"/>
      <c r="J58" s="269"/>
      <c r="K58" s="267"/>
    </row>
    <row r="59" s="1" customFormat="1" ht="15" customHeight="1">
      <c r="B59" s="265"/>
      <c r="C59" s="271"/>
      <c r="D59" s="269" t="s">
        <v>485</v>
      </c>
      <c r="E59" s="269"/>
      <c r="F59" s="269"/>
      <c r="G59" s="269"/>
      <c r="H59" s="269"/>
      <c r="I59" s="269"/>
      <c r="J59" s="269"/>
      <c r="K59" s="267"/>
    </row>
    <row r="60" s="1" customFormat="1" ht="15" customHeight="1">
      <c r="B60" s="265"/>
      <c r="C60" s="271"/>
      <c r="D60" s="269" t="s">
        <v>486</v>
      </c>
      <c r="E60" s="269"/>
      <c r="F60" s="269"/>
      <c r="G60" s="269"/>
      <c r="H60" s="269"/>
      <c r="I60" s="269"/>
      <c r="J60" s="269"/>
      <c r="K60" s="267"/>
    </row>
    <row r="61" s="1" customFormat="1" ht="15" customHeight="1">
      <c r="B61" s="265"/>
      <c r="C61" s="271"/>
      <c r="D61" s="269" t="s">
        <v>487</v>
      </c>
      <c r="E61" s="269"/>
      <c r="F61" s="269"/>
      <c r="G61" s="269"/>
      <c r="H61" s="269"/>
      <c r="I61" s="269"/>
      <c r="J61" s="269"/>
      <c r="K61" s="267"/>
    </row>
    <row r="62" s="1" customFormat="1" ht="15" customHeight="1">
      <c r="B62" s="265"/>
      <c r="C62" s="271"/>
      <c r="D62" s="274" t="s">
        <v>488</v>
      </c>
      <c r="E62" s="274"/>
      <c r="F62" s="274"/>
      <c r="G62" s="274"/>
      <c r="H62" s="274"/>
      <c r="I62" s="274"/>
      <c r="J62" s="274"/>
      <c r="K62" s="267"/>
    </row>
    <row r="63" s="1" customFormat="1" ht="15" customHeight="1">
      <c r="B63" s="265"/>
      <c r="C63" s="271"/>
      <c r="D63" s="269" t="s">
        <v>489</v>
      </c>
      <c r="E63" s="269"/>
      <c r="F63" s="269"/>
      <c r="G63" s="269"/>
      <c r="H63" s="269"/>
      <c r="I63" s="269"/>
      <c r="J63" s="269"/>
      <c r="K63" s="267"/>
    </row>
    <row r="64" s="1" customFormat="1" ht="12.75" customHeight="1">
      <c r="B64" s="265"/>
      <c r="C64" s="271"/>
      <c r="D64" s="271"/>
      <c r="E64" s="275"/>
      <c r="F64" s="271"/>
      <c r="G64" s="271"/>
      <c r="H64" s="271"/>
      <c r="I64" s="271"/>
      <c r="J64" s="271"/>
      <c r="K64" s="267"/>
    </row>
    <row r="65" s="1" customFormat="1" ht="15" customHeight="1">
      <c r="B65" s="265"/>
      <c r="C65" s="271"/>
      <c r="D65" s="269" t="s">
        <v>490</v>
      </c>
      <c r="E65" s="269"/>
      <c r="F65" s="269"/>
      <c r="G65" s="269"/>
      <c r="H65" s="269"/>
      <c r="I65" s="269"/>
      <c r="J65" s="269"/>
      <c r="K65" s="267"/>
    </row>
    <row r="66" s="1" customFormat="1" ht="15" customHeight="1">
      <c r="B66" s="265"/>
      <c r="C66" s="271"/>
      <c r="D66" s="274" t="s">
        <v>491</v>
      </c>
      <c r="E66" s="274"/>
      <c r="F66" s="274"/>
      <c r="G66" s="274"/>
      <c r="H66" s="274"/>
      <c r="I66" s="274"/>
      <c r="J66" s="274"/>
      <c r="K66" s="267"/>
    </row>
    <row r="67" s="1" customFormat="1" ht="15" customHeight="1">
      <c r="B67" s="265"/>
      <c r="C67" s="271"/>
      <c r="D67" s="269" t="s">
        <v>492</v>
      </c>
      <c r="E67" s="269"/>
      <c r="F67" s="269"/>
      <c r="G67" s="269"/>
      <c r="H67" s="269"/>
      <c r="I67" s="269"/>
      <c r="J67" s="269"/>
      <c r="K67" s="267"/>
    </row>
    <row r="68" s="1" customFormat="1" ht="15" customHeight="1">
      <c r="B68" s="265"/>
      <c r="C68" s="271"/>
      <c r="D68" s="269" t="s">
        <v>493</v>
      </c>
      <c r="E68" s="269"/>
      <c r="F68" s="269"/>
      <c r="G68" s="269"/>
      <c r="H68" s="269"/>
      <c r="I68" s="269"/>
      <c r="J68" s="269"/>
      <c r="K68" s="267"/>
    </row>
    <row r="69" s="1" customFormat="1" ht="15" customHeight="1">
      <c r="B69" s="265"/>
      <c r="C69" s="271"/>
      <c r="D69" s="269" t="s">
        <v>494</v>
      </c>
      <c r="E69" s="269"/>
      <c r="F69" s="269"/>
      <c r="G69" s="269"/>
      <c r="H69" s="269"/>
      <c r="I69" s="269"/>
      <c r="J69" s="269"/>
      <c r="K69" s="267"/>
    </row>
    <row r="70" s="1" customFormat="1" ht="15" customHeight="1">
      <c r="B70" s="265"/>
      <c r="C70" s="271"/>
      <c r="D70" s="269" t="s">
        <v>495</v>
      </c>
      <c r="E70" s="269"/>
      <c r="F70" s="269"/>
      <c r="G70" s="269"/>
      <c r="H70" s="269"/>
      <c r="I70" s="269"/>
      <c r="J70" s="269"/>
      <c r="K70" s="267"/>
    </row>
    <row r="7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="1" customFormat="1" ht="45" customHeight="1">
      <c r="B75" s="284"/>
      <c r="C75" s="285" t="s">
        <v>496</v>
      </c>
      <c r="D75" s="285"/>
      <c r="E75" s="285"/>
      <c r="F75" s="285"/>
      <c r="G75" s="285"/>
      <c r="H75" s="285"/>
      <c r="I75" s="285"/>
      <c r="J75" s="285"/>
      <c r="K75" s="286"/>
    </row>
    <row r="76" s="1" customFormat="1" ht="17.25" customHeight="1">
      <c r="B76" s="284"/>
      <c r="C76" s="287" t="s">
        <v>497</v>
      </c>
      <c r="D76" s="287"/>
      <c r="E76" s="287"/>
      <c r="F76" s="287" t="s">
        <v>498</v>
      </c>
      <c r="G76" s="288"/>
      <c r="H76" s="287" t="s">
        <v>55</v>
      </c>
      <c r="I76" s="287" t="s">
        <v>58</v>
      </c>
      <c r="J76" s="287" t="s">
        <v>499</v>
      </c>
      <c r="K76" s="286"/>
    </row>
    <row r="77" s="1" customFormat="1" ht="17.25" customHeight="1">
      <c r="B77" s="284"/>
      <c r="C77" s="289" t="s">
        <v>500</v>
      </c>
      <c r="D77" s="289"/>
      <c r="E77" s="289"/>
      <c r="F77" s="290" t="s">
        <v>501</v>
      </c>
      <c r="G77" s="291"/>
      <c r="H77" s="289"/>
      <c r="I77" s="289"/>
      <c r="J77" s="289" t="s">
        <v>502</v>
      </c>
      <c r="K77" s="286"/>
    </row>
    <row r="78" s="1" customFormat="1" ht="5.25" customHeight="1">
      <c r="B78" s="284"/>
      <c r="C78" s="292"/>
      <c r="D78" s="292"/>
      <c r="E78" s="292"/>
      <c r="F78" s="292"/>
      <c r="G78" s="293"/>
      <c r="H78" s="292"/>
      <c r="I78" s="292"/>
      <c r="J78" s="292"/>
      <c r="K78" s="286"/>
    </row>
    <row r="79" s="1" customFormat="1" ht="15" customHeight="1">
      <c r="B79" s="284"/>
      <c r="C79" s="272" t="s">
        <v>54</v>
      </c>
      <c r="D79" s="294"/>
      <c r="E79" s="294"/>
      <c r="F79" s="295" t="s">
        <v>503</v>
      </c>
      <c r="G79" s="296"/>
      <c r="H79" s="272" t="s">
        <v>504</v>
      </c>
      <c r="I79" s="272" t="s">
        <v>505</v>
      </c>
      <c r="J79" s="272">
        <v>20</v>
      </c>
      <c r="K79" s="286"/>
    </row>
    <row r="80" s="1" customFormat="1" ht="15" customHeight="1">
      <c r="B80" s="284"/>
      <c r="C80" s="272" t="s">
        <v>506</v>
      </c>
      <c r="D80" s="272"/>
      <c r="E80" s="272"/>
      <c r="F80" s="295" t="s">
        <v>503</v>
      </c>
      <c r="G80" s="296"/>
      <c r="H80" s="272" t="s">
        <v>507</v>
      </c>
      <c r="I80" s="272" t="s">
        <v>505</v>
      </c>
      <c r="J80" s="272">
        <v>120</v>
      </c>
      <c r="K80" s="286"/>
    </row>
    <row r="81" s="1" customFormat="1" ht="15" customHeight="1">
      <c r="B81" s="297"/>
      <c r="C81" s="272" t="s">
        <v>508</v>
      </c>
      <c r="D81" s="272"/>
      <c r="E81" s="272"/>
      <c r="F81" s="295" t="s">
        <v>509</v>
      </c>
      <c r="G81" s="296"/>
      <c r="H81" s="272" t="s">
        <v>510</v>
      </c>
      <c r="I81" s="272" t="s">
        <v>505</v>
      </c>
      <c r="J81" s="272">
        <v>50</v>
      </c>
      <c r="K81" s="286"/>
    </row>
    <row r="82" s="1" customFormat="1" ht="15" customHeight="1">
      <c r="B82" s="297"/>
      <c r="C82" s="272" t="s">
        <v>511</v>
      </c>
      <c r="D82" s="272"/>
      <c r="E82" s="272"/>
      <c r="F82" s="295" t="s">
        <v>503</v>
      </c>
      <c r="G82" s="296"/>
      <c r="H82" s="272" t="s">
        <v>512</v>
      </c>
      <c r="I82" s="272" t="s">
        <v>513</v>
      </c>
      <c r="J82" s="272"/>
      <c r="K82" s="286"/>
    </row>
    <row r="83" s="1" customFormat="1" ht="15" customHeight="1">
      <c r="B83" s="297"/>
      <c r="C83" s="298" t="s">
        <v>514</v>
      </c>
      <c r="D83" s="298"/>
      <c r="E83" s="298"/>
      <c r="F83" s="299" t="s">
        <v>509</v>
      </c>
      <c r="G83" s="298"/>
      <c r="H83" s="298" t="s">
        <v>515</v>
      </c>
      <c r="I83" s="298" t="s">
        <v>505</v>
      </c>
      <c r="J83" s="298">
        <v>15</v>
      </c>
      <c r="K83" s="286"/>
    </row>
    <row r="84" s="1" customFormat="1" ht="15" customHeight="1">
      <c r="B84" s="297"/>
      <c r="C84" s="298" t="s">
        <v>516</v>
      </c>
      <c r="D84" s="298"/>
      <c r="E84" s="298"/>
      <c r="F84" s="299" t="s">
        <v>509</v>
      </c>
      <c r="G84" s="298"/>
      <c r="H84" s="298" t="s">
        <v>517</v>
      </c>
      <c r="I84" s="298" t="s">
        <v>505</v>
      </c>
      <c r="J84" s="298">
        <v>15</v>
      </c>
      <c r="K84" s="286"/>
    </row>
    <row r="85" s="1" customFormat="1" ht="15" customHeight="1">
      <c r="B85" s="297"/>
      <c r="C85" s="298" t="s">
        <v>518</v>
      </c>
      <c r="D85" s="298"/>
      <c r="E85" s="298"/>
      <c r="F85" s="299" t="s">
        <v>509</v>
      </c>
      <c r="G85" s="298"/>
      <c r="H85" s="298" t="s">
        <v>519</v>
      </c>
      <c r="I85" s="298" t="s">
        <v>505</v>
      </c>
      <c r="J85" s="298">
        <v>20</v>
      </c>
      <c r="K85" s="286"/>
    </row>
    <row r="86" s="1" customFormat="1" ht="15" customHeight="1">
      <c r="B86" s="297"/>
      <c r="C86" s="298" t="s">
        <v>520</v>
      </c>
      <c r="D86" s="298"/>
      <c r="E86" s="298"/>
      <c r="F86" s="299" t="s">
        <v>509</v>
      </c>
      <c r="G86" s="298"/>
      <c r="H86" s="298" t="s">
        <v>521</v>
      </c>
      <c r="I86" s="298" t="s">
        <v>505</v>
      </c>
      <c r="J86" s="298">
        <v>20</v>
      </c>
      <c r="K86" s="286"/>
    </row>
    <row r="87" s="1" customFormat="1" ht="15" customHeight="1">
      <c r="B87" s="297"/>
      <c r="C87" s="272" t="s">
        <v>522</v>
      </c>
      <c r="D87" s="272"/>
      <c r="E87" s="272"/>
      <c r="F87" s="295" t="s">
        <v>509</v>
      </c>
      <c r="G87" s="296"/>
      <c r="H87" s="272" t="s">
        <v>523</v>
      </c>
      <c r="I87" s="272" t="s">
        <v>505</v>
      </c>
      <c r="J87" s="272">
        <v>50</v>
      </c>
      <c r="K87" s="286"/>
    </row>
    <row r="88" s="1" customFormat="1" ht="15" customHeight="1">
      <c r="B88" s="297"/>
      <c r="C88" s="272" t="s">
        <v>524</v>
      </c>
      <c r="D88" s="272"/>
      <c r="E88" s="272"/>
      <c r="F88" s="295" t="s">
        <v>509</v>
      </c>
      <c r="G88" s="296"/>
      <c r="H88" s="272" t="s">
        <v>525</v>
      </c>
      <c r="I88" s="272" t="s">
        <v>505</v>
      </c>
      <c r="J88" s="272">
        <v>20</v>
      </c>
      <c r="K88" s="286"/>
    </row>
    <row r="89" s="1" customFormat="1" ht="15" customHeight="1">
      <c r="B89" s="297"/>
      <c r="C89" s="272" t="s">
        <v>526</v>
      </c>
      <c r="D89" s="272"/>
      <c r="E89" s="272"/>
      <c r="F89" s="295" t="s">
        <v>509</v>
      </c>
      <c r="G89" s="296"/>
      <c r="H89" s="272" t="s">
        <v>527</v>
      </c>
      <c r="I89" s="272" t="s">
        <v>505</v>
      </c>
      <c r="J89" s="272">
        <v>20</v>
      </c>
      <c r="K89" s="286"/>
    </row>
    <row r="90" s="1" customFormat="1" ht="15" customHeight="1">
      <c r="B90" s="297"/>
      <c r="C90" s="272" t="s">
        <v>528</v>
      </c>
      <c r="D90" s="272"/>
      <c r="E90" s="272"/>
      <c r="F90" s="295" t="s">
        <v>509</v>
      </c>
      <c r="G90" s="296"/>
      <c r="H90" s="272" t="s">
        <v>529</v>
      </c>
      <c r="I90" s="272" t="s">
        <v>505</v>
      </c>
      <c r="J90" s="272">
        <v>50</v>
      </c>
      <c r="K90" s="286"/>
    </row>
    <row r="91" s="1" customFormat="1" ht="15" customHeight="1">
      <c r="B91" s="297"/>
      <c r="C91" s="272" t="s">
        <v>530</v>
      </c>
      <c r="D91" s="272"/>
      <c r="E91" s="272"/>
      <c r="F91" s="295" t="s">
        <v>509</v>
      </c>
      <c r="G91" s="296"/>
      <c r="H91" s="272" t="s">
        <v>530</v>
      </c>
      <c r="I91" s="272" t="s">
        <v>505</v>
      </c>
      <c r="J91" s="272">
        <v>50</v>
      </c>
      <c r="K91" s="286"/>
    </row>
    <row r="92" s="1" customFormat="1" ht="15" customHeight="1">
      <c r="B92" s="297"/>
      <c r="C92" s="272" t="s">
        <v>531</v>
      </c>
      <c r="D92" s="272"/>
      <c r="E92" s="272"/>
      <c r="F92" s="295" t="s">
        <v>509</v>
      </c>
      <c r="G92" s="296"/>
      <c r="H92" s="272" t="s">
        <v>532</v>
      </c>
      <c r="I92" s="272" t="s">
        <v>505</v>
      </c>
      <c r="J92" s="272">
        <v>255</v>
      </c>
      <c r="K92" s="286"/>
    </row>
    <row r="93" s="1" customFormat="1" ht="15" customHeight="1">
      <c r="B93" s="297"/>
      <c r="C93" s="272" t="s">
        <v>533</v>
      </c>
      <c r="D93" s="272"/>
      <c r="E93" s="272"/>
      <c r="F93" s="295" t="s">
        <v>503</v>
      </c>
      <c r="G93" s="296"/>
      <c r="H93" s="272" t="s">
        <v>534</v>
      </c>
      <c r="I93" s="272" t="s">
        <v>535</v>
      </c>
      <c r="J93" s="272"/>
      <c r="K93" s="286"/>
    </row>
    <row r="94" s="1" customFormat="1" ht="15" customHeight="1">
      <c r="B94" s="297"/>
      <c r="C94" s="272" t="s">
        <v>536</v>
      </c>
      <c r="D94" s="272"/>
      <c r="E94" s="272"/>
      <c r="F94" s="295" t="s">
        <v>503</v>
      </c>
      <c r="G94" s="296"/>
      <c r="H94" s="272" t="s">
        <v>537</v>
      </c>
      <c r="I94" s="272" t="s">
        <v>538</v>
      </c>
      <c r="J94" s="272"/>
      <c r="K94" s="286"/>
    </row>
    <row r="95" s="1" customFormat="1" ht="15" customHeight="1">
      <c r="B95" s="297"/>
      <c r="C95" s="272" t="s">
        <v>539</v>
      </c>
      <c r="D95" s="272"/>
      <c r="E95" s="272"/>
      <c r="F95" s="295" t="s">
        <v>503</v>
      </c>
      <c r="G95" s="296"/>
      <c r="H95" s="272" t="s">
        <v>539</v>
      </c>
      <c r="I95" s="272" t="s">
        <v>538</v>
      </c>
      <c r="J95" s="272"/>
      <c r="K95" s="286"/>
    </row>
    <row r="96" s="1" customFormat="1" ht="15" customHeight="1">
      <c r="B96" s="297"/>
      <c r="C96" s="272" t="s">
        <v>39</v>
      </c>
      <c r="D96" s="272"/>
      <c r="E96" s="272"/>
      <c r="F96" s="295" t="s">
        <v>503</v>
      </c>
      <c r="G96" s="296"/>
      <c r="H96" s="272" t="s">
        <v>540</v>
      </c>
      <c r="I96" s="272" t="s">
        <v>538</v>
      </c>
      <c r="J96" s="272"/>
      <c r="K96" s="286"/>
    </row>
    <row r="97" s="1" customFormat="1" ht="15" customHeight="1">
      <c r="B97" s="297"/>
      <c r="C97" s="272" t="s">
        <v>49</v>
      </c>
      <c r="D97" s="272"/>
      <c r="E97" s="272"/>
      <c r="F97" s="295" t="s">
        <v>503</v>
      </c>
      <c r="G97" s="296"/>
      <c r="H97" s="272" t="s">
        <v>541</v>
      </c>
      <c r="I97" s="272" t="s">
        <v>538</v>
      </c>
      <c r="J97" s="272"/>
      <c r="K97" s="286"/>
    </row>
    <row r="98" s="1" customFormat="1" ht="15" customHeight="1">
      <c r="B98" s="300"/>
      <c r="C98" s="301"/>
      <c r="D98" s="301"/>
      <c r="E98" s="301"/>
      <c r="F98" s="301"/>
      <c r="G98" s="301"/>
      <c r="H98" s="301"/>
      <c r="I98" s="301"/>
      <c r="J98" s="301"/>
      <c r="K98" s="302"/>
    </row>
    <row r="99" s="1" customFormat="1" ht="18.75" customHeight="1">
      <c r="B99" s="303"/>
      <c r="C99" s="304"/>
      <c r="D99" s="304"/>
      <c r="E99" s="304"/>
      <c r="F99" s="304"/>
      <c r="G99" s="304"/>
      <c r="H99" s="304"/>
      <c r="I99" s="304"/>
      <c r="J99" s="304"/>
      <c r="K99" s="303"/>
    </row>
    <row r="100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="1" customFormat="1" ht="45" customHeight="1">
      <c r="B102" s="284"/>
      <c r="C102" s="285" t="s">
        <v>542</v>
      </c>
      <c r="D102" s="285"/>
      <c r="E102" s="285"/>
      <c r="F102" s="285"/>
      <c r="G102" s="285"/>
      <c r="H102" s="285"/>
      <c r="I102" s="285"/>
      <c r="J102" s="285"/>
      <c r="K102" s="286"/>
    </row>
    <row r="103" s="1" customFormat="1" ht="17.25" customHeight="1">
      <c r="B103" s="284"/>
      <c r="C103" s="287" t="s">
        <v>497</v>
      </c>
      <c r="D103" s="287"/>
      <c r="E103" s="287"/>
      <c r="F103" s="287" t="s">
        <v>498</v>
      </c>
      <c r="G103" s="288"/>
      <c r="H103" s="287" t="s">
        <v>55</v>
      </c>
      <c r="I103" s="287" t="s">
        <v>58</v>
      </c>
      <c r="J103" s="287" t="s">
        <v>499</v>
      </c>
      <c r="K103" s="286"/>
    </row>
    <row r="104" s="1" customFormat="1" ht="17.25" customHeight="1">
      <c r="B104" s="284"/>
      <c r="C104" s="289" t="s">
        <v>500</v>
      </c>
      <c r="D104" s="289"/>
      <c r="E104" s="289"/>
      <c r="F104" s="290" t="s">
        <v>501</v>
      </c>
      <c r="G104" s="291"/>
      <c r="H104" s="289"/>
      <c r="I104" s="289"/>
      <c r="J104" s="289" t="s">
        <v>502</v>
      </c>
      <c r="K104" s="286"/>
    </row>
    <row r="105" s="1" customFormat="1" ht="5.25" customHeight="1">
      <c r="B105" s="284"/>
      <c r="C105" s="287"/>
      <c r="D105" s="287"/>
      <c r="E105" s="287"/>
      <c r="F105" s="287"/>
      <c r="G105" s="305"/>
      <c r="H105" s="287"/>
      <c r="I105" s="287"/>
      <c r="J105" s="287"/>
      <c r="K105" s="286"/>
    </row>
    <row r="106" s="1" customFormat="1" ht="15" customHeight="1">
      <c r="B106" s="284"/>
      <c r="C106" s="272" t="s">
        <v>54</v>
      </c>
      <c r="D106" s="294"/>
      <c r="E106" s="294"/>
      <c r="F106" s="295" t="s">
        <v>503</v>
      </c>
      <c r="G106" s="272"/>
      <c r="H106" s="272" t="s">
        <v>543</v>
      </c>
      <c r="I106" s="272" t="s">
        <v>505</v>
      </c>
      <c r="J106" s="272">
        <v>20</v>
      </c>
      <c r="K106" s="286"/>
    </row>
    <row r="107" s="1" customFormat="1" ht="15" customHeight="1">
      <c r="B107" s="284"/>
      <c r="C107" s="272" t="s">
        <v>506</v>
      </c>
      <c r="D107" s="272"/>
      <c r="E107" s="272"/>
      <c r="F107" s="295" t="s">
        <v>503</v>
      </c>
      <c r="G107" s="272"/>
      <c r="H107" s="272" t="s">
        <v>543</v>
      </c>
      <c r="I107" s="272" t="s">
        <v>505</v>
      </c>
      <c r="J107" s="272">
        <v>120</v>
      </c>
      <c r="K107" s="286"/>
    </row>
    <row r="108" s="1" customFormat="1" ht="15" customHeight="1">
      <c r="B108" s="297"/>
      <c r="C108" s="272" t="s">
        <v>508</v>
      </c>
      <c r="D108" s="272"/>
      <c r="E108" s="272"/>
      <c r="F108" s="295" t="s">
        <v>509</v>
      </c>
      <c r="G108" s="272"/>
      <c r="H108" s="272" t="s">
        <v>543</v>
      </c>
      <c r="I108" s="272" t="s">
        <v>505</v>
      </c>
      <c r="J108" s="272">
        <v>50</v>
      </c>
      <c r="K108" s="286"/>
    </row>
    <row r="109" s="1" customFormat="1" ht="15" customHeight="1">
      <c r="B109" s="297"/>
      <c r="C109" s="272" t="s">
        <v>511</v>
      </c>
      <c r="D109" s="272"/>
      <c r="E109" s="272"/>
      <c r="F109" s="295" t="s">
        <v>503</v>
      </c>
      <c r="G109" s="272"/>
      <c r="H109" s="272" t="s">
        <v>543</v>
      </c>
      <c r="I109" s="272" t="s">
        <v>513</v>
      </c>
      <c r="J109" s="272"/>
      <c r="K109" s="286"/>
    </row>
    <row r="110" s="1" customFormat="1" ht="15" customHeight="1">
      <c r="B110" s="297"/>
      <c r="C110" s="272" t="s">
        <v>522</v>
      </c>
      <c r="D110" s="272"/>
      <c r="E110" s="272"/>
      <c r="F110" s="295" t="s">
        <v>509</v>
      </c>
      <c r="G110" s="272"/>
      <c r="H110" s="272" t="s">
        <v>543</v>
      </c>
      <c r="I110" s="272" t="s">
        <v>505</v>
      </c>
      <c r="J110" s="272">
        <v>50</v>
      </c>
      <c r="K110" s="286"/>
    </row>
    <row r="111" s="1" customFormat="1" ht="15" customHeight="1">
      <c r="B111" s="297"/>
      <c r="C111" s="272" t="s">
        <v>530</v>
      </c>
      <c r="D111" s="272"/>
      <c r="E111" s="272"/>
      <c r="F111" s="295" t="s">
        <v>509</v>
      </c>
      <c r="G111" s="272"/>
      <c r="H111" s="272" t="s">
        <v>543</v>
      </c>
      <c r="I111" s="272" t="s">
        <v>505</v>
      </c>
      <c r="J111" s="272">
        <v>50</v>
      </c>
      <c r="K111" s="286"/>
    </row>
    <row r="112" s="1" customFormat="1" ht="15" customHeight="1">
      <c r="B112" s="297"/>
      <c r="C112" s="272" t="s">
        <v>528</v>
      </c>
      <c r="D112" s="272"/>
      <c r="E112" s="272"/>
      <c r="F112" s="295" t="s">
        <v>509</v>
      </c>
      <c r="G112" s="272"/>
      <c r="H112" s="272" t="s">
        <v>543</v>
      </c>
      <c r="I112" s="272" t="s">
        <v>505</v>
      </c>
      <c r="J112" s="272">
        <v>50</v>
      </c>
      <c r="K112" s="286"/>
    </row>
    <row r="113" s="1" customFormat="1" ht="15" customHeight="1">
      <c r="B113" s="297"/>
      <c r="C113" s="272" t="s">
        <v>54</v>
      </c>
      <c r="D113" s="272"/>
      <c r="E113" s="272"/>
      <c r="F113" s="295" t="s">
        <v>503</v>
      </c>
      <c r="G113" s="272"/>
      <c r="H113" s="272" t="s">
        <v>544</v>
      </c>
      <c r="I113" s="272" t="s">
        <v>505</v>
      </c>
      <c r="J113" s="272">
        <v>20</v>
      </c>
      <c r="K113" s="286"/>
    </row>
    <row r="114" s="1" customFormat="1" ht="15" customHeight="1">
      <c r="B114" s="297"/>
      <c r="C114" s="272" t="s">
        <v>545</v>
      </c>
      <c r="D114" s="272"/>
      <c r="E114" s="272"/>
      <c r="F114" s="295" t="s">
        <v>503</v>
      </c>
      <c r="G114" s="272"/>
      <c r="H114" s="272" t="s">
        <v>546</v>
      </c>
      <c r="I114" s="272" t="s">
        <v>505</v>
      </c>
      <c r="J114" s="272">
        <v>120</v>
      </c>
      <c r="K114" s="286"/>
    </row>
    <row r="115" s="1" customFormat="1" ht="15" customHeight="1">
      <c r="B115" s="297"/>
      <c r="C115" s="272" t="s">
        <v>39</v>
      </c>
      <c r="D115" s="272"/>
      <c r="E115" s="272"/>
      <c r="F115" s="295" t="s">
        <v>503</v>
      </c>
      <c r="G115" s="272"/>
      <c r="H115" s="272" t="s">
        <v>547</v>
      </c>
      <c r="I115" s="272" t="s">
        <v>538</v>
      </c>
      <c r="J115" s="272"/>
      <c r="K115" s="286"/>
    </row>
    <row r="116" s="1" customFormat="1" ht="15" customHeight="1">
      <c r="B116" s="297"/>
      <c r="C116" s="272" t="s">
        <v>49</v>
      </c>
      <c r="D116" s="272"/>
      <c r="E116" s="272"/>
      <c r="F116" s="295" t="s">
        <v>503</v>
      </c>
      <c r="G116" s="272"/>
      <c r="H116" s="272" t="s">
        <v>548</v>
      </c>
      <c r="I116" s="272" t="s">
        <v>538</v>
      </c>
      <c r="J116" s="272"/>
      <c r="K116" s="286"/>
    </row>
    <row r="117" s="1" customFormat="1" ht="15" customHeight="1">
      <c r="B117" s="297"/>
      <c r="C117" s="272" t="s">
        <v>58</v>
      </c>
      <c r="D117" s="272"/>
      <c r="E117" s="272"/>
      <c r="F117" s="295" t="s">
        <v>503</v>
      </c>
      <c r="G117" s="272"/>
      <c r="H117" s="272" t="s">
        <v>549</v>
      </c>
      <c r="I117" s="272" t="s">
        <v>550</v>
      </c>
      <c r="J117" s="272"/>
      <c r="K117" s="286"/>
    </row>
    <row r="118" s="1" customFormat="1" ht="15" customHeight="1">
      <c r="B118" s="300"/>
      <c r="C118" s="306"/>
      <c r="D118" s="306"/>
      <c r="E118" s="306"/>
      <c r="F118" s="306"/>
      <c r="G118" s="306"/>
      <c r="H118" s="306"/>
      <c r="I118" s="306"/>
      <c r="J118" s="306"/>
      <c r="K118" s="302"/>
    </row>
    <row r="119" s="1" customFormat="1" ht="18.75" customHeight="1">
      <c r="B119" s="307"/>
      <c r="C119" s="308"/>
      <c r="D119" s="308"/>
      <c r="E119" s="308"/>
      <c r="F119" s="309"/>
      <c r="G119" s="308"/>
      <c r="H119" s="308"/>
      <c r="I119" s="308"/>
      <c r="J119" s="308"/>
      <c r="K119" s="307"/>
    </row>
    <row r="120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="1" customFormat="1" ht="7.5" customHeight="1">
      <c r="B121" s="310"/>
      <c r="C121" s="311"/>
      <c r="D121" s="311"/>
      <c r="E121" s="311"/>
      <c r="F121" s="311"/>
      <c r="G121" s="311"/>
      <c r="H121" s="311"/>
      <c r="I121" s="311"/>
      <c r="J121" s="311"/>
      <c r="K121" s="312"/>
    </row>
    <row r="122" s="1" customFormat="1" ht="45" customHeight="1">
      <c r="B122" s="313"/>
      <c r="C122" s="263" t="s">
        <v>551</v>
      </c>
      <c r="D122" s="263"/>
      <c r="E122" s="263"/>
      <c r="F122" s="263"/>
      <c r="G122" s="263"/>
      <c r="H122" s="263"/>
      <c r="I122" s="263"/>
      <c r="J122" s="263"/>
      <c r="K122" s="314"/>
    </row>
    <row r="123" s="1" customFormat="1" ht="17.25" customHeight="1">
      <c r="B123" s="315"/>
      <c r="C123" s="287" t="s">
        <v>497</v>
      </c>
      <c r="D123" s="287"/>
      <c r="E123" s="287"/>
      <c r="F123" s="287" t="s">
        <v>498</v>
      </c>
      <c r="G123" s="288"/>
      <c r="H123" s="287" t="s">
        <v>55</v>
      </c>
      <c r="I123" s="287" t="s">
        <v>58</v>
      </c>
      <c r="J123" s="287" t="s">
        <v>499</v>
      </c>
      <c r="K123" s="316"/>
    </row>
    <row r="124" s="1" customFormat="1" ht="17.25" customHeight="1">
      <c r="B124" s="315"/>
      <c r="C124" s="289" t="s">
        <v>500</v>
      </c>
      <c r="D124" s="289"/>
      <c r="E124" s="289"/>
      <c r="F124" s="290" t="s">
        <v>501</v>
      </c>
      <c r="G124" s="291"/>
      <c r="H124" s="289"/>
      <c r="I124" s="289"/>
      <c r="J124" s="289" t="s">
        <v>502</v>
      </c>
      <c r="K124" s="316"/>
    </row>
    <row r="125" s="1" customFormat="1" ht="5.25" customHeight="1">
      <c r="B125" s="317"/>
      <c r="C125" s="292"/>
      <c r="D125" s="292"/>
      <c r="E125" s="292"/>
      <c r="F125" s="292"/>
      <c r="G125" s="318"/>
      <c r="H125" s="292"/>
      <c r="I125" s="292"/>
      <c r="J125" s="292"/>
      <c r="K125" s="319"/>
    </row>
    <row r="126" s="1" customFormat="1" ht="15" customHeight="1">
      <c r="B126" s="317"/>
      <c r="C126" s="272" t="s">
        <v>506</v>
      </c>
      <c r="D126" s="294"/>
      <c r="E126" s="294"/>
      <c r="F126" s="295" t="s">
        <v>503</v>
      </c>
      <c r="G126" s="272"/>
      <c r="H126" s="272" t="s">
        <v>543</v>
      </c>
      <c r="I126" s="272" t="s">
        <v>505</v>
      </c>
      <c r="J126" s="272">
        <v>120</v>
      </c>
      <c r="K126" s="320"/>
    </row>
    <row r="127" s="1" customFormat="1" ht="15" customHeight="1">
      <c r="B127" s="317"/>
      <c r="C127" s="272" t="s">
        <v>552</v>
      </c>
      <c r="D127" s="272"/>
      <c r="E127" s="272"/>
      <c r="F127" s="295" t="s">
        <v>503</v>
      </c>
      <c r="G127" s="272"/>
      <c r="H127" s="272" t="s">
        <v>553</v>
      </c>
      <c r="I127" s="272" t="s">
        <v>505</v>
      </c>
      <c r="J127" s="272" t="s">
        <v>554</v>
      </c>
      <c r="K127" s="320"/>
    </row>
    <row r="128" s="1" customFormat="1" ht="15" customHeight="1">
      <c r="B128" s="317"/>
      <c r="C128" s="272" t="s">
        <v>451</v>
      </c>
      <c r="D128" s="272"/>
      <c r="E128" s="272"/>
      <c r="F128" s="295" t="s">
        <v>503</v>
      </c>
      <c r="G128" s="272"/>
      <c r="H128" s="272" t="s">
        <v>555</v>
      </c>
      <c r="I128" s="272" t="s">
        <v>505</v>
      </c>
      <c r="J128" s="272" t="s">
        <v>554</v>
      </c>
      <c r="K128" s="320"/>
    </row>
    <row r="129" s="1" customFormat="1" ht="15" customHeight="1">
      <c r="B129" s="317"/>
      <c r="C129" s="272" t="s">
        <v>514</v>
      </c>
      <c r="D129" s="272"/>
      <c r="E129" s="272"/>
      <c r="F129" s="295" t="s">
        <v>509</v>
      </c>
      <c r="G129" s="272"/>
      <c r="H129" s="272" t="s">
        <v>515</v>
      </c>
      <c r="I129" s="272" t="s">
        <v>505</v>
      </c>
      <c r="J129" s="272">
        <v>15</v>
      </c>
      <c r="K129" s="320"/>
    </row>
    <row r="130" s="1" customFormat="1" ht="15" customHeight="1">
      <c r="B130" s="317"/>
      <c r="C130" s="298" t="s">
        <v>516</v>
      </c>
      <c r="D130" s="298"/>
      <c r="E130" s="298"/>
      <c r="F130" s="299" t="s">
        <v>509</v>
      </c>
      <c r="G130" s="298"/>
      <c r="H130" s="298" t="s">
        <v>517</v>
      </c>
      <c r="I130" s="298" t="s">
        <v>505</v>
      </c>
      <c r="J130" s="298">
        <v>15</v>
      </c>
      <c r="K130" s="320"/>
    </row>
    <row r="131" s="1" customFormat="1" ht="15" customHeight="1">
      <c r="B131" s="317"/>
      <c r="C131" s="298" t="s">
        <v>518</v>
      </c>
      <c r="D131" s="298"/>
      <c r="E131" s="298"/>
      <c r="F131" s="299" t="s">
        <v>509</v>
      </c>
      <c r="G131" s="298"/>
      <c r="H131" s="298" t="s">
        <v>519</v>
      </c>
      <c r="I131" s="298" t="s">
        <v>505</v>
      </c>
      <c r="J131" s="298">
        <v>20</v>
      </c>
      <c r="K131" s="320"/>
    </row>
    <row r="132" s="1" customFormat="1" ht="15" customHeight="1">
      <c r="B132" s="317"/>
      <c r="C132" s="298" t="s">
        <v>520</v>
      </c>
      <c r="D132" s="298"/>
      <c r="E132" s="298"/>
      <c r="F132" s="299" t="s">
        <v>509</v>
      </c>
      <c r="G132" s="298"/>
      <c r="H132" s="298" t="s">
        <v>521</v>
      </c>
      <c r="I132" s="298" t="s">
        <v>505</v>
      </c>
      <c r="J132" s="298">
        <v>20</v>
      </c>
      <c r="K132" s="320"/>
    </row>
    <row r="133" s="1" customFormat="1" ht="15" customHeight="1">
      <c r="B133" s="317"/>
      <c r="C133" s="272" t="s">
        <v>508</v>
      </c>
      <c r="D133" s="272"/>
      <c r="E133" s="272"/>
      <c r="F133" s="295" t="s">
        <v>509</v>
      </c>
      <c r="G133" s="272"/>
      <c r="H133" s="272" t="s">
        <v>543</v>
      </c>
      <c r="I133" s="272" t="s">
        <v>505</v>
      </c>
      <c r="J133" s="272">
        <v>50</v>
      </c>
      <c r="K133" s="320"/>
    </row>
    <row r="134" s="1" customFormat="1" ht="15" customHeight="1">
      <c r="B134" s="317"/>
      <c r="C134" s="272" t="s">
        <v>522</v>
      </c>
      <c r="D134" s="272"/>
      <c r="E134" s="272"/>
      <c r="F134" s="295" t="s">
        <v>509</v>
      </c>
      <c r="G134" s="272"/>
      <c r="H134" s="272" t="s">
        <v>543</v>
      </c>
      <c r="I134" s="272" t="s">
        <v>505</v>
      </c>
      <c r="J134" s="272">
        <v>50</v>
      </c>
      <c r="K134" s="320"/>
    </row>
    <row r="135" s="1" customFormat="1" ht="15" customHeight="1">
      <c r="B135" s="317"/>
      <c r="C135" s="272" t="s">
        <v>528</v>
      </c>
      <c r="D135" s="272"/>
      <c r="E135" s="272"/>
      <c r="F135" s="295" t="s">
        <v>509</v>
      </c>
      <c r="G135" s="272"/>
      <c r="H135" s="272" t="s">
        <v>543</v>
      </c>
      <c r="I135" s="272" t="s">
        <v>505</v>
      </c>
      <c r="J135" s="272">
        <v>50</v>
      </c>
      <c r="K135" s="320"/>
    </row>
    <row r="136" s="1" customFormat="1" ht="15" customHeight="1">
      <c r="B136" s="317"/>
      <c r="C136" s="272" t="s">
        <v>530</v>
      </c>
      <c r="D136" s="272"/>
      <c r="E136" s="272"/>
      <c r="F136" s="295" t="s">
        <v>509</v>
      </c>
      <c r="G136" s="272"/>
      <c r="H136" s="272" t="s">
        <v>543</v>
      </c>
      <c r="I136" s="272" t="s">
        <v>505</v>
      </c>
      <c r="J136" s="272">
        <v>50</v>
      </c>
      <c r="K136" s="320"/>
    </row>
    <row r="137" s="1" customFormat="1" ht="15" customHeight="1">
      <c r="B137" s="317"/>
      <c r="C137" s="272" t="s">
        <v>531</v>
      </c>
      <c r="D137" s="272"/>
      <c r="E137" s="272"/>
      <c r="F137" s="295" t="s">
        <v>509</v>
      </c>
      <c r="G137" s="272"/>
      <c r="H137" s="272" t="s">
        <v>556</v>
      </c>
      <c r="I137" s="272" t="s">
        <v>505</v>
      </c>
      <c r="J137" s="272">
        <v>255</v>
      </c>
      <c r="K137" s="320"/>
    </row>
    <row r="138" s="1" customFormat="1" ht="15" customHeight="1">
      <c r="B138" s="317"/>
      <c r="C138" s="272" t="s">
        <v>533</v>
      </c>
      <c r="D138" s="272"/>
      <c r="E138" s="272"/>
      <c r="F138" s="295" t="s">
        <v>503</v>
      </c>
      <c r="G138" s="272"/>
      <c r="H138" s="272" t="s">
        <v>557</v>
      </c>
      <c r="I138" s="272" t="s">
        <v>535</v>
      </c>
      <c r="J138" s="272"/>
      <c r="K138" s="320"/>
    </row>
    <row r="139" s="1" customFormat="1" ht="15" customHeight="1">
      <c r="B139" s="317"/>
      <c r="C139" s="272" t="s">
        <v>536</v>
      </c>
      <c r="D139" s="272"/>
      <c r="E139" s="272"/>
      <c r="F139" s="295" t="s">
        <v>503</v>
      </c>
      <c r="G139" s="272"/>
      <c r="H139" s="272" t="s">
        <v>558</v>
      </c>
      <c r="I139" s="272" t="s">
        <v>538</v>
      </c>
      <c r="J139" s="272"/>
      <c r="K139" s="320"/>
    </row>
    <row r="140" s="1" customFormat="1" ht="15" customHeight="1">
      <c r="B140" s="317"/>
      <c r="C140" s="272" t="s">
        <v>539</v>
      </c>
      <c r="D140" s="272"/>
      <c r="E140" s="272"/>
      <c r="F140" s="295" t="s">
        <v>503</v>
      </c>
      <c r="G140" s="272"/>
      <c r="H140" s="272" t="s">
        <v>539</v>
      </c>
      <c r="I140" s="272" t="s">
        <v>538</v>
      </c>
      <c r="J140" s="272"/>
      <c r="K140" s="320"/>
    </row>
    <row r="141" s="1" customFormat="1" ht="15" customHeight="1">
      <c r="B141" s="317"/>
      <c r="C141" s="272" t="s">
        <v>39</v>
      </c>
      <c r="D141" s="272"/>
      <c r="E141" s="272"/>
      <c r="F141" s="295" t="s">
        <v>503</v>
      </c>
      <c r="G141" s="272"/>
      <c r="H141" s="272" t="s">
        <v>559</v>
      </c>
      <c r="I141" s="272" t="s">
        <v>538</v>
      </c>
      <c r="J141" s="272"/>
      <c r="K141" s="320"/>
    </row>
    <row r="142" s="1" customFormat="1" ht="15" customHeight="1">
      <c r="B142" s="317"/>
      <c r="C142" s="272" t="s">
        <v>560</v>
      </c>
      <c r="D142" s="272"/>
      <c r="E142" s="272"/>
      <c r="F142" s="295" t="s">
        <v>503</v>
      </c>
      <c r="G142" s="272"/>
      <c r="H142" s="272" t="s">
        <v>561</v>
      </c>
      <c r="I142" s="272" t="s">
        <v>538</v>
      </c>
      <c r="J142" s="272"/>
      <c r="K142" s="320"/>
    </row>
    <row r="143" s="1" customFormat="1" ht="15" customHeight="1">
      <c r="B143" s="321"/>
      <c r="C143" s="322"/>
      <c r="D143" s="322"/>
      <c r="E143" s="322"/>
      <c r="F143" s="322"/>
      <c r="G143" s="322"/>
      <c r="H143" s="322"/>
      <c r="I143" s="322"/>
      <c r="J143" s="322"/>
      <c r="K143" s="323"/>
    </row>
    <row r="144" s="1" customFormat="1" ht="18.75" customHeight="1">
      <c r="B144" s="308"/>
      <c r="C144" s="308"/>
      <c r="D144" s="308"/>
      <c r="E144" s="308"/>
      <c r="F144" s="309"/>
      <c r="G144" s="308"/>
      <c r="H144" s="308"/>
      <c r="I144" s="308"/>
      <c r="J144" s="308"/>
      <c r="K144" s="308"/>
    </row>
    <row r="145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="1" customFormat="1" ht="45" customHeight="1">
      <c r="B147" s="284"/>
      <c r="C147" s="285" t="s">
        <v>562</v>
      </c>
      <c r="D147" s="285"/>
      <c r="E147" s="285"/>
      <c r="F147" s="285"/>
      <c r="G147" s="285"/>
      <c r="H147" s="285"/>
      <c r="I147" s="285"/>
      <c r="J147" s="285"/>
      <c r="K147" s="286"/>
    </row>
    <row r="148" s="1" customFormat="1" ht="17.25" customHeight="1">
      <c r="B148" s="284"/>
      <c r="C148" s="287" t="s">
        <v>497</v>
      </c>
      <c r="D148" s="287"/>
      <c r="E148" s="287"/>
      <c r="F148" s="287" t="s">
        <v>498</v>
      </c>
      <c r="G148" s="288"/>
      <c r="H148" s="287" t="s">
        <v>55</v>
      </c>
      <c r="I148" s="287" t="s">
        <v>58</v>
      </c>
      <c r="J148" s="287" t="s">
        <v>499</v>
      </c>
      <c r="K148" s="286"/>
    </row>
    <row r="149" s="1" customFormat="1" ht="17.25" customHeight="1">
      <c r="B149" s="284"/>
      <c r="C149" s="289" t="s">
        <v>500</v>
      </c>
      <c r="D149" s="289"/>
      <c r="E149" s="289"/>
      <c r="F149" s="290" t="s">
        <v>501</v>
      </c>
      <c r="G149" s="291"/>
      <c r="H149" s="289"/>
      <c r="I149" s="289"/>
      <c r="J149" s="289" t="s">
        <v>502</v>
      </c>
      <c r="K149" s="286"/>
    </row>
    <row r="150" s="1" customFormat="1" ht="5.25" customHeight="1">
      <c r="B150" s="297"/>
      <c r="C150" s="292"/>
      <c r="D150" s="292"/>
      <c r="E150" s="292"/>
      <c r="F150" s="292"/>
      <c r="G150" s="293"/>
      <c r="H150" s="292"/>
      <c r="I150" s="292"/>
      <c r="J150" s="292"/>
      <c r="K150" s="320"/>
    </row>
    <row r="151" s="1" customFormat="1" ht="15" customHeight="1">
      <c r="B151" s="297"/>
      <c r="C151" s="324" t="s">
        <v>506</v>
      </c>
      <c r="D151" s="272"/>
      <c r="E151" s="272"/>
      <c r="F151" s="325" t="s">
        <v>503</v>
      </c>
      <c r="G151" s="272"/>
      <c r="H151" s="324" t="s">
        <v>543</v>
      </c>
      <c r="I151" s="324" t="s">
        <v>505</v>
      </c>
      <c r="J151" s="324">
        <v>120</v>
      </c>
      <c r="K151" s="320"/>
    </row>
    <row r="152" s="1" customFormat="1" ht="15" customHeight="1">
      <c r="B152" s="297"/>
      <c r="C152" s="324" t="s">
        <v>552</v>
      </c>
      <c r="D152" s="272"/>
      <c r="E152" s="272"/>
      <c r="F152" s="325" t="s">
        <v>503</v>
      </c>
      <c r="G152" s="272"/>
      <c r="H152" s="324" t="s">
        <v>563</v>
      </c>
      <c r="I152" s="324" t="s">
        <v>505</v>
      </c>
      <c r="J152" s="324" t="s">
        <v>554</v>
      </c>
      <c r="K152" s="320"/>
    </row>
    <row r="153" s="1" customFormat="1" ht="15" customHeight="1">
      <c r="B153" s="297"/>
      <c r="C153" s="324" t="s">
        <v>451</v>
      </c>
      <c r="D153" s="272"/>
      <c r="E153" s="272"/>
      <c r="F153" s="325" t="s">
        <v>503</v>
      </c>
      <c r="G153" s="272"/>
      <c r="H153" s="324" t="s">
        <v>564</v>
      </c>
      <c r="I153" s="324" t="s">
        <v>505</v>
      </c>
      <c r="J153" s="324" t="s">
        <v>554</v>
      </c>
      <c r="K153" s="320"/>
    </row>
    <row r="154" s="1" customFormat="1" ht="15" customHeight="1">
      <c r="B154" s="297"/>
      <c r="C154" s="324" t="s">
        <v>508</v>
      </c>
      <c r="D154" s="272"/>
      <c r="E154" s="272"/>
      <c r="F154" s="325" t="s">
        <v>509</v>
      </c>
      <c r="G154" s="272"/>
      <c r="H154" s="324" t="s">
        <v>543</v>
      </c>
      <c r="I154" s="324" t="s">
        <v>505</v>
      </c>
      <c r="J154" s="324">
        <v>50</v>
      </c>
      <c r="K154" s="320"/>
    </row>
    <row r="155" s="1" customFormat="1" ht="15" customHeight="1">
      <c r="B155" s="297"/>
      <c r="C155" s="324" t="s">
        <v>511</v>
      </c>
      <c r="D155" s="272"/>
      <c r="E155" s="272"/>
      <c r="F155" s="325" t="s">
        <v>503</v>
      </c>
      <c r="G155" s="272"/>
      <c r="H155" s="324" t="s">
        <v>543</v>
      </c>
      <c r="I155" s="324" t="s">
        <v>513</v>
      </c>
      <c r="J155" s="324"/>
      <c r="K155" s="320"/>
    </row>
    <row r="156" s="1" customFormat="1" ht="15" customHeight="1">
      <c r="B156" s="297"/>
      <c r="C156" s="324" t="s">
        <v>522</v>
      </c>
      <c r="D156" s="272"/>
      <c r="E156" s="272"/>
      <c r="F156" s="325" t="s">
        <v>509</v>
      </c>
      <c r="G156" s="272"/>
      <c r="H156" s="324" t="s">
        <v>543</v>
      </c>
      <c r="I156" s="324" t="s">
        <v>505</v>
      </c>
      <c r="J156" s="324">
        <v>50</v>
      </c>
      <c r="K156" s="320"/>
    </row>
    <row r="157" s="1" customFormat="1" ht="15" customHeight="1">
      <c r="B157" s="297"/>
      <c r="C157" s="324" t="s">
        <v>530</v>
      </c>
      <c r="D157" s="272"/>
      <c r="E157" s="272"/>
      <c r="F157" s="325" t="s">
        <v>509</v>
      </c>
      <c r="G157" s="272"/>
      <c r="H157" s="324" t="s">
        <v>543</v>
      </c>
      <c r="I157" s="324" t="s">
        <v>505</v>
      </c>
      <c r="J157" s="324">
        <v>50</v>
      </c>
      <c r="K157" s="320"/>
    </row>
    <row r="158" s="1" customFormat="1" ht="15" customHeight="1">
      <c r="B158" s="297"/>
      <c r="C158" s="324" t="s">
        <v>528</v>
      </c>
      <c r="D158" s="272"/>
      <c r="E158" s="272"/>
      <c r="F158" s="325" t="s">
        <v>509</v>
      </c>
      <c r="G158" s="272"/>
      <c r="H158" s="324" t="s">
        <v>543</v>
      </c>
      <c r="I158" s="324" t="s">
        <v>505</v>
      </c>
      <c r="J158" s="324">
        <v>50</v>
      </c>
      <c r="K158" s="320"/>
    </row>
    <row r="159" s="1" customFormat="1" ht="15" customHeight="1">
      <c r="B159" s="297"/>
      <c r="C159" s="324" t="s">
        <v>88</v>
      </c>
      <c r="D159" s="272"/>
      <c r="E159" s="272"/>
      <c r="F159" s="325" t="s">
        <v>503</v>
      </c>
      <c r="G159" s="272"/>
      <c r="H159" s="324" t="s">
        <v>565</v>
      </c>
      <c r="I159" s="324" t="s">
        <v>505</v>
      </c>
      <c r="J159" s="324" t="s">
        <v>566</v>
      </c>
      <c r="K159" s="320"/>
    </row>
    <row r="160" s="1" customFormat="1" ht="15" customHeight="1">
      <c r="B160" s="297"/>
      <c r="C160" s="324" t="s">
        <v>567</v>
      </c>
      <c r="D160" s="272"/>
      <c r="E160" s="272"/>
      <c r="F160" s="325" t="s">
        <v>503</v>
      </c>
      <c r="G160" s="272"/>
      <c r="H160" s="324" t="s">
        <v>568</v>
      </c>
      <c r="I160" s="324" t="s">
        <v>538</v>
      </c>
      <c r="J160" s="324"/>
      <c r="K160" s="320"/>
    </row>
    <row r="161" s="1" customFormat="1" ht="15" customHeight="1">
      <c r="B161" s="326"/>
      <c r="C161" s="306"/>
      <c r="D161" s="306"/>
      <c r="E161" s="306"/>
      <c r="F161" s="306"/>
      <c r="G161" s="306"/>
      <c r="H161" s="306"/>
      <c r="I161" s="306"/>
      <c r="J161" s="306"/>
      <c r="K161" s="327"/>
    </row>
    <row r="162" s="1" customFormat="1" ht="18.75" customHeight="1">
      <c r="B162" s="308"/>
      <c r="C162" s="318"/>
      <c r="D162" s="318"/>
      <c r="E162" s="318"/>
      <c r="F162" s="328"/>
      <c r="G162" s="318"/>
      <c r="H162" s="318"/>
      <c r="I162" s="318"/>
      <c r="J162" s="318"/>
      <c r="K162" s="308"/>
    </row>
    <row r="163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="1" customFormat="1" ht="7.5" customHeight="1">
      <c r="B164" s="259"/>
      <c r="C164" s="260"/>
      <c r="D164" s="260"/>
      <c r="E164" s="260"/>
      <c r="F164" s="260"/>
      <c r="G164" s="260"/>
      <c r="H164" s="260"/>
      <c r="I164" s="260"/>
      <c r="J164" s="260"/>
      <c r="K164" s="261"/>
    </row>
    <row r="165" s="1" customFormat="1" ht="45" customHeight="1">
      <c r="B165" s="262"/>
      <c r="C165" s="263" t="s">
        <v>569</v>
      </c>
      <c r="D165" s="263"/>
      <c r="E165" s="263"/>
      <c r="F165" s="263"/>
      <c r="G165" s="263"/>
      <c r="H165" s="263"/>
      <c r="I165" s="263"/>
      <c r="J165" s="263"/>
      <c r="K165" s="264"/>
    </row>
    <row r="166" s="1" customFormat="1" ht="17.25" customHeight="1">
      <c r="B166" s="262"/>
      <c r="C166" s="287" t="s">
        <v>497</v>
      </c>
      <c r="D166" s="287"/>
      <c r="E166" s="287"/>
      <c r="F166" s="287" t="s">
        <v>498</v>
      </c>
      <c r="G166" s="329"/>
      <c r="H166" s="330" t="s">
        <v>55</v>
      </c>
      <c r="I166" s="330" t="s">
        <v>58</v>
      </c>
      <c r="J166" s="287" t="s">
        <v>499</v>
      </c>
      <c r="K166" s="264"/>
    </row>
    <row r="167" s="1" customFormat="1" ht="17.25" customHeight="1">
      <c r="B167" s="265"/>
      <c r="C167" s="289" t="s">
        <v>500</v>
      </c>
      <c r="D167" s="289"/>
      <c r="E167" s="289"/>
      <c r="F167" s="290" t="s">
        <v>501</v>
      </c>
      <c r="G167" s="331"/>
      <c r="H167" s="332"/>
      <c r="I167" s="332"/>
      <c r="J167" s="289" t="s">
        <v>502</v>
      </c>
      <c r="K167" s="267"/>
    </row>
    <row r="168" s="1" customFormat="1" ht="5.25" customHeight="1">
      <c r="B168" s="297"/>
      <c r="C168" s="292"/>
      <c r="D168" s="292"/>
      <c r="E168" s="292"/>
      <c r="F168" s="292"/>
      <c r="G168" s="293"/>
      <c r="H168" s="292"/>
      <c r="I168" s="292"/>
      <c r="J168" s="292"/>
      <c r="K168" s="320"/>
    </row>
    <row r="169" s="1" customFormat="1" ht="15" customHeight="1">
      <c r="B169" s="297"/>
      <c r="C169" s="272" t="s">
        <v>506</v>
      </c>
      <c r="D169" s="272"/>
      <c r="E169" s="272"/>
      <c r="F169" s="295" t="s">
        <v>503</v>
      </c>
      <c r="G169" s="272"/>
      <c r="H169" s="272" t="s">
        <v>543</v>
      </c>
      <c r="I169" s="272" t="s">
        <v>505</v>
      </c>
      <c r="J169" s="272">
        <v>120</v>
      </c>
      <c r="K169" s="320"/>
    </row>
    <row r="170" s="1" customFormat="1" ht="15" customHeight="1">
      <c r="B170" s="297"/>
      <c r="C170" s="272" t="s">
        <v>552</v>
      </c>
      <c r="D170" s="272"/>
      <c r="E170" s="272"/>
      <c r="F170" s="295" t="s">
        <v>503</v>
      </c>
      <c r="G170" s="272"/>
      <c r="H170" s="272" t="s">
        <v>553</v>
      </c>
      <c r="I170" s="272" t="s">
        <v>505</v>
      </c>
      <c r="J170" s="272" t="s">
        <v>554</v>
      </c>
      <c r="K170" s="320"/>
    </row>
    <row r="171" s="1" customFormat="1" ht="15" customHeight="1">
      <c r="B171" s="297"/>
      <c r="C171" s="272" t="s">
        <v>451</v>
      </c>
      <c r="D171" s="272"/>
      <c r="E171" s="272"/>
      <c r="F171" s="295" t="s">
        <v>503</v>
      </c>
      <c r="G171" s="272"/>
      <c r="H171" s="272" t="s">
        <v>570</v>
      </c>
      <c r="I171" s="272" t="s">
        <v>505</v>
      </c>
      <c r="J171" s="272" t="s">
        <v>554</v>
      </c>
      <c r="K171" s="320"/>
    </row>
    <row r="172" s="1" customFormat="1" ht="15" customHeight="1">
      <c r="B172" s="297"/>
      <c r="C172" s="272" t="s">
        <v>508</v>
      </c>
      <c r="D172" s="272"/>
      <c r="E172" s="272"/>
      <c r="F172" s="295" t="s">
        <v>509</v>
      </c>
      <c r="G172" s="272"/>
      <c r="H172" s="272" t="s">
        <v>570</v>
      </c>
      <c r="I172" s="272" t="s">
        <v>505</v>
      </c>
      <c r="J172" s="272">
        <v>50</v>
      </c>
      <c r="K172" s="320"/>
    </row>
    <row r="173" s="1" customFormat="1" ht="15" customHeight="1">
      <c r="B173" s="297"/>
      <c r="C173" s="272" t="s">
        <v>511</v>
      </c>
      <c r="D173" s="272"/>
      <c r="E173" s="272"/>
      <c r="F173" s="295" t="s">
        <v>503</v>
      </c>
      <c r="G173" s="272"/>
      <c r="H173" s="272" t="s">
        <v>570</v>
      </c>
      <c r="I173" s="272" t="s">
        <v>513</v>
      </c>
      <c r="J173" s="272"/>
      <c r="K173" s="320"/>
    </row>
    <row r="174" s="1" customFormat="1" ht="15" customHeight="1">
      <c r="B174" s="297"/>
      <c r="C174" s="272" t="s">
        <v>522</v>
      </c>
      <c r="D174" s="272"/>
      <c r="E174" s="272"/>
      <c r="F174" s="295" t="s">
        <v>509</v>
      </c>
      <c r="G174" s="272"/>
      <c r="H174" s="272" t="s">
        <v>570</v>
      </c>
      <c r="I174" s="272" t="s">
        <v>505</v>
      </c>
      <c r="J174" s="272">
        <v>50</v>
      </c>
      <c r="K174" s="320"/>
    </row>
    <row r="175" s="1" customFormat="1" ht="15" customHeight="1">
      <c r="B175" s="297"/>
      <c r="C175" s="272" t="s">
        <v>530</v>
      </c>
      <c r="D175" s="272"/>
      <c r="E175" s="272"/>
      <c r="F175" s="295" t="s">
        <v>509</v>
      </c>
      <c r="G175" s="272"/>
      <c r="H175" s="272" t="s">
        <v>570</v>
      </c>
      <c r="I175" s="272" t="s">
        <v>505</v>
      </c>
      <c r="J175" s="272">
        <v>50</v>
      </c>
      <c r="K175" s="320"/>
    </row>
    <row r="176" s="1" customFormat="1" ht="15" customHeight="1">
      <c r="B176" s="297"/>
      <c r="C176" s="272" t="s">
        <v>528</v>
      </c>
      <c r="D176" s="272"/>
      <c r="E176" s="272"/>
      <c r="F176" s="295" t="s">
        <v>509</v>
      </c>
      <c r="G176" s="272"/>
      <c r="H176" s="272" t="s">
        <v>570</v>
      </c>
      <c r="I176" s="272" t="s">
        <v>505</v>
      </c>
      <c r="J176" s="272">
        <v>50</v>
      </c>
      <c r="K176" s="320"/>
    </row>
    <row r="177" s="1" customFormat="1" ht="15" customHeight="1">
      <c r="B177" s="297"/>
      <c r="C177" s="272" t="s">
        <v>106</v>
      </c>
      <c r="D177" s="272"/>
      <c r="E177" s="272"/>
      <c r="F177" s="295" t="s">
        <v>503</v>
      </c>
      <c r="G177" s="272"/>
      <c r="H177" s="272" t="s">
        <v>571</v>
      </c>
      <c r="I177" s="272" t="s">
        <v>572</v>
      </c>
      <c r="J177" s="272"/>
      <c r="K177" s="320"/>
    </row>
    <row r="178" s="1" customFormat="1" ht="15" customHeight="1">
      <c r="B178" s="297"/>
      <c r="C178" s="272" t="s">
        <v>58</v>
      </c>
      <c r="D178" s="272"/>
      <c r="E178" s="272"/>
      <c r="F178" s="295" t="s">
        <v>503</v>
      </c>
      <c r="G178" s="272"/>
      <c r="H178" s="272" t="s">
        <v>573</v>
      </c>
      <c r="I178" s="272" t="s">
        <v>574</v>
      </c>
      <c r="J178" s="272">
        <v>1</v>
      </c>
      <c r="K178" s="320"/>
    </row>
    <row r="179" s="1" customFormat="1" ht="15" customHeight="1">
      <c r="B179" s="297"/>
      <c r="C179" s="272" t="s">
        <v>54</v>
      </c>
      <c r="D179" s="272"/>
      <c r="E179" s="272"/>
      <c r="F179" s="295" t="s">
        <v>503</v>
      </c>
      <c r="G179" s="272"/>
      <c r="H179" s="272" t="s">
        <v>575</v>
      </c>
      <c r="I179" s="272" t="s">
        <v>505</v>
      </c>
      <c r="J179" s="272">
        <v>20</v>
      </c>
      <c r="K179" s="320"/>
    </row>
    <row r="180" s="1" customFormat="1" ht="15" customHeight="1">
      <c r="B180" s="297"/>
      <c r="C180" s="272" t="s">
        <v>55</v>
      </c>
      <c r="D180" s="272"/>
      <c r="E180" s="272"/>
      <c r="F180" s="295" t="s">
        <v>503</v>
      </c>
      <c r="G180" s="272"/>
      <c r="H180" s="272" t="s">
        <v>576</v>
      </c>
      <c r="I180" s="272" t="s">
        <v>505</v>
      </c>
      <c r="J180" s="272">
        <v>255</v>
      </c>
      <c r="K180" s="320"/>
    </row>
    <row r="181" s="1" customFormat="1" ht="15" customHeight="1">
      <c r="B181" s="297"/>
      <c r="C181" s="272" t="s">
        <v>107</v>
      </c>
      <c r="D181" s="272"/>
      <c r="E181" s="272"/>
      <c r="F181" s="295" t="s">
        <v>503</v>
      </c>
      <c r="G181" s="272"/>
      <c r="H181" s="272" t="s">
        <v>467</v>
      </c>
      <c r="I181" s="272" t="s">
        <v>505</v>
      </c>
      <c r="J181" s="272">
        <v>10</v>
      </c>
      <c r="K181" s="320"/>
    </row>
    <row r="182" s="1" customFormat="1" ht="15" customHeight="1">
      <c r="B182" s="297"/>
      <c r="C182" s="272" t="s">
        <v>108</v>
      </c>
      <c r="D182" s="272"/>
      <c r="E182" s="272"/>
      <c r="F182" s="295" t="s">
        <v>503</v>
      </c>
      <c r="G182" s="272"/>
      <c r="H182" s="272" t="s">
        <v>577</v>
      </c>
      <c r="I182" s="272" t="s">
        <v>538</v>
      </c>
      <c r="J182" s="272"/>
      <c r="K182" s="320"/>
    </row>
    <row r="183" s="1" customFormat="1" ht="15" customHeight="1">
      <c r="B183" s="297"/>
      <c r="C183" s="272" t="s">
        <v>578</v>
      </c>
      <c r="D183" s="272"/>
      <c r="E183" s="272"/>
      <c r="F183" s="295" t="s">
        <v>503</v>
      </c>
      <c r="G183" s="272"/>
      <c r="H183" s="272" t="s">
        <v>579</v>
      </c>
      <c r="I183" s="272" t="s">
        <v>538</v>
      </c>
      <c r="J183" s="272"/>
      <c r="K183" s="320"/>
    </row>
    <row r="184" s="1" customFormat="1" ht="15" customHeight="1">
      <c r="B184" s="297"/>
      <c r="C184" s="272" t="s">
        <v>567</v>
      </c>
      <c r="D184" s="272"/>
      <c r="E184" s="272"/>
      <c r="F184" s="295" t="s">
        <v>503</v>
      </c>
      <c r="G184" s="272"/>
      <c r="H184" s="272" t="s">
        <v>580</v>
      </c>
      <c r="I184" s="272" t="s">
        <v>538</v>
      </c>
      <c r="J184" s="272"/>
      <c r="K184" s="320"/>
    </row>
    <row r="185" s="1" customFormat="1" ht="15" customHeight="1">
      <c r="B185" s="297"/>
      <c r="C185" s="272" t="s">
        <v>110</v>
      </c>
      <c r="D185" s="272"/>
      <c r="E185" s="272"/>
      <c r="F185" s="295" t="s">
        <v>509</v>
      </c>
      <c r="G185" s="272"/>
      <c r="H185" s="272" t="s">
        <v>581</v>
      </c>
      <c r="I185" s="272" t="s">
        <v>505</v>
      </c>
      <c r="J185" s="272">
        <v>50</v>
      </c>
      <c r="K185" s="320"/>
    </row>
    <row r="186" s="1" customFormat="1" ht="15" customHeight="1">
      <c r="B186" s="297"/>
      <c r="C186" s="272" t="s">
        <v>582</v>
      </c>
      <c r="D186" s="272"/>
      <c r="E186" s="272"/>
      <c r="F186" s="295" t="s">
        <v>509</v>
      </c>
      <c r="G186" s="272"/>
      <c r="H186" s="272" t="s">
        <v>583</v>
      </c>
      <c r="I186" s="272" t="s">
        <v>584</v>
      </c>
      <c r="J186" s="272"/>
      <c r="K186" s="320"/>
    </row>
    <row r="187" s="1" customFormat="1" ht="15" customHeight="1">
      <c r="B187" s="297"/>
      <c r="C187" s="272" t="s">
        <v>585</v>
      </c>
      <c r="D187" s="272"/>
      <c r="E187" s="272"/>
      <c r="F187" s="295" t="s">
        <v>509</v>
      </c>
      <c r="G187" s="272"/>
      <c r="H187" s="272" t="s">
        <v>586</v>
      </c>
      <c r="I187" s="272" t="s">
        <v>584</v>
      </c>
      <c r="J187" s="272"/>
      <c r="K187" s="320"/>
    </row>
    <row r="188" s="1" customFormat="1" ht="15" customHeight="1">
      <c r="B188" s="297"/>
      <c r="C188" s="272" t="s">
        <v>587</v>
      </c>
      <c r="D188" s="272"/>
      <c r="E188" s="272"/>
      <c r="F188" s="295" t="s">
        <v>509</v>
      </c>
      <c r="G188" s="272"/>
      <c r="H188" s="272" t="s">
        <v>588</v>
      </c>
      <c r="I188" s="272" t="s">
        <v>584</v>
      </c>
      <c r="J188" s="272"/>
      <c r="K188" s="320"/>
    </row>
    <row r="189" s="1" customFormat="1" ht="15" customHeight="1">
      <c r="B189" s="297"/>
      <c r="C189" s="333" t="s">
        <v>589</v>
      </c>
      <c r="D189" s="272"/>
      <c r="E189" s="272"/>
      <c r="F189" s="295" t="s">
        <v>509</v>
      </c>
      <c r="G189" s="272"/>
      <c r="H189" s="272" t="s">
        <v>590</v>
      </c>
      <c r="I189" s="272" t="s">
        <v>591</v>
      </c>
      <c r="J189" s="334" t="s">
        <v>592</v>
      </c>
      <c r="K189" s="320"/>
    </row>
    <row r="190" s="16" customFormat="1" ht="15" customHeight="1">
      <c r="B190" s="335"/>
      <c r="C190" s="336" t="s">
        <v>593</v>
      </c>
      <c r="D190" s="337"/>
      <c r="E190" s="337"/>
      <c r="F190" s="338" t="s">
        <v>509</v>
      </c>
      <c r="G190" s="337"/>
      <c r="H190" s="337" t="s">
        <v>594</v>
      </c>
      <c r="I190" s="337" t="s">
        <v>591</v>
      </c>
      <c r="J190" s="339" t="s">
        <v>592</v>
      </c>
      <c r="K190" s="340"/>
    </row>
    <row r="191" s="1" customFormat="1" ht="15" customHeight="1">
      <c r="B191" s="297"/>
      <c r="C191" s="333" t="s">
        <v>43</v>
      </c>
      <c r="D191" s="272"/>
      <c r="E191" s="272"/>
      <c r="F191" s="295" t="s">
        <v>503</v>
      </c>
      <c r="G191" s="272"/>
      <c r="H191" s="269" t="s">
        <v>595</v>
      </c>
      <c r="I191" s="272" t="s">
        <v>596</v>
      </c>
      <c r="J191" s="272"/>
      <c r="K191" s="320"/>
    </row>
    <row r="192" s="1" customFormat="1" ht="15" customHeight="1">
      <c r="B192" s="297"/>
      <c r="C192" s="333" t="s">
        <v>597</v>
      </c>
      <c r="D192" s="272"/>
      <c r="E192" s="272"/>
      <c r="F192" s="295" t="s">
        <v>503</v>
      </c>
      <c r="G192" s="272"/>
      <c r="H192" s="272" t="s">
        <v>598</v>
      </c>
      <c r="I192" s="272" t="s">
        <v>538</v>
      </c>
      <c r="J192" s="272"/>
      <c r="K192" s="320"/>
    </row>
    <row r="193" s="1" customFormat="1" ht="15" customHeight="1">
      <c r="B193" s="297"/>
      <c r="C193" s="333" t="s">
        <v>599</v>
      </c>
      <c r="D193" s="272"/>
      <c r="E193" s="272"/>
      <c r="F193" s="295" t="s">
        <v>503</v>
      </c>
      <c r="G193" s="272"/>
      <c r="H193" s="272" t="s">
        <v>600</v>
      </c>
      <c r="I193" s="272" t="s">
        <v>538</v>
      </c>
      <c r="J193" s="272"/>
      <c r="K193" s="320"/>
    </row>
    <row r="194" s="1" customFormat="1" ht="15" customHeight="1">
      <c r="B194" s="297"/>
      <c r="C194" s="333" t="s">
        <v>601</v>
      </c>
      <c r="D194" s="272"/>
      <c r="E194" s="272"/>
      <c r="F194" s="295" t="s">
        <v>509</v>
      </c>
      <c r="G194" s="272"/>
      <c r="H194" s="272" t="s">
        <v>602</v>
      </c>
      <c r="I194" s="272" t="s">
        <v>538</v>
      </c>
      <c r="J194" s="272"/>
      <c r="K194" s="320"/>
    </row>
    <row r="195" s="1" customFormat="1" ht="15" customHeight="1">
      <c r="B195" s="326"/>
      <c r="C195" s="341"/>
      <c r="D195" s="306"/>
      <c r="E195" s="306"/>
      <c r="F195" s="306"/>
      <c r="G195" s="306"/>
      <c r="H195" s="306"/>
      <c r="I195" s="306"/>
      <c r="J195" s="306"/>
      <c r="K195" s="327"/>
    </row>
    <row r="196" s="1" customFormat="1" ht="18.75" customHeight="1">
      <c r="B196" s="308"/>
      <c r="C196" s="318"/>
      <c r="D196" s="318"/>
      <c r="E196" s="318"/>
      <c r="F196" s="328"/>
      <c r="G196" s="318"/>
      <c r="H196" s="318"/>
      <c r="I196" s="318"/>
      <c r="J196" s="318"/>
      <c r="K196" s="308"/>
    </row>
    <row r="197" s="1" customFormat="1" ht="18.75" customHeight="1">
      <c r="B197" s="308"/>
      <c r="C197" s="318"/>
      <c r="D197" s="318"/>
      <c r="E197" s="318"/>
      <c r="F197" s="328"/>
      <c r="G197" s="318"/>
      <c r="H197" s="318"/>
      <c r="I197" s="318"/>
      <c r="J197" s="318"/>
      <c r="K197" s="308"/>
    </row>
    <row r="198" s="1" customFormat="1" ht="18.75" customHeight="1"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="1" customFormat="1" ht="13.5">
      <c r="B199" s="259"/>
      <c r="C199" s="260"/>
      <c r="D199" s="260"/>
      <c r="E199" s="260"/>
      <c r="F199" s="260"/>
      <c r="G199" s="260"/>
      <c r="H199" s="260"/>
      <c r="I199" s="260"/>
      <c r="J199" s="260"/>
      <c r="K199" s="261"/>
    </row>
    <row r="200" s="1" customFormat="1" ht="21">
      <c r="B200" s="262"/>
      <c r="C200" s="263" t="s">
        <v>603</v>
      </c>
      <c r="D200" s="263"/>
      <c r="E200" s="263"/>
      <c r="F200" s="263"/>
      <c r="G200" s="263"/>
      <c r="H200" s="263"/>
      <c r="I200" s="263"/>
      <c r="J200" s="263"/>
      <c r="K200" s="264"/>
    </row>
    <row r="201" s="1" customFormat="1" ht="25.5" customHeight="1">
      <c r="B201" s="262"/>
      <c r="C201" s="342" t="s">
        <v>604</v>
      </c>
      <c r="D201" s="342"/>
      <c r="E201" s="342"/>
      <c r="F201" s="342" t="s">
        <v>605</v>
      </c>
      <c r="G201" s="343"/>
      <c r="H201" s="342" t="s">
        <v>606</v>
      </c>
      <c r="I201" s="342"/>
      <c r="J201" s="342"/>
      <c r="K201" s="264"/>
    </row>
    <row r="202" s="1" customFormat="1" ht="5.25" customHeight="1">
      <c r="B202" s="297"/>
      <c r="C202" s="292"/>
      <c r="D202" s="292"/>
      <c r="E202" s="292"/>
      <c r="F202" s="292"/>
      <c r="G202" s="318"/>
      <c r="H202" s="292"/>
      <c r="I202" s="292"/>
      <c r="J202" s="292"/>
      <c r="K202" s="320"/>
    </row>
    <row r="203" s="1" customFormat="1" ht="15" customHeight="1">
      <c r="B203" s="297"/>
      <c r="C203" s="272" t="s">
        <v>596</v>
      </c>
      <c r="D203" s="272"/>
      <c r="E203" s="272"/>
      <c r="F203" s="295" t="s">
        <v>44</v>
      </c>
      <c r="G203" s="272"/>
      <c r="H203" s="272" t="s">
        <v>607</v>
      </c>
      <c r="I203" s="272"/>
      <c r="J203" s="272"/>
      <c r="K203" s="320"/>
    </row>
    <row r="204" s="1" customFormat="1" ht="15" customHeight="1">
      <c r="B204" s="297"/>
      <c r="C204" s="272"/>
      <c r="D204" s="272"/>
      <c r="E204" s="272"/>
      <c r="F204" s="295" t="s">
        <v>45</v>
      </c>
      <c r="G204" s="272"/>
      <c r="H204" s="272" t="s">
        <v>608</v>
      </c>
      <c r="I204" s="272"/>
      <c r="J204" s="272"/>
      <c r="K204" s="320"/>
    </row>
    <row r="205" s="1" customFormat="1" ht="15" customHeight="1">
      <c r="B205" s="297"/>
      <c r="C205" s="272"/>
      <c r="D205" s="272"/>
      <c r="E205" s="272"/>
      <c r="F205" s="295" t="s">
        <v>48</v>
      </c>
      <c r="G205" s="272"/>
      <c r="H205" s="272" t="s">
        <v>609</v>
      </c>
      <c r="I205" s="272"/>
      <c r="J205" s="272"/>
      <c r="K205" s="320"/>
    </row>
    <row r="206" s="1" customFormat="1" ht="15" customHeight="1">
      <c r="B206" s="297"/>
      <c r="C206" s="272"/>
      <c r="D206" s="272"/>
      <c r="E206" s="272"/>
      <c r="F206" s="295" t="s">
        <v>46</v>
      </c>
      <c r="G206" s="272"/>
      <c r="H206" s="272" t="s">
        <v>610</v>
      </c>
      <c r="I206" s="272"/>
      <c r="J206" s="272"/>
      <c r="K206" s="320"/>
    </row>
    <row r="207" s="1" customFormat="1" ht="15" customHeight="1">
      <c r="B207" s="297"/>
      <c r="C207" s="272"/>
      <c r="D207" s="272"/>
      <c r="E207" s="272"/>
      <c r="F207" s="295" t="s">
        <v>47</v>
      </c>
      <c r="G207" s="272"/>
      <c r="H207" s="272" t="s">
        <v>611</v>
      </c>
      <c r="I207" s="272"/>
      <c r="J207" s="272"/>
      <c r="K207" s="320"/>
    </row>
    <row r="208" s="1" customFormat="1" ht="15" customHeight="1">
      <c r="B208" s="297"/>
      <c r="C208" s="272"/>
      <c r="D208" s="272"/>
      <c r="E208" s="272"/>
      <c r="F208" s="295"/>
      <c r="G208" s="272"/>
      <c r="H208" s="272"/>
      <c r="I208" s="272"/>
      <c r="J208" s="272"/>
      <c r="K208" s="320"/>
    </row>
    <row r="209" s="1" customFormat="1" ht="15" customHeight="1">
      <c r="B209" s="297"/>
      <c r="C209" s="272" t="s">
        <v>550</v>
      </c>
      <c r="D209" s="272"/>
      <c r="E209" s="272"/>
      <c r="F209" s="295" t="s">
        <v>80</v>
      </c>
      <c r="G209" s="272"/>
      <c r="H209" s="272" t="s">
        <v>612</v>
      </c>
      <c r="I209" s="272"/>
      <c r="J209" s="272"/>
      <c r="K209" s="320"/>
    </row>
    <row r="210" s="1" customFormat="1" ht="15" customHeight="1">
      <c r="B210" s="297"/>
      <c r="C210" s="272"/>
      <c r="D210" s="272"/>
      <c r="E210" s="272"/>
      <c r="F210" s="295" t="s">
        <v>446</v>
      </c>
      <c r="G210" s="272"/>
      <c r="H210" s="272" t="s">
        <v>447</v>
      </c>
      <c r="I210" s="272"/>
      <c r="J210" s="272"/>
      <c r="K210" s="320"/>
    </row>
    <row r="211" s="1" customFormat="1" ht="15" customHeight="1">
      <c r="B211" s="297"/>
      <c r="C211" s="272"/>
      <c r="D211" s="272"/>
      <c r="E211" s="272"/>
      <c r="F211" s="295" t="s">
        <v>444</v>
      </c>
      <c r="G211" s="272"/>
      <c r="H211" s="272" t="s">
        <v>613</v>
      </c>
      <c r="I211" s="272"/>
      <c r="J211" s="272"/>
      <c r="K211" s="320"/>
    </row>
    <row r="212" s="1" customFormat="1" ht="15" customHeight="1">
      <c r="B212" s="344"/>
      <c r="C212" s="272"/>
      <c r="D212" s="272"/>
      <c r="E212" s="272"/>
      <c r="F212" s="295" t="s">
        <v>448</v>
      </c>
      <c r="G212" s="333"/>
      <c r="H212" s="324" t="s">
        <v>449</v>
      </c>
      <c r="I212" s="324"/>
      <c r="J212" s="324"/>
      <c r="K212" s="345"/>
    </row>
    <row r="213" s="1" customFormat="1" ht="15" customHeight="1">
      <c r="B213" s="344"/>
      <c r="C213" s="272"/>
      <c r="D213" s="272"/>
      <c r="E213" s="272"/>
      <c r="F213" s="295" t="s">
        <v>397</v>
      </c>
      <c r="G213" s="333"/>
      <c r="H213" s="324" t="s">
        <v>398</v>
      </c>
      <c r="I213" s="324"/>
      <c r="J213" s="324"/>
      <c r="K213" s="345"/>
    </row>
    <row r="214" s="1" customFormat="1" ht="15" customHeight="1">
      <c r="B214" s="344"/>
      <c r="C214" s="272"/>
      <c r="D214" s="272"/>
      <c r="E214" s="272"/>
      <c r="F214" s="295"/>
      <c r="G214" s="333"/>
      <c r="H214" s="324"/>
      <c r="I214" s="324"/>
      <c r="J214" s="324"/>
      <c r="K214" s="345"/>
    </row>
    <row r="215" s="1" customFormat="1" ht="15" customHeight="1">
      <c r="B215" s="344"/>
      <c r="C215" s="272" t="s">
        <v>574</v>
      </c>
      <c r="D215" s="272"/>
      <c r="E215" s="272"/>
      <c r="F215" s="295">
        <v>1</v>
      </c>
      <c r="G215" s="333"/>
      <c r="H215" s="324" t="s">
        <v>614</v>
      </c>
      <c r="I215" s="324"/>
      <c r="J215" s="324"/>
      <c r="K215" s="345"/>
    </row>
    <row r="216" s="1" customFormat="1" ht="15" customHeight="1">
      <c r="B216" s="344"/>
      <c r="C216" s="272"/>
      <c r="D216" s="272"/>
      <c r="E216" s="272"/>
      <c r="F216" s="295">
        <v>2</v>
      </c>
      <c r="G216" s="333"/>
      <c r="H216" s="324" t="s">
        <v>615</v>
      </c>
      <c r="I216" s="324"/>
      <c r="J216" s="324"/>
      <c r="K216" s="345"/>
    </row>
    <row r="217" s="1" customFormat="1" ht="15" customHeight="1">
      <c r="B217" s="344"/>
      <c r="C217" s="272"/>
      <c r="D217" s="272"/>
      <c r="E217" s="272"/>
      <c r="F217" s="295">
        <v>3</v>
      </c>
      <c r="G217" s="333"/>
      <c r="H217" s="324" t="s">
        <v>616</v>
      </c>
      <c r="I217" s="324"/>
      <c r="J217" s="324"/>
      <c r="K217" s="345"/>
    </row>
    <row r="218" s="1" customFormat="1" ht="15" customHeight="1">
      <c r="B218" s="344"/>
      <c r="C218" s="272"/>
      <c r="D218" s="272"/>
      <c r="E218" s="272"/>
      <c r="F218" s="295">
        <v>4</v>
      </c>
      <c r="G218" s="333"/>
      <c r="H218" s="324" t="s">
        <v>617</v>
      </c>
      <c r="I218" s="324"/>
      <c r="J218" s="324"/>
      <c r="K218" s="345"/>
    </row>
    <row r="219" s="1" customFormat="1" ht="12.75" customHeight="1">
      <c r="B219" s="346"/>
      <c r="C219" s="347"/>
      <c r="D219" s="347"/>
      <c r="E219" s="347"/>
      <c r="F219" s="347"/>
      <c r="G219" s="347"/>
      <c r="H219" s="347"/>
      <c r="I219" s="347"/>
      <c r="J219" s="347"/>
      <c r="K219" s="34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TATA\pc</dc:creator>
  <cp:lastModifiedBy>TATA\pc</cp:lastModifiedBy>
  <dcterms:created xsi:type="dcterms:W3CDTF">2024-02-08T11:38:52Z</dcterms:created>
  <dcterms:modified xsi:type="dcterms:W3CDTF">2024-02-08T11:38:58Z</dcterms:modified>
</cp:coreProperties>
</file>