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Tělocvična" sheetId="2" r:id="rId2"/>
    <sheet name="SO02 - Spojovací krček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'SO01 - Tělocvična'!$C$126:$K$230</definedName>
    <definedName name="_xlnm.Print_Area" localSheetId="1">'SO01 - Tělocvična'!$C$114:$K$230</definedName>
    <definedName name="_xlnm.Print_Titles" localSheetId="1">'SO01 - Tělocvična'!$126:$126</definedName>
    <definedName name="_xlnm._FilterDatabase" localSheetId="2" hidden="1">'SO02 - Spojovací krček'!$C$124:$K$206</definedName>
    <definedName name="_xlnm.Print_Area" localSheetId="2">'SO02 - Spojovací krček'!$C$112:$K$206</definedName>
    <definedName name="_xlnm.Print_Titles" localSheetId="2">'SO02 - Spojovací krček'!$124:$124</definedName>
    <definedName name="_xlnm._FilterDatabase" localSheetId="3" hidden="1">'VRN - Vedlejší rozpočtové...'!$C$119:$K$132</definedName>
    <definedName name="_xlnm.Print_Area" localSheetId="3">'VRN - Vedlejší rozpočtové...'!$C$107:$K$132</definedName>
    <definedName name="_xlnm.Print_Titles" localSheetId="3">'VRN - Vedlejší rozpočtové...'!$119:$119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2"/>
  <c r="BH132"/>
  <c r="BG132"/>
  <c r="BF132"/>
  <c r="T132"/>
  <c r="T131"/>
  <c r="R132"/>
  <c r="R131"/>
  <c r="P132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91"/>
  <c r="J14"/>
  <c r="J12"/>
  <c r="J89"/>
  <c r="E7"/>
  <c r="E110"/>
  <c i="3" r="J37"/>
  <c r="J36"/>
  <c i="1" r="AY96"/>
  <c i="3" r="J35"/>
  <c i="1" r="AX96"/>
  <c i="3" r="BI206"/>
  <c r="BH206"/>
  <c r="BG206"/>
  <c r="BF206"/>
  <c r="T206"/>
  <c r="T205"/>
  <c r="T204"/>
  <c r="R206"/>
  <c r="R205"/>
  <c r="R204"/>
  <c r="P206"/>
  <c r="P205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121"/>
  <c r="J14"/>
  <c r="J12"/>
  <c r="J119"/>
  <c r="E7"/>
  <c r="E115"/>
  <c i="2" r="J37"/>
  <c r="J36"/>
  <c i="1" r="AY95"/>
  <c i="2" r="J35"/>
  <c i="1" r="AX95"/>
  <c i="2" r="BI230"/>
  <c r="BH230"/>
  <c r="BG230"/>
  <c r="BF230"/>
  <c r="T230"/>
  <c r="T229"/>
  <c r="T228"/>
  <c r="R230"/>
  <c r="R229"/>
  <c r="R228"/>
  <c r="P230"/>
  <c r="P229"/>
  <c r="P228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92"/>
  <c r="J17"/>
  <c r="J15"/>
  <c r="E15"/>
  <c r="F123"/>
  <c r="J14"/>
  <c r="J12"/>
  <c r="J121"/>
  <c r="E7"/>
  <c r="E117"/>
  <c i="1" r="L90"/>
  <c r="AM90"/>
  <c r="AM89"/>
  <c r="L89"/>
  <c r="AM87"/>
  <c r="L87"/>
  <c r="L85"/>
  <c r="L84"/>
  <c i="2" r="BK222"/>
  <c r="BK210"/>
  <c r="J200"/>
  <c r="BK182"/>
  <c r="BK150"/>
  <c r="J140"/>
  <c r="BK230"/>
  <c r="BK218"/>
  <c r="BK201"/>
  <c r="J169"/>
  <c r="J153"/>
  <c r="BK143"/>
  <c r="J134"/>
  <c i="3" r="J183"/>
  <c r="J161"/>
  <c r="J201"/>
  <c r="J145"/>
  <c r="J206"/>
  <c r="BK165"/>
  <c r="J130"/>
  <c r="BK192"/>
  <c r="BK174"/>
  <c r="J140"/>
  <c r="J200"/>
  <c r="J190"/>
  <c r="J178"/>
  <c r="J166"/>
  <c r="BK136"/>
  <c r="J159"/>
  <c i="4" r="BK129"/>
  <c r="J123"/>
  <c i="2" r="J218"/>
  <c r="J212"/>
  <c r="J203"/>
  <c r="BK189"/>
  <c r="BK175"/>
  <c r="BK148"/>
  <c r="J139"/>
  <c r="BK130"/>
  <c r="J227"/>
  <c r="BK205"/>
  <c r="J189"/>
  <c r="J175"/>
  <c r="J150"/>
  <c r="BK140"/>
  <c i="1" r="AS94"/>
  <c i="3" r="J195"/>
  <c r="BK133"/>
  <c r="J203"/>
  <c r="J136"/>
  <c r="BK195"/>
  <c r="BK182"/>
  <c r="BK154"/>
  <c i="4" r="J132"/>
  <c r="BK123"/>
  <c i="2" r="BK214"/>
  <c r="J210"/>
  <c r="J201"/>
  <c r="J179"/>
  <c r="BK167"/>
  <c r="J147"/>
  <c r="J137"/>
  <c r="BK225"/>
  <c r="J216"/>
  <c r="J197"/>
  <c r="BK177"/>
  <c r="J161"/>
  <c r="BK147"/>
  <c r="J136"/>
  <c i="3" r="J192"/>
  <c r="J172"/>
  <c r="BK140"/>
  <c r="BK151"/>
  <c r="J189"/>
  <c r="J158"/>
  <c r="BK201"/>
  <c r="BK189"/>
  <c r="BK168"/>
  <c r="BK138"/>
  <c i="4" r="BK126"/>
  <c i="2" r="BK212"/>
  <c r="J207"/>
  <c r="J195"/>
  <c r="BK169"/>
  <c r="BK145"/>
  <c r="BK134"/>
  <c r="BK216"/>
  <c r="J225"/>
  <c r="BK203"/>
  <c r="J184"/>
  <c r="J167"/>
  <c r="J148"/>
  <c r="BK139"/>
  <c r="J130"/>
  <c i="3" r="J169"/>
  <c r="BK128"/>
  <c r="BK186"/>
  <c r="BK130"/>
  <c r="BK172"/>
  <c r="J132"/>
  <c r="BK194"/>
  <c r="J176"/>
  <c r="J151"/>
  <c r="BK206"/>
  <c r="J180"/>
  <c r="J168"/>
  <c r="BK145"/>
  <c r="J147"/>
  <c i="4" r="J127"/>
  <c r="BK127"/>
  <c i="2" r="BK219"/>
  <c r="BK207"/>
  <c r="BK197"/>
  <c r="J177"/>
  <c r="J155"/>
  <c r="BK144"/>
  <c r="BK136"/>
  <c r="J230"/>
  <c r="J222"/>
  <c r="BK195"/>
  <c r="J182"/>
  <c r="BK155"/>
  <c r="J145"/>
  <c r="BK132"/>
  <c i="3" r="BK180"/>
  <c r="BK158"/>
  <c r="BK200"/>
  <c r="BK149"/>
  <c r="J194"/>
  <c r="BK161"/>
  <c r="J197"/>
  <c r="BK183"/>
  <c r="BK159"/>
  <c r="J133"/>
  <c r="J186"/>
  <c r="BK176"/>
  <c r="J165"/>
  <c r="BK132"/>
  <c i="4" r="J126"/>
  <c r="BK125"/>
  <c i="2" r="J214"/>
  <c r="J205"/>
  <c r="BK184"/>
  <c r="BK161"/>
  <c r="J143"/>
  <c r="J132"/>
  <c r="BK227"/>
  <c r="J219"/>
  <c r="BK200"/>
  <c r="BK179"/>
  <c r="BK153"/>
  <c r="J144"/>
  <c r="BK137"/>
  <c i="3" r="J174"/>
  <c r="J154"/>
  <c r="BK190"/>
  <c r="BK129"/>
  <c r="J182"/>
  <c r="J138"/>
  <c r="BK203"/>
  <c r="BK178"/>
  <c r="BK147"/>
  <c r="J128"/>
  <c r="BK197"/>
  <c r="BK169"/>
  <c r="J149"/>
  <c r="BK166"/>
  <c r="J129"/>
  <c i="4" r="BK132"/>
  <c r="J125"/>
  <c r="J129"/>
  <c i="2" l="1" r="T129"/>
  <c r="P138"/>
  <c r="T138"/>
  <c r="P142"/>
  <c r="T142"/>
  <c r="BK204"/>
  <c r="J204"/>
  <c r="J104"/>
  <c r="T204"/>
  <c i="3" r="BK177"/>
  <c r="J177"/>
  <c r="J102"/>
  <c i="2" r="BK129"/>
  <c r="J129"/>
  <c r="J98"/>
  <c r="P152"/>
  <c r="P204"/>
  <c r="R204"/>
  <c r="BK152"/>
  <c r="J152"/>
  <c r="J103"/>
  <c r="BK213"/>
  <c r="J213"/>
  <c r="J105"/>
  <c i="3" r="BK127"/>
  <c r="BK126"/>
  <c r="J126"/>
  <c r="J97"/>
  <c r="T127"/>
  <c r="T126"/>
  <c r="BK171"/>
  <c r="J171"/>
  <c r="J101"/>
  <c r="R171"/>
  <c r="R135"/>
  <c r="R134"/>
  <c r="R125"/>
  <c r="BK191"/>
  <c r="J191"/>
  <c r="J103"/>
  <c r="P191"/>
  <c i="4" r="R122"/>
  <c r="R121"/>
  <c r="R120"/>
  <c i="2" r="R129"/>
  <c r="BK138"/>
  <c r="J138"/>
  <c r="J99"/>
  <c r="R138"/>
  <c r="BK142"/>
  <c r="J142"/>
  <c r="J100"/>
  <c r="R142"/>
  <c r="R213"/>
  <c i="3" r="P127"/>
  <c r="P126"/>
  <c r="T171"/>
  <c r="T135"/>
  <c r="T134"/>
  <c r="T125"/>
  <c r="T177"/>
  <c r="R191"/>
  <c i="2" r="T152"/>
  <c r="T151"/>
  <c r="T213"/>
  <c i="4" r="P122"/>
  <c r="P121"/>
  <c r="P120"/>
  <c i="1" r="AU97"/>
  <c i="2" r="P129"/>
  <c r="P128"/>
  <c r="R152"/>
  <c r="P213"/>
  <c i="3" r="R127"/>
  <c r="R126"/>
  <c r="P171"/>
  <c r="P135"/>
  <c r="P134"/>
  <c r="P125"/>
  <c i="1" r="AU96"/>
  <c i="3" r="P177"/>
  <c r="R177"/>
  <c r="T191"/>
  <c i="4" r="BK122"/>
  <c r="T122"/>
  <c r="T121"/>
  <c r="T120"/>
  <c i="2" r="BK149"/>
  <c r="J149"/>
  <c r="J101"/>
  <c r="BK229"/>
  <c r="J229"/>
  <c r="J107"/>
  <c i="3" r="BK135"/>
  <c r="J135"/>
  <c r="J100"/>
  <c r="BK205"/>
  <c r="J205"/>
  <c r="J105"/>
  <c i="4" r="BK128"/>
  <c r="J128"/>
  <c r="J99"/>
  <c r="BK131"/>
  <c r="J131"/>
  <c r="J100"/>
  <c r="F92"/>
  <c r="J117"/>
  <c r="BE127"/>
  <c r="J114"/>
  <c r="BE123"/>
  <c r="F116"/>
  <c i="3" r="J127"/>
  <c r="J98"/>
  <c i="4" r="J116"/>
  <c r="BE132"/>
  <c r="E85"/>
  <c r="BE126"/>
  <c r="BE129"/>
  <c r="BE125"/>
  <c i="3" r="J91"/>
  <c r="BE128"/>
  <c r="BE133"/>
  <c r="BE140"/>
  <c r="BE145"/>
  <c r="BE149"/>
  <c r="BE158"/>
  <c r="E85"/>
  <c r="F122"/>
  <c r="BE161"/>
  <c r="BE174"/>
  <c r="BE189"/>
  <c r="BE195"/>
  <c r="BE203"/>
  <c r="F91"/>
  <c r="BE130"/>
  <c r="BE165"/>
  <c r="BE166"/>
  <c r="BE172"/>
  <c r="J92"/>
  <c r="BE129"/>
  <c r="BE154"/>
  <c r="BE159"/>
  <c r="BE169"/>
  <c r="BE180"/>
  <c r="BE194"/>
  <c r="BE200"/>
  <c r="BE201"/>
  <c r="BE206"/>
  <c r="BE132"/>
  <c r="BE147"/>
  <c r="BE176"/>
  <c r="BE178"/>
  <c r="BE183"/>
  <c r="BE192"/>
  <c r="J89"/>
  <c r="BE136"/>
  <c r="BE138"/>
  <c r="BE151"/>
  <c r="BE168"/>
  <c r="BE182"/>
  <c r="BE186"/>
  <c r="BE190"/>
  <c r="BE197"/>
  <c i="2" r="E85"/>
  <c r="J89"/>
  <c r="J91"/>
  <c r="J92"/>
  <c r="F124"/>
  <c r="BE130"/>
  <c r="BE136"/>
  <c r="BE137"/>
  <c r="BE139"/>
  <c r="BE140"/>
  <c r="BE143"/>
  <c r="BE145"/>
  <c r="BE148"/>
  <c r="BE150"/>
  <c r="BE153"/>
  <c r="BE175"/>
  <c r="BE177"/>
  <c r="BE189"/>
  <c r="BE218"/>
  <c r="BE219"/>
  <c r="BE222"/>
  <c r="BE225"/>
  <c r="BE227"/>
  <c r="F91"/>
  <c r="BE132"/>
  <c r="BE134"/>
  <c r="BE144"/>
  <c r="BE147"/>
  <c r="BE155"/>
  <c r="BE161"/>
  <c r="BE167"/>
  <c r="BE169"/>
  <c r="BE179"/>
  <c r="BE182"/>
  <c r="BE184"/>
  <c r="BE195"/>
  <c r="BE197"/>
  <c r="BE200"/>
  <c r="BE201"/>
  <c r="BE203"/>
  <c r="BE205"/>
  <c r="BE207"/>
  <c r="BE210"/>
  <c r="BE212"/>
  <c r="BE214"/>
  <c r="BE216"/>
  <c r="BE230"/>
  <c r="F34"/>
  <c i="1" r="BA95"/>
  <c i="3" r="F37"/>
  <c i="1" r="BD96"/>
  <c i="2" r="F35"/>
  <c i="1" r="BB95"/>
  <c i="3" r="F35"/>
  <c i="1" r="BB96"/>
  <c i="2" r="F37"/>
  <c i="1" r="BD95"/>
  <c i="3" r="F36"/>
  <c i="1" r="BC96"/>
  <c i="2" r="F36"/>
  <c i="1" r="BC95"/>
  <c i="4" r="F34"/>
  <c i="1" r="BA97"/>
  <c i="4" r="J34"/>
  <c i="1" r="AW97"/>
  <c i="3" r="F34"/>
  <c i="1" r="BA96"/>
  <c i="3" r="J34"/>
  <c i="1" r="AW96"/>
  <c i="4" r="F35"/>
  <c i="1" r="BB97"/>
  <c i="2" r="J34"/>
  <c i="1" r="AW95"/>
  <c i="4" r="F37"/>
  <c i="1" r="BD97"/>
  <c i="4" r="F36"/>
  <c i="1" r="BC97"/>
  <c i="2" l="1" r="T128"/>
  <c r="T127"/>
  <c r="R128"/>
  <c r="R151"/>
  <c r="R127"/>
  <c i="4" r="BK121"/>
  <c r="J121"/>
  <c r="J97"/>
  <c i="2" r="P151"/>
  <c r="P127"/>
  <c i="1" r="AU95"/>
  <c i="3" r="BK134"/>
  <c r="J134"/>
  <c r="J99"/>
  <c i="2" r="BK151"/>
  <c r="BK127"/>
  <c r="J127"/>
  <c r="BK228"/>
  <c r="J228"/>
  <c r="J106"/>
  <c r="BK128"/>
  <c r="J128"/>
  <c r="J97"/>
  <c i="3" r="BK204"/>
  <c r="J204"/>
  <c r="J104"/>
  <c i="4" r="J122"/>
  <c r="J98"/>
  <c i="3" r="F33"/>
  <c i="1" r="AZ96"/>
  <c i="2" r="F33"/>
  <c i="1" r="AZ95"/>
  <c i="3" r="J33"/>
  <c i="1" r="AV96"/>
  <c r="AT96"/>
  <c i="2" r="J30"/>
  <c i="1" r="AG95"/>
  <c i="4" r="J33"/>
  <c i="1" r="AV97"/>
  <c r="AT97"/>
  <c r="BD94"/>
  <c r="W33"/>
  <c r="BA94"/>
  <c r="AW94"/>
  <c r="AK30"/>
  <c i="2" r="J33"/>
  <c i="1" r="AV95"/>
  <c r="AT95"/>
  <c r="AN95"/>
  <c i="4" r="F33"/>
  <c i="1" r="AZ97"/>
  <c r="BC94"/>
  <c r="W32"/>
  <c r="BB94"/>
  <c r="W31"/>
  <c r="AU94"/>
  <c i="2" l="1" r="J96"/>
  <c r="J151"/>
  <c r="J102"/>
  <c i="3" r="BK125"/>
  <c r="J125"/>
  <c r="J96"/>
  <c i="4" r="BK120"/>
  <c r="J120"/>
  <c r="J96"/>
  <c i="2" r="J39"/>
  <c i="1" r="AY94"/>
  <c r="AX94"/>
  <c r="W30"/>
  <c r="AZ94"/>
  <c r="W29"/>
  <c i="4" l="1" r="J30"/>
  <c i="1" r="AG97"/>
  <c i="3" r="J30"/>
  <c i="1" r="AG96"/>
  <c r="AG94"/>
  <c r="AK26"/>
  <c r="AV94"/>
  <c r="AK29"/>
  <c r="AK35"/>
  <c i="4" l="1" r="J39"/>
  <c i="3" r="J39"/>
  <c i="1" r="AN96"/>
  <c r="AN97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<sst xmlns="http://schemas.openxmlformats.org/spreadsheetml/2006/main">
  <si>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</si>
  <si>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</si>
  <si>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</si>
  <si>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</si>
  <si>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</si>
  <si>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{f7043a8e-726f-4842-8efd-207193b60d0c}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</si>
  <si>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</si>
  <si>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</si>
  <si>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</si>
  <si>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</si>
  <si>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</si>
  <si>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</si>
  <si>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</si>
  <si>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</si>
  <si>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</si>
  <si>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20240111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</si>
  <si>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</si>
  <si>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</si>
  <si>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SNP - Oprava střechy 1.NP pavilonu tělocvičny a přilehlého spojovacího krčku</t>
  </si>
  <si>
    <t>KSO:</t>
  </si>
  <si>
    <t>CC-CZ:</t>
  </si>
  <si>
    <t>Místo:</t>
  </si>
  <si>
    <t xml:space="preserve"> </t>
  </si>
  <si>
    <t>Datum:</t>
  </si>
  <si>
    <t>11. 1. 2024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</si>
  <si>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</si>
  <si>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</si>
  <si>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</si>
  <si>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</si>
  <si>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</si>
  <si>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</si>
  <si>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</si>
  <si>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</si>
  <si>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</si>
  <si>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</si>
  <si>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</si>
  <si>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</si>
  <si>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</si>
  <si>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</si>
  <si>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</si>
  <si>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</si>
  <si>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</si>
  <si>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</si>
  <si>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</si>
  <si>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</si>
  <si>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</si>
  <si>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</si>
  <si>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</si>
  <si>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</si>
  <si>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</si>
  <si>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</si>
  <si>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</si>
  <si>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</si>
  <si>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</si>
  <si>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</si>
  <si>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</si>
  <si>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</si>
  <si>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</si>
  <si>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</si>
  <si>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</si>
  <si>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</si>
  <si>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</si>
  <si>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</si>
  <si>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</si>
  <si>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</si>
  <si>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</si>
  <si>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</si>
  <si>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</si>
  <si>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</si>
  <si>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</si>
  <si>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</si>
  <si>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</si>
  <si>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</si>
  <si>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</si>
  <si>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</si>
  <si>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</si>
  <si>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</si>
  <si>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</si>
  <si>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</si>
  <si>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</si>
  <si>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</si>
  <si>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Tělocvična</t>
  </si>
  <si>
    <t>STA</t>
  </si>
  <si>
    <t>{d57a05c1-8485-4e72-9017-b81fb7b5e65d}</t>
  </si>
  <si>
    <t>2</t>
  </si>
  <si>
    <t>SO02</t>
  </si>
  <si>
    <t>Spojovací krček</t>
  </si>
  <si>
    <t>{a4e0a72c-4b53-49f5-98d8-5706e8ce8bd6}</t>
  </si>
  <si>
    <t>VRN</t>
  </si>
  <si>
    <t>Vedlejší rozpočtové náklady</t>
  </si>
  <si>
    <t>{473a9186-1464-42f2-b28a-4752bcc40d45}</t>
  </si>
  <si>
    <t>KRYCÍ LIST SOUPISU PRACÍ</t>
  </si>
  <si>
    <t>Objekt:</t>
  </si>
  <si>
    <t>SO01 - Tělocvična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</si>
  <si>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</si>
  <si>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</si>
  <si>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</si>
  <si>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</si>
  <si>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</si>
  <si>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</si>
  <si>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</si>
  <si>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</si>
  <si>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</si>
  <si>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</si>
  <si>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</si>
  <si>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</si>
  <si>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</si>
  <si>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741 - Elektroinstalace - silnoproud</t>
  </si>
  <si>
    <t>M - Práce a dodávky M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</si>
  <si>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</si>
  <si>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</si>
  <si>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</si>
  <si>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</si>
  <si>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</si>
  <si>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</si>
  <si>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</si>
  <si>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</si>
  <si>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</si>
  <si>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</si>
  <si>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</si>
  <si>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</si>
  <si>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</si>
  <si>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</si>
  <si>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</si>
  <si>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</si>
  <si>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</si>
  <si>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</si>
  <si>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</si>
  <si>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</si>
  <si>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622151031</t>
  </si>
  <si>
    <t>Penetrační silikonový nátěr vnějších pastovitých tenkovrstvých omítek stěn</t>
  </si>
  <si>
    <t>m2</t>
  </si>
  <si>
    <t>CS ÚRS 2024 01</t>
  </si>
  <si>
    <t>4</t>
  </si>
  <si>
    <t>-1712147691</t>
  </si>
  <si>
    <t>VV</t>
  </si>
  <si>
    <t>6*3 "oprava zateplovacího systému"</t>
  </si>
  <si>
    <t>622211031</t>
  </si>
  <si>
    <t>Montáž kontaktního zateplení vnějších stěn lepením a mechanickým kotvením polystyrénových desek do betonu a zdiva tl přes 120 do 160 mm</t>
  </si>
  <si>
    <t>2005215022</t>
  </si>
  <si>
    <t>3</t>
  </si>
  <si>
    <t>M</t>
  </si>
  <si>
    <t>28375952</t>
  </si>
  <si>
    <t>deska EPS 70 fasádní λ=0,039 tl 160mm</t>
  </si>
  <si>
    <t>8</t>
  </si>
  <si>
    <t>-1299600375</t>
  </si>
  <si>
    <t>18*1,05 'Přepočtené koeficientem množství</t>
  </si>
  <si>
    <t>622251101</t>
  </si>
  <si>
    <t>Příplatek k cenám kontaktního zateplení vnějších stěn za zápustnou montáž a použití tepelněizolačních zátek z polystyrenu</t>
  </si>
  <si>
    <t>-1412034824</t>
  </si>
  <si>
    <t>5</t>
  </si>
  <si>
    <t>622531052</t>
  </si>
  <si>
    <t>Tenkovrstvá silikonová rýhovaná omítka zrnitost 2,0 mm vnějších stěn</t>
  </si>
  <si>
    <t>123828820</t>
  </si>
  <si>
    <t>9</t>
  </si>
  <si>
    <t>Ostatní konstrukce a práce, bourání</t>
  </si>
  <si>
    <t>966081125</t>
  </si>
  <si>
    <t>Bourání kontaktního zateplení z polystyrenových desek malých ploch jednotlivě přes 2 do 4,0 m2</t>
  </si>
  <si>
    <t>kus</t>
  </si>
  <si>
    <t>-723587143</t>
  </si>
  <si>
    <t>7</t>
  </si>
  <si>
    <t>978036191</t>
  </si>
  <si>
    <t>Otlučení (osekání) cementových omítek vnějších ploch v rozsahu přes 80 do 100 %</t>
  </si>
  <si>
    <t>-678402481</t>
  </si>
  <si>
    <t>997</t>
  </si>
  <si>
    <t>Přesun sutě</t>
  </si>
  <si>
    <t>997013111</t>
  </si>
  <si>
    <t>Vnitrostaveništní doprava suti a vybouraných hmot pro budovy v do 6 m</t>
  </si>
  <si>
    <t>t</t>
  </si>
  <si>
    <t>CS ÚRS 2024 02</t>
  </si>
  <si>
    <t>-2075416289</t>
  </si>
  <si>
    <t>997013501</t>
  </si>
  <si>
    <t>Odvoz suti a vybouraných hmot na skládku nebo meziskládku do 1 km se složením</t>
  </si>
  <si>
    <t>1051430898</t>
  </si>
  <si>
    <t>10</t>
  </si>
  <si>
    <t>997013511</t>
  </si>
  <si>
    <t>Odvoz suti a vybouraných hmot z meziskládky na skládku do 1 km s naložením a se složením</t>
  </si>
  <si>
    <t>-1921125670</t>
  </si>
  <si>
    <t>4,327*15 'Přepočtené koeficientem množství</t>
  </si>
  <si>
    <t>11</t>
  </si>
  <si>
    <t>997013631</t>
  </si>
  <si>
    <t>Poplatek za uložení na skládce (skládkovné) stavebního odpadu směsného kód odpadu 17 09 04</t>
  </si>
  <si>
    <t>-433369348</t>
  </si>
  <si>
    <t>997013813</t>
  </si>
  <si>
    <t>Poplatek za uložení na skládce (skládkovné) stavebního odpadu z plastických hmot kód odpadu 17 02 03</t>
  </si>
  <si>
    <t>2026787207</t>
  </si>
  <si>
    <t>998</t>
  </si>
  <si>
    <t>Přesun hmot</t>
  </si>
  <si>
    <t>13</t>
  </si>
  <si>
    <t>998011009</t>
  </si>
  <si>
    <t>Přesun hmot pro budovy zděné s omezením mechanizace pro budovy v přes 6 do 12 m</t>
  </si>
  <si>
    <t>839976613</t>
  </si>
  <si>
    <t>PSV</t>
  </si>
  <si>
    <t>Práce a dodávky PSV</t>
  </si>
  <si>
    <t>712</t>
  </si>
  <si>
    <t>Povlakové krytiny</t>
  </si>
  <si>
    <t>14</t>
  </si>
  <si>
    <t>712300845</t>
  </si>
  <si>
    <t>Demontáž ventilační hlavice na ploché střeše sklonu do 10°</t>
  </si>
  <si>
    <t>16</t>
  </si>
  <si>
    <t>-306537532</t>
  </si>
  <si>
    <t>6 "v ploše"</t>
  </si>
  <si>
    <t>15</t>
  </si>
  <si>
    <t>712300854</t>
  </si>
  <si>
    <t>Demontáž lišt poplastovaných</t>
  </si>
  <si>
    <t>m</t>
  </si>
  <si>
    <t>-696957553</t>
  </si>
  <si>
    <t>109 "vnitřní kout"</t>
  </si>
  <si>
    <t>109 "kout atiky, nebo horní lemování u stěny"</t>
  </si>
  <si>
    <t>69 "vnější okraj atiky"</t>
  </si>
  <si>
    <t>9*2,5 "lišty okna tělocvičny"</t>
  </si>
  <si>
    <t>Součet</t>
  </si>
  <si>
    <t>712361701</t>
  </si>
  <si>
    <t>Provedení povlakové krytiny střech do 10° fólií položenou volně s přilepením spojů</t>
  </si>
  <si>
    <t>-918696859</t>
  </si>
  <si>
    <t>33*8 "hlavní plocha"</t>
  </si>
  <si>
    <t>7,5*3 "plocha vedlejší"</t>
  </si>
  <si>
    <t>7,5*3 "plocha pod VZT"</t>
  </si>
  <si>
    <t>109*0,5 "svislá plocha atiky včetně parapetů a ostění oken"</t>
  </si>
  <si>
    <t>17</t>
  </si>
  <si>
    <t>28322012</t>
  </si>
  <si>
    <t>fólie hydroizolační střešní mPVC mechanicky kotvená šedá tl 1,5mm</t>
  </si>
  <si>
    <t>32</t>
  </si>
  <si>
    <t>-1928905442</t>
  </si>
  <si>
    <t>363,5*1,1655 'Přepočtené koeficientem množství</t>
  </si>
  <si>
    <t>18</t>
  </si>
  <si>
    <t>712361801</t>
  </si>
  <si>
    <t>Odstranění povlakové krytiny střech do 10° z fólií položených volně</t>
  </si>
  <si>
    <t>-1059365185</t>
  </si>
  <si>
    <t>P</t>
  </si>
  <si>
    <t>Poznámka k položce:_x000d_
včetně vyřezání okolo kotev - kotvy zůstávají ve skladby střechy</t>
  </si>
  <si>
    <t>19</t>
  </si>
  <si>
    <t>712_R01</t>
  </si>
  <si>
    <t>Příplatek při odstranění a nové provedení folie za plochu pod jednotkou VZT (ztížený přístup s pracností)</t>
  </si>
  <si>
    <t>461806181</t>
  </si>
  <si>
    <t>20</t>
  </si>
  <si>
    <t>712363103</t>
  </si>
  <si>
    <t>Provedení povlakové krytiny střech do 10° ukotvení fólie talířovou hmoždinkou do betonu nebo ŽB</t>
  </si>
  <si>
    <t>782717109</t>
  </si>
  <si>
    <t>309 "počet kotev odhad 1 ks/m2"</t>
  </si>
  <si>
    <t>590_R01</t>
  </si>
  <si>
    <t xml:space="preserve">hmoždinka střešní Ejot  FDD Plus- R 50x295 mm</t>
  </si>
  <si>
    <t>-1056821201</t>
  </si>
  <si>
    <t>Poznámka k položce:_x000d_
Bude zvoleno po výtažných zkouškách, předpoklad</t>
  </si>
  <si>
    <t>309,52380952381*1,05 'Přepočtené koeficientem množství</t>
  </si>
  <si>
    <t>22</t>
  </si>
  <si>
    <t>712363352</t>
  </si>
  <si>
    <t>Povlakové krytiny střech do 10° z tvarovaných poplastovaných lišt délky 2 m koutová lišta vnitřní rš 100 mm</t>
  </si>
  <si>
    <t>1305236267</t>
  </si>
  <si>
    <t>23</t>
  </si>
  <si>
    <t>712363353</t>
  </si>
  <si>
    <t>Povlakové krytiny střech do 10° z tvarovaných poplastovaných lišt délky 2 m koutová lišta vnější rš 100 mm</t>
  </si>
  <si>
    <t>14948428</t>
  </si>
  <si>
    <t>24</t>
  </si>
  <si>
    <t>712391171</t>
  </si>
  <si>
    <t>Provedení povlakové krytiny střech do 10° podkladní textilní vrstvy</t>
  </si>
  <si>
    <t>1904783814</t>
  </si>
  <si>
    <t>25</t>
  </si>
  <si>
    <t>69311068</t>
  </si>
  <si>
    <t>geotextilie netkaná separační, ochranná, filtrační, drenážní PP 300g/m2</t>
  </si>
  <si>
    <t>-1890075550</t>
  </si>
  <si>
    <t>363,5*1,155 'Přepočtené koeficientem množství</t>
  </si>
  <si>
    <t>26</t>
  </si>
  <si>
    <t>712861801</t>
  </si>
  <si>
    <t>Odstranění povlakové krytiny ze svislých ploch z fólií položených volně</t>
  </si>
  <si>
    <t>1996077745</t>
  </si>
  <si>
    <t>27</t>
  </si>
  <si>
    <t>712_R02</t>
  </si>
  <si>
    <t>Odstranění podkladní geotextilie</t>
  </si>
  <si>
    <t>-369395744</t>
  </si>
  <si>
    <t>28</t>
  </si>
  <si>
    <t>712_R03</t>
  </si>
  <si>
    <t>Vyspravení podkladu z tepelné izolace - Náhrada vrchní části tepelného izolantu deskou EPS tl.120 mm (5% celkové plochy)</t>
  </si>
  <si>
    <t>-1011650195</t>
  </si>
  <si>
    <t>Poznámka k položce:_x000d_
včetně montážní pěny</t>
  </si>
  <si>
    <t>29</t>
  </si>
  <si>
    <t>998712101</t>
  </si>
  <si>
    <t>Přesun hmot tonážní pro krytiny povlakové v objektech v do 6 m</t>
  </si>
  <si>
    <t>520067268</t>
  </si>
  <si>
    <t>721</t>
  </si>
  <si>
    <t>Zdravotechnika - vnitřní kanalizace</t>
  </si>
  <si>
    <t>30</t>
  </si>
  <si>
    <t>721210824</t>
  </si>
  <si>
    <t>Demontáž vpustí střešních DN 150</t>
  </si>
  <si>
    <t>-27638286</t>
  </si>
  <si>
    <t>4 "střecha"</t>
  </si>
  <si>
    <t>31</t>
  </si>
  <si>
    <t>721233113</t>
  </si>
  <si>
    <t>Střešní vtok polypropylen PP pro ploché střechy svislý odtok DN 125</t>
  </si>
  <si>
    <t>348973273</t>
  </si>
  <si>
    <t>Poznámka k položce:_x000d_
Dvoustupňové odvodnění</t>
  </si>
  <si>
    <t>721273153</t>
  </si>
  <si>
    <t>Hlavice ventilační polypropylen PP DN 110</t>
  </si>
  <si>
    <t>-1220002066</t>
  </si>
  <si>
    <t>33</t>
  </si>
  <si>
    <t>998721101</t>
  </si>
  <si>
    <t>Přesun hmot tonážní pro vnitřní kanalizaci v objektech v do 6 m</t>
  </si>
  <si>
    <t>-741809589</t>
  </si>
  <si>
    <t>741</t>
  </si>
  <si>
    <t>Elektroinstalace - silnoproud</t>
  </si>
  <si>
    <t>34</t>
  </si>
  <si>
    <t>741420001</t>
  </si>
  <si>
    <t>Montáž drát nebo lano hromosvodné svodové D do 10 mm s podpěrou</t>
  </si>
  <si>
    <t>1346820264</t>
  </si>
  <si>
    <t>3+4+15+35 "lano střechy včetně jímačů"</t>
  </si>
  <si>
    <t>35</t>
  </si>
  <si>
    <t>741420021</t>
  </si>
  <si>
    <t>Montáž svorka hromosvodná se 2 šrouby</t>
  </si>
  <si>
    <t>-1568132592</t>
  </si>
  <si>
    <t>24 "spojení lan"</t>
  </si>
  <si>
    <t>36</t>
  </si>
  <si>
    <t>35441996</t>
  </si>
  <si>
    <t>svorka odbočovací a spojovací pro spojování kruhových a páskových vodičů, FeZn</t>
  </si>
  <si>
    <t>-1705049671</t>
  </si>
  <si>
    <t>37</t>
  </si>
  <si>
    <t>741421823</t>
  </si>
  <si>
    <t>Demontáž drátu nebo lana svodového vedení D přes 8 mm rovná střecha</t>
  </si>
  <si>
    <t>859879548</t>
  </si>
  <si>
    <t>Poznámka k položce:_x000d_
pro zpětné použití (uskladnění na místě nebo vyvěšení mimo prostor střechy)</t>
  </si>
  <si>
    <t>38</t>
  </si>
  <si>
    <t>741421843</t>
  </si>
  <si>
    <t>Demontáž svorky šroubové hromosvodné se 2 šrouby</t>
  </si>
  <si>
    <t>-143280127</t>
  </si>
  <si>
    <t xml:space="preserve">Poznámka k položce:_x000d_
pro zpětné použití </t>
  </si>
  <si>
    <t>39</t>
  </si>
  <si>
    <t>741_R01</t>
  </si>
  <si>
    <t>Manipulace s podpěrami střešního vedení (demontáž a zpětná montáž, přemístění)</t>
  </si>
  <si>
    <t>1037958141</t>
  </si>
  <si>
    <t>90 "podpory lana"</t>
  </si>
  <si>
    <t>40</t>
  </si>
  <si>
    <t>998741101</t>
  </si>
  <si>
    <t>Přesun hmot tonážní pro silnoproud v objektech v do 6 m</t>
  </si>
  <si>
    <t>-1270196163</t>
  </si>
  <si>
    <t>Práce a dodávky M</t>
  </si>
  <si>
    <t>58-M</t>
  </si>
  <si>
    <t>Revize vyhrazených technických zařízení</t>
  </si>
  <si>
    <t>41</t>
  </si>
  <si>
    <t>580_R01</t>
  </si>
  <si>
    <t>Revize hromosvodu po provedených stavebních opravách</t>
  </si>
  <si>
    <t>kpl</t>
  </si>
  <si>
    <t>64</t>
  </si>
  <si>
    <t>1085683616</t>
  </si>
  <si>
    <t>SO02 - Spojovací krček</t>
  </si>
  <si>
    <t xml:space="preserve">      721 - Zdravotechnika - vnitřní kanalizace</t>
  </si>
  <si>
    <t xml:space="preserve">    764 - Konstrukce klempířské</t>
  </si>
  <si>
    <t>-739492985</t>
  </si>
  <si>
    <t>759169994</t>
  </si>
  <si>
    <t>-1472290072</t>
  </si>
  <si>
    <t>1,461*15 'Přepočtené koeficientem množství</t>
  </si>
  <si>
    <t>1786083800</t>
  </si>
  <si>
    <t>898417709</t>
  </si>
  <si>
    <t>1105925662</t>
  </si>
  <si>
    <t>2 "v ploše"</t>
  </si>
  <si>
    <t>1942190433</t>
  </si>
  <si>
    <t>20+10 "severní a jižní strana střechy"</t>
  </si>
  <si>
    <t>-1710409355</t>
  </si>
  <si>
    <t>121 "plocha krčku"</t>
  </si>
  <si>
    <t>20*1,2 "folie na fasádě sever"</t>
  </si>
  <si>
    <t>10*0,5 "folie na fasádě jih"</t>
  </si>
  <si>
    <t>1897972033</t>
  </si>
  <si>
    <t>150*1,1655 'Přepočtené koeficientem množství</t>
  </si>
  <si>
    <t>1138686196</t>
  </si>
  <si>
    <t>-123035840</t>
  </si>
  <si>
    <t>121 "počet kotev odhad 1 ks/m2"</t>
  </si>
  <si>
    <t>1365333258</t>
  </si>
  <si>
    <t>121,904761904762*1,05 'Přepočtené koeficientem množství</t>
  </si>
  <si>
    <t>309085566</t>
  </si>
  <si>
    <t>96 "obvod střechy spoj se závětrnou lištou"</t>
  </si>
  <si>
    <t>-1947660547</t>
  </si>
  <si>
    <t>956984385</t>
  </si>
  <si>
    <t>150*1,155 'Přepočtené koeficientem množství</t>
  </si>
  <si>
    <t>-1393408991</t>
  </si>
  <si>
    <t>-1219422122</t>
  </si>
  <si>
    <t>165542468</t>
  </si>
  <si>
    <t>-436058346</t>
  </si>
  <si>
    <t>-165833191</t>
  </si>
  <si>
    <t>2 "střecha"</t>
  </si>
  <si>
    <t>2012152870</t>
  </si>
  <si>
    <t>-1016210348</t>
  </si>
  <si>
    <t>-205613623</t>
  </si>
  <si>
    <t>200265009</t>
  </si>
  <si>
    <t>45 "lano střechy včetně jímačů"</t>
  </si>
  <si>
    <t>1328214354</t>
  </si>
  <si>
    <t>12 "spojení lan"</t>
  </si>
  <si>
    <t>1201305372</t>
  </si>
  <si>
    <t>706913215</t>
  </si>
  <si>
    <t>-1919314723</t>
  </si>
  <si>
    <t>-2022051832</t>
  </si>
  <si>
    <t>955551109</t>
  </si>
  <si>
    <t>764</t>
  </si>
  <si>
    <t>Konstrukce klempířské</t>
  </si>
  <si>
    <t>764002801</t>
  </si>
  <si>
    <t>Demontáž závětrné lišty do suti</t>
  </si>
  <si>
    <t>189651785</t>
  </si>
  <si>
    <t>55+30 "lemování střechy"</t>
  </si>
  <si>
    <t>764002811</t>
  </si>
  <si>
    <t>Demontáž okapového plechu do suti v krytině povlakové</t>
  </si>
  <si>
    <t>-1869292049</t>
  </si>
  <si>
    <t>764002871</t>
  </si>
  <si>
    <t>Demontáž lemování zdí do suti</t>
  </si>
  <si>
    <t>227716832</t>
  </si>
  <si>
    <t>764212636</t>
  </si>
  <si>
    <t>Oplechování štítu závětrnou lištou z Pz s povrchovou úpravou rš 500 mm</t>
  </si>
  <si>
    <t>-1121769997</t>
  </si>
  <si>
    <t>Poznámka k položce:_x000d_
barva v určené RAL modrá</t>
  </si>
  <si>
    <t>764212666</t>
  </si>
  <si>
    <t>Oplechování rovné okapové hrany z Pz s povrchovou úpravou rš 500 mm</t>
  </si>
  <si>
    <t>-825012870</t>
  </si>
  <si>
    <t>764214603</t>
  </si>
  <si>
    <t>Oplechování horních ploch a atik bez rohů z Pz s povrch úpravou mechanicky kotvené rš 250 mm</t>
  </si>
  <si>
    <t>1879812412</t>
  </si>
  <si>
    <t>998764101</t>
  </si>
  <si>
    <t>Přesun hmot tonážní pro konstrukce klempířské v objektech v do 6 m</t>
  </si>
  <si>
    <t>-1415852490</t>
  </si>
  <si>
    <t>-415830106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</si>
  <si>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</si>
  <si>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</si>
  <si>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</si>
  <si>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</si>
  <si>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</si>
  <si>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</si>
  <si>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</si>
  <si>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</si>
  <si>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823698189</t>
  </si>
  <si>
    <t>Poznámka k položce:_x000d_
mobilní WC, šatny, administrativa apod.</t>
  </si>
  <si>
    <t>033002001</t>
  </si>
  <si>
    <t>Elektrická energie a voda pro stavební práce - zabezpečí zhotovitel</t>
  </si>
  <si>
    <t>1776387961</t>
  </si>
  <si>
    <t>034103000</t>
  </si>
  <si>
    <t>Oplocení staveniště</t>
  </si>
  <si>
    <t>-132257408</t>
  </si>
  <si>
    <t>034503000</t>
  </si>
  <si>
    <t>Informační tabule na staveništi</t>
  </si>
  <si>
    <t>1005080176</t>
  </si>
  <si>
    <t>VRN4</t>
  </si>
  <si>
    <t>Inženýrská činnost</t>
  </si>
  <si>
    <t>043002000</t>
  </si>
  <si>
    <t>Zkoušky a ostatní měření</t>
  </si>
  <si>
    <t>-131258618</t>
  </si>
  <si>
    <t>Poznámka k položce:_x000d_
4x tahová (výtažná) zkouška</t>
  </si>
  <si>
    <t>VRN7</t>
  </si>
  <si>
    <t>Provozní vlivy</t>
  </si>
  <si>
    <t>070001000</t>
  </si>
  <si>
    <t>30636802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</si>
</sst>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6" t="s">
        <v>15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16</v>
      </c>
      <c r="BS5" s="16" t="s">
        <v>6</v>
      </c>
    </row>
    <row r="6" s="1" customFormat="1" ht="36.96" customHeight="1">
      <c r="B6" s="20"/>
      <c r="C6" s="21"/>
      <c r="D6" s="28" t="s">
        <v>17</v>
      </c>
      <c r="E6" s="21"/>
      <c r="F6" s="21"/>
      <c r="G6" s="21"/>
      <c r="H6" s="21"/>
      <c r="I6" s="21"/>
      <c r="J6" s="21"/>
      <c r="K6" s="29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14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20240111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17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ZŠ SNP - Oprava střechy 1.NP pavilonu tělocvičny a přilehlého spojovacího krčku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11. 1. 2024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'SO01 - Tělocvična'!J30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'SO01 - Tělocvična'!P127</f>
        <v>0</v>
      </c>
      <c r="AV95" s="127">
        <f>'SO01 - Tělocvična'!J33</f>
        <v>0</v>
      </c>
      <c r="AW95" s="127">
        <f>'SO01 - Tělocvična'!J34</f>
        <v>0</v>
      </c>
      <c r="AX95" s="127">
        <f>'SO01 - Tělocvična'!J35</f>
        <v>0</v>
      </c>
      <c r="AY95" s="127">
        <f>'SO01 - Tělocvična'!J36</f>
        <v>0</v>
      </c>
      <c r="AZ95" s="127">
        <f>'SO01 - Tělocvična'!F33</f>
        <v>0</v>
      </c>
      <c r="BA95" s="127">
        <f>'SO01 - Tělocvična'!F34</f>
        <v>0</v>
      </c>
      <c r="BB95" s="127">
        <f>'SO01 - Tělocvična'!F35</f>
        <v>0</v>
      </c>
      <c r="BC95" s="127">
        <f>'SO01 - Tělocvična'!F36</f>
        <v>0</v>
      </c>
      <c r="BD95" s="129">
        <f>'SO01 - Tělocvična'!F37</f>
        <v>0</v>
      </c>
      <c r="BE95" s="7"/>
      <c r="BT95" s="130" t="s">
        <v>8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'SO02 - Spojovací krček'!J30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26">
        <v>0</v>
      </c>
      <c r="AT96" s="127">
        <f>ROUND(SUM(AV96:AW96),2)</f>
        <v>0</v>
      </c>
      <c r="AU96" s="128">
        <f>'SO02 - Spojovací krček'!P125</f>
        <v>0</v>
      </c>
      <c r="AV96" s="127">
        <f>'SO02 - Spojovací krček'!J33</f>
        <v>0</v>
      </c>
      <c r="AW96" s="127">
        <f>'SO02 - Spojovací krček'!J34</f>
        <v>0</v>
      </c>
      <c r="AX96" s="127">
        <f>'SO02 - Spojovací krček'!J35</f>
        <v>0</v>
      </c>
      <c r="AY96" s="127">
        <f>'SO02 - Spojovací krček'!J36</f>
        <v>0</v>
      </c>
      <c r="AZ96" s="127">
        <f>'SO02 - Spojovací krček'!F33</f>
        <v>0</v>
      </c>
      <c r="BA96" s="127">
        <f>'SO02 - Spojovací krček'!F34</f>
        <v>0</v>
      </c>
      <c r="BB96" s="127">
        <f>'SO02 - Spojovací krček'!F35</f>
        <v>0</v>
      </c>
      <c r="BC96" s="127">
        <f>'SO02 - Spojovací krček'!F36</f>
        <v>0</v>
      </c>
      <c r="BD96" s="129">
        <f>'SO02 - Spojovací krček'!F37</f>
        <v>0</v>
      </c>
      <c r="BE96" s="7"/>
      <c r="BT96" s="130" t="s">
        <v>8</v>
      </c>
      <c r="BV96" s="130" t="s">
        <v>77</v>
      </c>
      <c r="BW96" s="130" t="s">
        <v>87</v>
      </c>
      <c r="BX96" s="130" t="s">
        <v>5</v>
      </c>
      <c r="CL96" s="130" t="s">
        <v>1</v>
      </c>
      <c r="CM96" s="130" t="s">
        <v>84</v>
      </c>
    </row>
    <row r="97" s="7" customFormat="1" ht="16.5" customHeight="1">
      <c r="A97" s="118" t="s">
        <v>79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'VRN - Vedlejší rozpočtové...'!J30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82</v>
      </c>
      <c r="AR97" s="125"/>
      <c r="AS97" s="131">
        <v>0</v>
      </c>
      <c r="AT97" s="132">
        <f>ROUND(SUM(AV97:AW97),2)</f>
        <v>0</v>
      </c>
      <c r="AU97" s="133">
        <f>'VRN - Vedlejší rozpočtové...'!P120</f>
        <v>0</v>
      </c>
      <c r="AV97" s="132">
        <f>'VRN - Vedlejší rozpočtové...'!J33</f>
        <v>0</v>
      </c>
      <c r="AW97" s="132">
        <f>'VRN - Vedlejší rozpočtové...'!J34</f>
        <v>0</v>
      </c>
      <c r="AX97" s="132">
        <f>'VRN - Vedlejší rozpočtové...'!J35</f>
        <v>0</v>
      </c>
      <c r="AY97" s="132">
        <f>'VRN - Vedlejší rozpočtové...'!J36</f>
        <v>0</v>
      </c>
      <c r="AZ97" s="132">
        <f>'VRN - Vedlejší rozpočtové...'!F33</f>
        <v>0</v>
      </c>
      <c r="BA97" s="132">
        <f>'VRN - Vedlejší rozpočtové...'!F34</f>
        <v>0</v>
      </c>
      <c r="BB97" s="132">
        <f>'VRN - Vedlejší rozpočtové...'!F35</f>
        <v>0</v>
      </c>
      <c r="BC97" s="132">
        <f>'VRN - Vedlejší rozpočtové...'!F36</f>
        <v>0</v>
      </c>
      <c r="BD97" s="134">
        <f>'VRN - Vedlejší rozpočtové...'!F37</f>
        <v>0</v>
      </c>
      <c r="BE97" s="7"/>
      <c r="BT97" s="130" t="s">
        <v>8</v>
      </c>
      <c r="BV97" s="130" t="s">
        <v>77</v>
      </c>
      <c r="BW97" s="130" t="s">
        <v>90</v>
      </c>
      <c r="BX97" s="130" t="s">
        <v>5</v>
      </c>
      <c r="CL97" s="130" t="s">
        <v>1</v>
      </c>
      <c r="CM97" s="130" t="s">
        <v>84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mqFHy4qtOaeqw+ytDU8iDWHC4P001TF4FsIeHa0yRBmydOHdTX3QMClkjcIyv4xrdajs1WyZ6gSBgb0puAyfMA==" hashValue="1/bvb1vUWlP/dbQbYcDmZEyLLEGxPw3uczdpRnWRk4ChS4YloQd2OZdP10vHvc9ZybeB7i9zNHa9LEXBqVEK5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01 - Tělocvična'!C2" display="/"/>
    <hyperlink ref="A96" location="'SO02 - Spojovací krček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hidden="1" s="1" customFormat="1" ht="24.96" customHeight="1">
      <c r="B4" s="19"/>
      <c r="D4" s="137" t="s">
        <v>91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SNP - Oprava střechy 1.NP pavilonu tělocvičny a přilehlého spojovacího krčku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11. 1. 2024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ROUND((SUM(BE127:BE230)),  2)</f>
        <v>0</v>
      </c>
      <c r="G33" s="37"/>
      <c r="H33" s="37"/>
      <c r="I33" s="154">
        <v>0.20999999999999999</v>
      </c>
      <c r="J33" s="153">
        <f>ROUND(((SUM(BE127:BE230))*I33),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ROUND((SUM(BF127:BF230)),  2)</f>
        <v>0</v>
      </c>
      <c r="G34" s="37"/>
      <c r="H34" s="37"/>
      <c r="I34" s="154">
        <v>0.12</v>
      </c>
      <c r="J34" s="153">
        <f>ROUND(((SUM(BF127:BF230))*I34),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ROUND((SUM(BG127:BG230)),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ROUND((SUM(BH127:BH230)),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ROUND((SUM(BI127:BI230)),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SNP - Oprava střechy 1.NP pavilonu tělocvičny a přilehlého spojovacího krčku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SO01 - Tělocvična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11. 1. 2024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hidden="1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100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J138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J142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J149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8"/>
      <c r="C102" s="179"/>
      <c r="D102" s="180" t="s">
        <v>104</v>
      </c>
      <c r="E102" s="181"/>
      <c r="F102" s="181"/>
      <c r="G102" s="181"/>
      <c r="H102" s="181"/>
      <c r="I102" s="181"/>
      <c r="J102" s="182">
        <f>J151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84"/>
      <c r="C103" s="185"/>
      <c r="D103" s="186" t="s">
        <v>105</v>
      </c>
      <c r="E103" s="187"/>
      <c r="F103" s="187"/>
      <c r="G103" s="187"/>
      <c r="H103" s="187"/>
      <c r="I103" s="187"/>
      <c r="J103" s="188">
        <f>J152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4"/>
      <c r="C104" s="185"/>
      <c r="D104" s="186" t="s">
        <v>106</v>
      </c>
      <c r="E104" s="187"/>
      <c r="F104" s="187"/>
      <c r="G104" s="187"/>
      <c r="H104" s="187"/>
      <c r="I104" s="187"/>
      <c r="J104" s="188">
        <f>J204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4"/>
      <c r="C105" s="185"/>
      <c r="D105" s="186" t="s">
        <v>107</v>
      </c>
      <c r="E105" s="187"/>
      <c r="F105" s="187"/>
      <c r="G105" s="187"/>
      <c r="H105" s="187"/>
      <c r="I105" s="187"/>
      <c r="J105" s="188">
        <f>J213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8"/>
      <c r="C106" s="179"/>
      <c r="D106" s="180" t="s">
        <v>108</v>
      </c>
      <c r="E106" s="181"/>
      <c r="F106" s="181"/>
      <c r="G106" s="181"/>
      <c r="H106" s="181"/>
      <c r="I106" s="181"/>
      <c r="J106" s="182">
        <f>J228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4"/>
      <c r="C107" s="185"/>
      <c r="D107" s="186" t="s">
        <v>109</v>
      </c>
      <c r="E107" s="187"/>
      <c r="F107" s="187"/>
      <c r="G107" s="187"/>
      <c r="H107" s="187"/>
      <c r="I107" s="187"/>
      <c r="J107" s="188">
        <f>J229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110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17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ZŠ SNP - Oprava střechy 1.NP pavilonu tělocvičny a přilehlého spojovacího krčku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92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SO01 - Tělocvična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21</v>
      </c>
      <c r="D121" s="39"/>
      <c r="E121" s="39"/>
      <c r="F121" s="26" t="str">
        <f>F12</f>
        <v xml:space="preserve"> </v>
      </c>
      <c r="G121" s="39"/>
      <c r="H121" s="39"/>
      <c r="I121" s="31" t="s">
        <v>23</v>
      </c>
      <c r="J121" s="78" t="str">
        <f>IF(J12="","",J12)</f>
        <v>11. 1. 2024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25</v>
      </c>
      <c r="D123" s="39"/>
      <c r="E123" s="39"/>
      <c r="F123" s="26" t="str">
        <f>E15</f>
        <v xml:space="preserve"> </v>
      </c>
      <c r="G123" s="39"/>
      <c r="H123" s="39"/>
      <c r="I123" s="31" t="s">
        <v>30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32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111</v>
      </c>
      <c r="D126" s="193" t="s">
        <v>60</v>
      </c>
      <c r="E126" s="193" t="s">
        <v>56</v>
      </c>
      <c r="F126" s="193" t="s">
        <v>57</v>
      </c>
      <c r="G126" s="193" t="s">
        <v>112</v>
      </c>
      <c r="H126" s="193" t="s">
        <v>113</v>
      </c>
      <c r="I126" s="193" t="s">
        <v>114</v>
      </c>
      <c r="J126" s="193" t="s">
        <v>96</v>
      </c>
      <c r="K126" s="194" t="s">
        <v>115</v>
      </c>
      <c r="L126" s="195"/>
      <c r="M126" s="99" t="s">
        <v>1</v>
      </c>
      <c r="N126" s="100" t="s">
        <v>39</v>
      </c>
      <c r="O126" s="100" t="s">
        <v>116</v>
      </c>
      <c r="P126" s="100" t="s">
        <v>117</v>
      </c>
      <c r="Q126" s="100" t="s">
        <v>118</v>
      </c>
      <c r="R126" s="100" t="s">
        <v>119</v>
      </c>
      <c r="S126" s="100" t="s">
        <v>120</v>
      </c>
      <c r="T126" s="101" t="s">
        <v>121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122</v>
      </c>
      <c r="D127" s="39"/>
      <c r="E127" s="39"/>
      <c r="F127" s="39"/>
      <c r="G127" s="39"/>
      <c r="H127" s="39"/>
      <c r="I127" s="39"/>
      <c r="J127" s="196">
        <f>BK127</f>
        <v>0</v>
      </c>
      <c r="K127" s="39"/>
      <c r="L127" s="43"/>
      <c r="M127" s="102"/>
      <c r="N127" s="197"/>
      <c r="O127" s="103"/>
      <c r="P127" s="198">
        <f>P128+P151+P228</f>
        <v>0</v>
      </c>
      <c r="Q127" s="103"/>
      <c r="R127" s="198">
        <f>R128+R151+R228</f>
        <v>1.5568409999999997</v>
      </c>
      <c r="S127" s="103"/>
      <c r="T127" s="199">
        <f>T128+T151+T228</f>
        <v>4.3270900000000001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74</v>
      </c>
      <c r="AU127" s="16" t="s">
        <v>98</v>
      </c>
      <c r="BK127" s="200">
        <f>BK128+BK151+BK228</f>
        <v>0</v>
      </c>
    </row>
    <row r="128" s="12" customFormat="1" ht="25.92" customHeight="1">
      <c r="A128" s="12"/>
      <c r="B128" s="201"/>
      <c r="C128" s="202"/>
      <c r="D128" s="203" t="s">
        <v>74</v>
      </c>
      <c r="E128" s="204" t="s">
        <v>123</v>
      </c>
      <c r="F128" s="204" t="s">
        <v>124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P129+P138+P142+P149</f>
        <v>0</v>
      </c>
      <c r="Q128" s="209"/>
      <c r="R128" s="210">
        <f>R129+R138+R142+R149</f>
        <v>0.25491599999999998</v>
      </c>
      <c r="S128" s="209"/>
      <c r="T128" s="211">
        <f>T129+T138+T142+T149</f>
        <v>1.2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8</v>
      </c>
      <c r="AT128" s="213" t="s">
        <v>74</v>
      </c>
      <c r="AU128" s="213" t="s">
        <v>75</v>
      </c>
      <c r="AY128" s="212" t="s">
        <v>125</v>
      </c>
      <c r="BK128" s="214">
        <f>BK129+BK138+BK142+BK149</f>
        <v>0</v>
      </c>
    </row>
    <row r="129" s="12" customFormat="1" ht="22.8" customHeight="1">
      <c r="A129" s="12"/>
      <c r="B129" s="201"/>
      <c r="C129" s="202"/>
      <c r="D129" s="203" t="s">
        <v>74</v>
      </c>
      <c r="E129" s="215" t="s">
        <v>126</v>
      </c>
      <c r="F129" s="215" t="s">
        <v>127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SUM(P130:P137)</f>
        <v>0</v>
      </c>
      <c r="Q129" s="209"/>
      <c r="R129" s="210">
        <f>SUM(R130:R137)</f>
        <v>0.25491599999999998</v>
      </c>
      <c r="S129" s="209"/>
      <c r="T129" s="211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8</v>
      </c>
      <c r="AT129" s="213" t="s">
        <v>74</v>
      </c>
      <c r="AU129" s="213" t="s">
        <v>8</v>
      </c>
      <c r="AY129" s="212" t="s">
        <v>125</v>
      </c>
      <c r="BK129" s="214">
        <f>SUM(BK130:BK137)</f>
        <v>0</v>
      </c>
    </row>
    <row r="130" s="2" customFormat="1" ht="24.15" customHeight="1">
      <c r="A130" s="37"/>
      <c r="B130" s="38"/>
      <c r="C130" s="217" t="s">
        <v>8</v>
      </c>
      <c r="D130" s="217" t="s">
        <v>128</v>
      </c>
      <c r="E130" s="218" t="s">
        <v>129</v>
      </c>
      <c r="F130" s="219" t="s">
        <v>130</v>
      </c>
      <c r="G130" s="220" t="s">
        <v>131</v>
      </c>
      <c r="H130" s="221">
        <v>18</v>
      </c>
      <c r="I130" s="222"/>
      <c r="J130" s="223">
        <f>ROUND(I130*H130,0)</f>
        <v>0</v>
      </c>
      <c r="K130" s="219" t="s">
        <v>132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0.00013999999999999999</v>
      </c>
      <c r="R130" s="226">
        <f>Q130*H130</f>
        <v>0.0025199999999999997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133</v>
      </c>
      <c r="AT130" s="228" t="s">
        <v>128</v>
      </c>
      <c r="AU130" s="228" t="s">
        <v>84</v>
      </c>
      <c r="AY130" s="16" t="s">
        <v>125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</v>
      </c>
      <c r="BK130" s="229">
        <f>ROUND(I130*H130,0)</f>
        <v>0</v>
      </c>
      <c r="BL130" s="16" t="s">
        <v>133</v>
      </c>
      <c r="BM130" s="228" t="s">
        <v>134</v>
      </c>
    </row>
    <row r="131" s="13" customFormat="1">
      <c r="A131" s="13"/>
      <c r="B131" s="230"/>
      <c r="C131" s="231"/>
      <c r="D131" s="232" t="s">
        <v>135</v>
      </c>
      <c r="E131" s="233" t="s">
        <v>1</v>
      </c>
      <c r="F131" s="234" t="s">
        <v>136</v>
      </c>
      <c r="G131" s="231"/>
      <c r="H131" s="235">
        <v>18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135</v>
      </c>
      <c r="AU131" s="241" t="s">
        <v>84</v>
      </c>
      <c r="AV131" s="13" t="s">
        <v>84</v>
      </c>
      <c r="AW131" s="13" t="s">
        <v>31</v>
      </c>
      <c r="AX131" s="13" t="s">
        <v>8</v>
      </c>
      <c r="AY131" s="241" t="s">
        <v>125</v>
      </c>
    </row>
    <row r="132" s="2" customFormat="1" ht="44.25" customHeight="1">
      <c r="A132" s="37"/>
      <c r="B132" s="38"/>
      <c r="C132" s="217" t="s">
        <v>84</v>
      </c>
      <c r="D132" s="217" t="s">
        <v>128</v>
      </c>
      <c r="E132" s="218" t="s">
        <v>137</v>
      </c>
      <c r="F132" s="219" t="s">
        <v>138</v>
      </c>
      <c r="G132" s="220" t="s">
        <v>131</v>
      </c>
      <c r="H132" s="221">
        <v>18</v>
      </c>
      <c r="I132" s="222"/>
      <c r="J132" s="223">
        <f>ROUND(I132*H132,0)</f>
        <v>0</v>
      </c>
      <c r="K132" s="219" t="s">
        <v>132</v>
      </c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0.0086</v>
      </c>
      <c r="R132" s="226">
        <f>Q132*H132</f>
        <v>0.15479999999999999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128</v>
      </c>
      <c r="AU132" s="228" t="s">
        <v>84</v>
      </c>
      <c r="AY132" s="16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133</v>
      </c>
      <c r="BM132" s="228" t="s">
        <v>139</v>
      </c>
    </row>
    <row r="133" s="13" customFormat="1">
      <c r="A133" s="13"/>
      <c r="B133" s="230"/>
      <c r="C133" s="231"/>
      <c r="D133" s="232" t="s">
        <v>135</v>
      </c>
      <c r="E133" s="233" t="s">
        <v>1</v>
      </c>
      <c r="F133" s="234" t="s">
        <v>136</v>
      </c>
      <c r="G133" s="231"/>
      <c r="H133" s="235">
        <v>18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135</v>
      </c>
      <c r="AU133" s="241" t="s">
        <v>84</v>
      </c>
      <c r="AV133" s="13" t="s">
        <v>84</v>
      </c>
      <c r="AW133" s="13" t="s">
        <v>31</v>
      </c>
      <c r="AX133" s="13" t="s">
        <v>8</v>
      </c>
      <c r="AY133" s="241" t="s">
        <v>125</v>
      </c>
    </row>
    <row r="134" s="2" customFormat="1" ht="16.5" customHeight="1">
      <c r="A134" s="37"/>
      <c r="B134" s="38"/>
      <c r="C134" s="242" t="s">
        <v>140</v>
      </c>
      <c r="D134" s="242" t="s">
        <v>141</v>
      </c>
      <c r="E134" s="243" t="s">
        <v>142</v>
      </c>
      <c r="F134" s="244" t="s">
        <v>143</v>
      </c>
      <c r="G134" s="245" t="s">
        <v>131</v>
      </c>
      <c r="H134" s="246">
        <v>18.899999999999999</v>
      </c>
      <c r="I134" s="247"/>
      <c r="J134" s="248">
        <f>ROUND(I134*H134,0)</f>
        <v>0</v>
      </c>
      <c r="K134" s="244" t="s">
        <v>132</v>
      </c>
      <c r="L134" s="249"/>
      <c r="M134" s="250" t="s">
        <v>1</v>
      </c>
      <c r="N134" s="251" t="s">
        <v>40</v>
      </c>
      <c r="O134" s="90"/>
      <c r="P134" s="226">
        <f>O134*H134</f>
        <v>0</v>
      </c>
      <c r="Q134" s="226">
        <v>0.0022399999999999998</v>
      </c>
      <c r="R134" s="226">
        <f>Q134*H134</f>
        <v>0.042335999999999992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144</v>
      </c>
      <c r="AT134" s="228" t="s">
        <v>141</v>
      </c>
      <c r="AU134" s="228" t="s">
        <v>84</v>
      </c>
      <c r="AY134" s="16" t="s">
        <v>125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</v>
      </c>
      <c r="BK134" s="229">
        <f>ROUND(I134*H134,0)</f>
        <v>0</v>
      </c>
      <c r="BL134" s="16" t="s">
        <v>133</v>
      </c>
      <c r="BM134" s="228" t="s">
        <v>145</v>
      </c>
    </row>
    <row r="135" s="13" customFormat="1">
      <c r="A135" s="13"/>
      <c r="B135" s="230"/>
      <c r="C135" s="231"/>
      <c r="D135" s="232" t="s">
        <v>135</v>
      </c>
      <c r="E135" s="231"/>
      <c r="F135" s="234" t="s">
        <v>146</v>
      </c>
      <c r="G135" s="231"/>
      <c r="H135" s="235">
        <v>18.899999999999999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135</v>
      </c>
      <c r="AU135" s="241" t="s">
        <v>84</v>
      </c>
      <c r="AV135" s="13" t="s">
        <v>84</v>
      </c>
      <c r="AW135" s="13" t="s">
        <v>4</v>
      </c>
      <c r="AX135" s="13" t="s">
        <v>8</v>
      </c>
      <c r="AY135" s="241" t="s">
        <v>125</v>
      </c>
    </row>
    <row r="136" s="2" customFormat="1" ht="37.8" customHeight="1">
      <c r="A136" s="37"/>
      <c r="B136" s="38"/>
      <c r="C136" s="217" t="s">
        <v>133</v>
      </c>
      <c r="D136" s="217" t="s">
        <v>128</v>
      </c>
      <c r="E136" s="218" t="s">
        <v>147</v>
      </c>
      <c r="F136" s="219" t="s">
        <v>148</v>
      </c>
      <c r="G136" s="220" t="s">
        <v>131</v>
      </c>
      <c r="H136" s="221">
        <v>18</v>
      </c>
      <c r="I136" s="222"/>
      <c r="J136" s="223">
        <f>ROUND(I136*H136,0)</f>
        <v>0</v>
      </c>
      <c r="K136" s="219" t="s">
        <v>132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8.0000000000000007E-05</v>
      </c>
      <c r="R136" s="226">
        <f>Q136*H136</f>
        <v>0.0014400000000000001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133</v>
      </c>
      <c r="AT136" s="228" t="s">
        <v>128</v>
      </c>
      <c r="AU136" s="228" t="s">
        <v>84</v>
      </c>
      <c r="AY136" s="16" t="s">
        <v>125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</v>
      </c>
      <c r="BK136" s="229">
        <f>ROUND(I136*H136,0)</f>
        <v>0</v>
      </c>
      <c r="BL136" s="16" t="s">
        <v>133</v>
      </c>
      <c r="BM136" s="228" t="s">
        <v>149</v>
      </c>
    </row>
    <row r="137" s="2" customFormat="1" ht="24.15" customHeight="1">
      <c r="A137" s="37"/>
      <c r="B137" s="38"/>
      <c r="C137" s="217" t="s">
        <v>150</v>
      </c>
      <c r="D137" s="217" t="s">
        <v>128</v>
      </c>
      <c r="E137" s="218" t="s">
        <v>151</v>
      </c>
      <c r="F137" s="219" t="s">
        <v>152</v>
      </c>
      <c r="G137" s="220" t="s">
        <v>131</v>
      </c>
      <c r="H137" s="221">
        <v>18</v>
      </c>
      <c r="I137" s="222"/>
      <c r="J137" s="223">
        <f>ROUND(I137*H137,0)</f>
        <v>0</v>
      </c>
      <c r="K137" s="219" t="s">
        <v>132</v>
      </c>
      <c r="L137" s="43"/>
      <c r="M137" s="224" t="s">
        <v>1</v>
      </c>
      <c r="N137" s="225" t="s">
        <v>40</v>
      </c>
      <c r="O137" s="90"/>
      <c r="P137" s="226">
        <f>O137*H137</f>
        <v>0</v>
      </c>
      <c r="Q137" s="226">
        <v>0.00299</v>
      </c>
      <c r="R137" s="226">
        <f>Q137*H137</f>
        <v>0.05382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133</v>
      </c>
      <c r="AT137" s="228" t="s">
        <v>128</v>
      </c>
      <c r="AU137" s="228" t="s">
        <v>84</v>
      </c>
      <c r="AY137" s="16" t="s">
        <v>125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</v>
      </c>
      <c r="BK137" s="229">
        <f>ROUND(I137*H137,0)</f>
        <v>0</v>
      </c>
      <c r="BL137" s="16" t="s">
        <v>133</v>
      </c>
      <c r="BM137" s="228" t="s">
        <v>153</v>
      </c>
    </row>
    <row r="138" s="12" customFormat="1" ht="22.8" customHeight="1">
      <c r="A138" s="12"/>
      <c r="B138" s="201"/>
      <c r="C138" s="202"/>
      <c r="D138" s="203" t="s">
        <v>74</v>
      </c>
      <c r="E138" s="215" t="s">
        <v>154</v>
      </c>
      <c r="F138" s="215" t="s">
        <v>155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SUM(P139:P141)</f>
        <v>0</v>
      </c>
      <c r="Q138" s="209"/>
      <c r="R138" s="210">
        <f>SUM(R139:R141)</f>
        <v>0</v>
      </c>
      <c r="S138" s="209"/>
      <c r="T138" s="211">
        <f>SUM(T139:T141)</f>
        <v>1.2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</v>
      </c>
      <c r="AT138" s="213" t="s">
        <v>74</v>
      </c>
      <c r="AU138" s="213" t="s">
        <v>8</v>
      </c>
      <c r="AY138" s="212" t="s">
        <v>125</v>
      </c>
      <c r="BK138" s="214">
        <f>SUM(BK139:BK141)</f>
        <v>0</v>
      </c>
    </row>
    <row r="139" s="2" customFormat="1" ht="33" customHeight="1">
      <c r="A139" s="37"/>
      <c r="B139" s="38"/>
      <c r="C139" s="217" t="s">
        <v>126</v>
      </c>
      <c r="D139" s="217" t="s">
        <v>128</v>
      </c>
      <c r="E139" s="218" t="s">
        <v>156</v>
      </c>
      <c r="F139" s="219" t="s">
        <v>157</v>
      </c>
      <c r="G139" s="220" t="s">
        <v>158</v>
      </c>
      <c r="H139" s="221">
        <v>5</v>
      </c>
      <c r="I139" s="222"/>
      <c r="J139" s="223">
        <f>ROUND(I139*H139,0)</f>
        <v>0</v>
      </c>
      <c r="K139" s="219" t="s">
        <v>132</v>
      </c>
      <c r="L139" s="43"/>
      <c r="M139" s="224" t="s">
        <v>1</v>
      </c>
      <c r="N139" s="225" t="s">
        <v>40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0.059999999999999998</v>
      </c>
      <c r="T139" s="227">
        <f>S139*H139</f>
        <v>0.29999999999999999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133</v>
      </c>
      <c r="AT139" s="228" t="s">
        <v>128</v>
      </c>
      <c r="AU139" s="228" t="s">
        <v>84</v>
      </c>
      <c r="AY139" s="16" t="s">
        <v>125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</v>
      </c>
      <c r="BK139" s="229">
        <f>ROUND(I139*H139,0)</f>
        <v>0</v>
      </c>
      <c r="BL139" s="16" t="s">
        <v>133</v>
      </c>
      <c r="BM139" s="228" t="s">
        <v>159</v>
      </c>
    </row>
    <row r="140" s="2" customFormat="1" ht="24.15" customHeight="1">
      <c r="A140" s="37"/>
      <c r="B140" s="38"/>
      <c r="C140" s="217" t="s">
        <v>160</v>
      </c>
      <c r="D140" s="217" t="s">
        <v>128</v>
      </c>
      <c r="E140" s="218" t="s">
        <v>161</v>
      </c>
      <c r="F140" s="219" t="s">
        <v>162</v>
      </c>
      <c r="G140" s="220" t="s">
        <v>131</v>
      </c>
      <c r="H140" s="221">
        <v>18</v>
      </c>
      <c r="I140" s="222"/>
      <c r="J140" s="223">
        <f>ROUND(I140*H140,0)</f>
        <v>0</v>
      </c>
      <c r="K140" s="219" t="s">
        <v>132</v>
      </c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0.050000000000000003</v>
      </c>
      <c r="T140" s="227">
        <f>S140*H140</f>
        <v>0.90000000000000002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133</v>
      </c>
      <c r="AT140" s="228" t="s">
        <v>128</v>
      </c>
      <c r="AU140" s="228" t="s">
        <v>84</v>
      </c>
      <c r="AY140" s="16" t="s">
        <v>125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</v>
      </c>
      <c r="BK140" s="229">
        <f>ROUND(I140*H140,0)</f>
        <v>0</v>
      </c>
      <c r="BL140" s="16" t="s">
        <v>133</v>
      </c>
      <c r="BM140" s="228" t="s">
        <v>163</v>
      </c>
    </row>
    <row r="141" s="13" customFormat="1">
      <c r="A141" s="13"/>
      <c r="B141" s="230"/>
      <c r="C141" s="231"/>
      <c r="D141" s="232" t="s">
        <v>135</v>
      </c>
      <c r="E141" s="233" t="s">
        <v>1</v>
      </c>
      <c r="F141" s="234" t="s">
        <v>136</v>
      </c>
      <c r="G141" s="231"/>
      <c r="H141" s="235">
        <v>18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135</v>
      </c>
      <c r="AU141" s="241" t="s">
        <v>84</v>
      </c>
      <c r="AV141" s="13" t="s">
        <v>84</v>
      </c>
      <c r="AW141" s="13" t="s">
        <v>31</v>
      </c>
      <c r="AX141" s="13" t="s">
        <v>8</v>
      </c>
      <c r="AY141" s="241" t="s">
        <v>125</v>
      </c>
    </row>
    <row r="142" s="12" customFormat="1" ht="22.8" customHeight="1">
      <c r="A142" s="12"/>
      <c r="B142" s="201"/>
      <c r="C142" s="202"/>
      <c r="D142" s="203" t="s">
        <v>74</v>
      </c>
      <c r="E142" s="215" t="s">
        <v>164</v>
      </c>
      <c r="F142" s="215" t="s">
        <v>165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SUM(P143:P148)</f>
        <v>0</v>
      </c>
      <c r="Q142" s="209"/>
      <c r="R142" s="210">
        <f>SUM(R143:R148)</f>
        <v>0</v>
      </c>
      <c r="S142" s="209"/>
      <c r="T142" s="211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</v>
      </c>
      <c r="AT142" s="213" t="s">
        <v>74</v>
      </c>
      <c r="AU142" s="213" t="s">
        <v>8</v>
      </c>
      <c r="AY142" s="212" t="s">
        <v>125</v>
      </c>
      <c r="BK142" s="214">
        <f>SUM(BK143:BK148)</f>
        <v>0</v>
      </c>
    </row>
    <row r="143" s="2" customFormat="1" ht="24.15" customHeight="1">
      <c r="A143" s="37"/>
      <c r="B143" s="38"/>
      <c r="C143" s="217" t="s">
        <v>144</v>
      </c>
      <c r="D143" s="217" t="s">
        <v>128</v>
      </c>
      <c r="E143" s="218" t="s">
        <v>166</v>
      </c>
      <c r="F143" s="219" t="s">
        <v>167</v>
      </c>
      <c r="G143" s="220" t="s">
        <v>168</v>
      </c>
      <c r="H143" s="221">
        <v>4.327</v>
      </c>
      <c r="I143" s="222"/>
      <c r="J143" s="223">
        <f>ROUND(I143*H143,0)</f>
        <v>0</v>
      </c>
      <c r="K143" s="219" t="s">
        <v>169</v>
      </c>
      <c r="L143" s="43"/>
      <c r="M143" s="224" t="s">
        <v>1</v>
      </c>
      <c r="N143" s="225" t="s">
        <v>40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133</v>
      </c>
      <c r="AT143" s="228" t="s">
        <v>128</v>
      </c>
      <c r="AU143" s="228" t="s">
        <v>84</v>
      </c>
      <c r="AY143" s="16" t="s">
        <v>125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</v>
      </c>
      <c r="BK143" s="229">
        <f>ROUND(I143*H143,0)</f>
        <v>0</v>
      </c>
      <c r="BL143" s="16" t="s">
        <v>133</v>
      </c>
      <c r="BM143" s="228" t="s">
        <v>170</v>
      </c>
    </row>
    <row r="144" s="2" customFormat="1" ht="24.15" customHeight="1">
      <c r="A144" s="37"/>
      <c r="B144" s="38"/>
      <c r="C144" s="217" t="s">
        <v>154</v>
      </c>
      <c r="D144" s="217" t="s">
        <v>128</v>
      </c>
      <c r="E144" s="218" t="s">
        <v>171</v>
      </c>
      <c r="F144" s="219" t="s">
        <v>172</v>
      </c>
      <c r="G144" s="220" t="s">
        <v>168</v>
      </c>
      <c r="H144" s="221">
        <v>4.327</v>
      </c>
      <c r="I144" s="222"/>
      <c r="J144" s="223">
        <f>ROUND(I144*H144,0)</f>
        <v>0</v>
      </c>
      <c r="K144" s="219" t="s">
        <v>169</v>
      </c>
      <c r="L144" s="43"/>
      <c r="M144" s="224" t="s">
        <v>1</v>
      </c>
      <c r="N144" s="225" t="s">
        <v>40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133</v>
      </c>
      <c r="AT144" s="228" t="s">
        <v>128</v>
      </c>
      <c r="AU144" s="228" t="s">
        <v>84</v>
      </c>
      <c r="AY144" s="16" t="s">
        <v>125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</v>
      </c>
      <c r="BK144" s="229">
        <f>ROUND(I144*H144,0)</f>
        <v>0</v>
      </c>
      <c r="BL144" s="16" t="s">
        <v>133</v>
      </c>
      <c r="BM144" s="228" t="s">
        <v>173</v>
      </c>
    </row>
    <row r="145" s="2" customFormat="1" ht="33" customHeight="1">
      <c r="A145" s="37"/>
      <c r="B145" s="38"/>
      <c r="C145" s="217" t="s">
        <v>174</v>
      </c>
      <c r="D145" s="217" t="s">
        <v>128</v>
      </c>
      <c r="E145" s="218" t="s">
        <v>175</v>
      </c>
      <c r="F145" s="219" t="s">
        <v>176</v>
      </c>
      <c r="G145" s="220" t="s">
        <v>168</v>
      </c>
      <c r="H145" s="221">
        <v>64.905000000000001</v>
      </c>
      <c r="I145" s="222"/>
      <c r="J145" s="223">
        <f>ROUND(I145*H145,0)</f>
        <v>0</v>
      </c>
      <c r="K145" s="219" t="s">
        <v>169</v>
      </c>
      <c r="L145" s="43"/>
      <c r="M145" s="224" t="s">
        <v>1</v>
      </c>
      <c r="N145" s="225" t="s">
        <v>40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133</v>
      </c>
      <c r="AT145" s="228" t="s">
        <v>128</v>
      </c>
      <c r="AU145" s="228" t="s">
        <v>84</v>
      </c>
      <c r="AY145" s="16" t="s">
        <v>125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</v>
      </c>
      <c r="BK145" s="229">
        <f>ROUND(I145*H145,0)</f>
        <v>0</v>
      </c>
      <c r="BL145" s="16" t="s">
        <v>133</v>
      </c>
      <c r="BM145" s="228" t="s">
        <v>177</v>
      </c>
    </row>
    <row r="146" s="13" customFormat="1">
      <c r="A146" s="13"/>
      <c r="B146" s="230"/>
      <c r="C146" s="231"/>
      <c r="D146" s="232" t="s">
        <v>135</v>
      </c>
      <c r="E146" s="231"/>
      <c r="F146" s="234" t="s">
        <v>178</v>
      </c>
      <c r="G146" s="231"/>
      <c r="H146" s="235">
        <v>64.905000000000001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135</v>
      </c>
      <c r="AU146" s="241" t="s">
        <v>84</v>
      </c>
      <c r="AV146" s="13" t="s">
        <v>84</v>
      </c>
      <c r="AW146" s="13" t="s">
        <v>4</v>
      </c>
      <c r="AX146" s="13" t="s">
        <v>8</v>
      </c>
      <c r="AY146" s="241" t="s">
        <v>125</v>
      </c>
    </row>
    <row r="147" s="2" customFormat="1" ht="33" customHeight="1">
      <c r="A147" s="37"/>
      <c r="B147" s="38"/>
      <c r="C147" s="217" t="s">
        <v>179</v>
      </c>
      <c r="D147" s="217" t="s">
        <v>128</v>
      </c>
      <c r="E147" s="218" t="s">
        <v>180</v>
      </c>
      <c r="F147" s="219" t="s">
        <v>181</v>
      </c>
      <c r="G147" s="220" t="s">
        <v>168</v>
      </c>
      <c r="H147" s="221">
        <v>0.13400000000000001</v>
      </c>
      <c r="I147" s="222"/>
      <c r="J147" s="223">
        <f>ROUND(I147*H147,0)</f>
        <v>0</v>
      </c>
      <c r="K147" s="219" t="s">
        <v>132</v>
      </c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133</v>
      </c>
      <c r="AT147" s="228" t="s">
        <v>128</v>
      </c>
      <c r="AU147" s="228" t="s">
        <v>84</v>
      </c>
      <c r="AY147" s="16" t="s">
        <v>125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</v>
      </c>
      <c r="BK147" s="229">
        <f>ROUND(I147*H147,0)</f>
        <v>0</v>
      </c>
      <c r="BL147" s="16" t="s">
        <v>133</v>
      </c>
      <c r="BM147" s="228" t="s">
        <v>182</v>
      </c>
    </row>
    <row r="148" s="2" customFormat="1" ht="37.8" customHeight="1">
      <c r="A148" s="37"/>
      <c r="B148" s="38"/>
      <c r="C148" s="217" t="s">
        <v>9</v>
      </c>
      <c r="D148" s="217" t="s">
        <v>128</v>
      </c>
      <c r="E148" s="218" t="s">
        <v>183</v>
      </c>
      <c r="F148" s="219" t="s">
        <v>184</v>
      </c>
      <c r="G148" s="220" t="s">
        <v>168</v>
      </c>
      <c r="H148" s="221">
        <v>4.0499999999999998</v>
      </c>
      <c r="I148" s="222"/>
      <c r="J148" s="223">
        <f>ROUND(I148*H148,0)</f>
        <v>0</v>
      </c>
      <c r="K148" s="219" t="s">
        <v>169</v>
      </c>
      <c r="L148" s="43"/>
      <c r="M148" s="224" t="s">
        <v>1</v>
      </c>
      <c r="N148" s="225" t="s">
        <v>40</v>
      </c>
      <c r="O148" s="90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133</v>
      </c>
      <c r="AT148" s="228" t="s">
        <v>128</v>
      </c>
      <c r="AU148" s="228" t="s">
        <v>84</v>
      </c>
      <c r="AY148" s="16" t="s">
        <v>125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</v>
      </c>
      <c r="BK148" s="229">
        <f>ROUND(I148*H148,0)</f>
        <v>0</v>
      </c>
      <c r="BL148" s="16" t="s">
        <v>133</v>
      </c>
      <c r="BM148" s="228" t="s">
        <v>185</v>
      </c>
    </row>
    <row r="149" s="12" customFormat="1" ht="22.8" customHeight="1">
      <c r="A149" s="12"/>
      <c r="B149" s="201"/>
      <c r="C149" s="202"/>
      <c r="D149" s="203" t="s">
        <v>74</v>
      </c>
      <c r="E149" s="215" t="s">
        <v>186</v>
      </c>
      <c r="F149" s="215" t="s">
        <v>187</v>
      </c>
      <c r="G149" s="202"/>
      <c r="H149" s="202"/>
      <c r="I149" s="205"/>
      <c r="J149" s="216">
        <f>BK149</f>
        <v>0</v>
      </c>
      <c r="K149" s="202"/>
      <c r="L149" s="207"/>
      <c r="M149" s="208"/>
      <c r="N149" s="209"/>
      <c r="O149" s="209"/>
      <c r="P149" s="210">
        <f>P150</f>
        <v>0</v>
      </c>
      <c r="Q149" s="209"/>
      <c r="R149" s="210">
        <f>R150</f>
        <v>0</v>
      </c>
      <c r="S149" s="209"/>
      <c r="T149" s="211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2" t="s">
        <v>8</v>
      </c>
      <c r="AT149" s="213" t="s">
        <v>74</v>
      </c>
      <c r="AU149" s="213" t="s">
        <v>8</v>
      </c>
      <c r="AY149" s="212" t="s">
        <v>125</v>
      </c>
      <c r="BK149" s="214">
        <f>BK150</f>
        <v>0</v>
      </c>
    </row>
    <row r="150" s="2" customFormat="1" ht="24.15" customHeight="1">
      <c r="A150" s="37"/>
      <c r="B150" s="38"/>
      <c r="C150" s="217" t="s">
        <v>188</v>
      </c>
      <c r="D150" s="217" t="s">
        <v>128</v>
      </c>
      <c r="E150" s="218" t="s">
        <v>189</v>
      </c>
      <c r="F150" s="219" t="s">
        <v>190</v>
      </c>
      <c r="G150" s="220" t="s">
        <v>168</v>
      </c>
      <c r="H150" s="221">
        <v>0.255</v>
      </c>
      <c r="I150" s="222"/>
      <c r="J150" s="223">
        <f>ROUND(I150*H150,0)</f>
        <v>0</v>
      </c>
      <c r="K150" s="219" t="s">
        <v>132</v>
      </c>
      <c r="L150" s="43"/>
      <c r="M150" s="224" t="s">
        <v>1</v>
      </c>
      <c r="N150" s="225" t="s">
        <v>40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133</v>
      </c>
      <c r="AT150" s="228" t="s">
        <v>128</v>
      </c>
      <c r="AU150" s="228" t="s">
        <v>84</v>
      </c>
      <c r="AY150" s="16" t="s">
        <v>125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</v>
      </c>
      <c r="BK150" s="229">
        <f>ROUND(I150*H150,0)</f>
        <v>0</v>
      </c>
      <c r="BL150" s="16" t="s">
        <v>133</v>
      </c>
      <c r="BM150" s="228" t="s">
        <v>191</v>
      </c>
    </row>
    <row r="151" s="12" customFormat="1" ht="25.92" customHeight="1">
      <c r="A151" s="12"/>
      <c r="B151" s="201"/>
      <c r="C151" s="202"/>
      <c r="D151" s="203" t="s">
        <v>74</v>
      </c>
      <c r="E151" s="204" t="s">
        <v>192</v>
      </c>
      <c r="F151" s="204" t="s">
        <v>193</v>
      </c>
      <c r="G151" s="202"/>
      <c r="H151" s="202"/>
      <c r="I151" s="205"/>
      <c r="J151" s="206">
        <f>BK151</f>
        <v>0</v>
      </c>
      <c r="K151" s="202"/>
      <c r="L151" s="207"/>
      <c r="M151" s="208"/>
      <c r="N151" s="209"/>
      <c r="O151" s="209"/>
      <c r="P151" s="210">
        <f>P152+P204+P213</f>
        <v>0</v>
      </c>
      <c r="Q151" s="209"/>
      <c r="R151" s="210">
        <f>R152+R204+R213</f>
        <v>1.3019249999999998</v>
      </c>
      <c r="S151" s="209"/>
      <c r="T151" s="211">
        <f>T152+T204+T213</f>
        <v>3.1270899999999999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2" t="s">
        <v>84</v>
      </c>
      <c r="AT151" s="213" t="s">
        <v>74</v>
      </c>
      <c r="AU151" s="213" t="s">
        <v>75</v>
      </c>
      <c r="AY151" s="212" t="s">
        <v>125</v>
      </c>
      <c r="BK151" s="214">
        <f>BK152+BK204+BK213</f>
        <v>0</v>
      </c>
    </row>
    <row r="152" s="12" customFormat="1" ht="22.8" customHeight="1">
      <c r="A152" s="12"/>
      <c r="B152" s="201"/>
      <c r="C152" s="202"/>
      <c r="D152" s="203" t="s">
        <v>74</v>
      </c>
      <c r="E152" s="215" t="s">
        <v>194</v>
      </c>
      <c r="F152" s="215" t="s">
        <v>195</v>
      </c>
      <c r="G152" s="202"/>
      <c r="H152" s="202"/>
      <c r="I152" s="205"/>
      <c r="J152" s="216">
        <f>BK152</f>
        <v>0</v>
      </c>
      <c r="K152" s="202"/>
      <c r="L152" s="207"/>
      <c r="M152" s="208"/>
      <c r="N152" s="209"/>
      <c r="O152" s="209"/>
      <c r="P152" s="210">
        <f>SUM(P153:P203)</f>
        <v>0</v>
      </c>
      <c r="Q152" s="209"/>
      <c r="R152" s="210">
        <f>SUM(R153:R203)</f>
        <v>1.2743849999999999</v>
      </c>
      <c r="S152" s="209"/>
      <c r="T152" s="211">
        <f>SUM(T153:T203)</f>
        <v>2.9934699999999999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2" t="s">
        <v>84</v>
      </c>
      <c r="AT152" s="213" t="s">
        <v>74</v>
      </c>
      <c r="AU152" s="213" t="s">
        <v>8</v>
      </c>
      <c r="AY152" s="212" t="s">
        <v>125</v>
      </c>
      <c r="BK152" s="214">
        <f>SUM(BK153:BK203)</f>
        <v>0</v>
      </c>
    </row>
    <row r="153" s="2" customFormat="1" ht="24.15" customHeight="1">
      <c r="A153" s="37"/>
      <c r="B153" s="38"/>
      <c r="C153" s="217" t="s">
        <v>196</v>
      </c>
      <c r="D153" s="217" t="s">
        <v>128</v>
      </c>
      <c r="E153" s="218" t="s">
        <v>197</v>
      </c>
      <c r="F153" s="219" t="s">
        <v>198</v>
      </c>
      <c r="G153" s="220" t="s">
        <v>158</v>
      </c>
      <c r="H153" s="221">
        <v>6</v>
      </c>
      <c r="I153" s="222"/>
      <c r="J153" s="223">
        <f>ROUND(I153*H153,0)</f>
        <v>0</v>
      </c>
      <c r="K153" s="219" t="s">
        <v>169</v>
      </c>
      <c r="L153" s="43"/>
      <c r="M153" s="224" t="s">
        <v>1</v>
      </c>
      <c r="N153" s="225" t="s">
        <v>40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0.00029999999999999997</v>
      </c>
      <c r="T153" s="227">
        <f>S153*H153</f>
        <v>0.0018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199</v>
      </c>
      <c r="AT153" s="228" t="s">
        <v>128</v>
      </c>
      <c r="AU153" s="228" t="s">
        <v>84</v>
      </c>
      <c r="AY153" s="16" t="s">
        <v>125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</v>
      </c>
      <c r="BK153" s="229">
        <f>ROUND(I153*H153,0)</f>
        <v>0</v>
      </c>
      <c r="BL153" s="16" t="s">
        <v>199</v>
      </c>
      <c r="BM153" s="228" t="s">
        <v>200</v>
      </c>
    </row>
    <row r="154" s="13" customFormat="1">
      <c r="A154" s="13"/>
      <c r="B154" s="230"/>
      <c r="C154" s="231"/>
      <c r="D154" s="232" t="s">
        <v>135</v>
      </c>
      <c r="E154" s="233" t="s">
        <v>1</v>
      </c>
      <c r="F154" s="234" t="s">
        <v>201</v>
      </c>
      <c r="G154" s="231"/>
      <c r="H154" s="235">
        <v>6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135</v>
      </c>
      <c r="AU154" s="241" t="s">
        <v>84</v>
      </c>
      <c r="AV154" s="13" t="s">
        <v>84</v>
      </c>
      <c r="AW154" s="13" t="s">
        <v>31</v>
      </c>
      <c r="AX154" s="13" t="s">
        <v>8</v>
      </c>
      <c r="AY154" s="241" t="s">
        <v>125</v>
      </c>
    </row>
    <row r="155" s="2" customFormat="1" ht="16.5" customHeight="1">
      <c r="A155" s="37"/>
      <c r="B155" s="38"/>
      <c r="C155" s="217" t="s">
        <v>202</v>
      </c>
      <c r="D155" s="217" t="s">
        <v>128</v>
      </c>
      <c r="E155" s="218" t="s">
        <v>203</v>
      </c>
      <c r="F155" s="219" t="s">
        <v>204</v>
      </c>
      <c r="G155" s="220" t="s">
        <v>205</v>
      </c>
      <c r="H155" s="221">
        <v>309.5</v>
      </c>
      <c r="I155" s="222"/>
      <c r="J155" s="223">
        <f>ROUND(I155*H155,0)</f>
        <v>0</v>
      </c>
      <c r="K155" s="219" t="s">
        <v>169</v>
      </c>
      <c r="L155" s="43"/>
      <c r="M155" s="224" t="s">
        <v>1</v>
      </c>
      <c r="N155" s="225" t="s">
        <v>40</v>
      </c>
      <c r="O155" s="90"/>
      <c r="P155" s="226">
        <f>O155*H155</f>
        <v>0</v>
      </c>
      <c r="Q155" s="226">
        <v>0</v>
      </c>
      <c r="R155" s="226">
        <f>Q155*H155</f>
        <v>0</v>
      </c>
      <c r="S155" s="226">
        <v>0.0015</v>
      </c>
      <c r="T155" s="227">
        <f>S155*H155</f>
        <v>0.46425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199</v>
      </c>
      <c r="AT155" s="228" t="s">
        <v>128</v>
      </c>
      <c r="AU155" s="228" t="s">
        <v>84</v>
      </c>
      <c r="AY155" s="16" t="s">
        <v>125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</v>
      </c>
      <c r="BK155" s="229">
        <f>ROUND(I155*H155,0)</f>
        <v>0</v>
      </c>
      <c r="BL155" s="16" t="s">
        <v>199</v>
      </c>
      <c r="BM155" s="228" t="s">
        <v>206</v>
      </c>
    </row>
    <row r="156" s="13" customFormat="1">
      <c r="A156" s="13"/>
      <c r="B156" s="230"/>
      <c r="C156" s="231"/>
      <c r="D156" s="232" t="s">
        <v>135</v>
      </c>
      <c r="E156" s="233" t="s">
        <v>1</v>
      </c>
      <c r="F156" s="234" t="s">
        <v>207</v>
      </c>
      <c r="G156" s="231"/>
      <c r="H156" s="235">
        <v>109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135</v>
      </c>
      <c r="AU156" s="241" t="s">
        <v>84</v>
      </c>
      <c r="AV156" s="13" t="s">
        <v>84</v>
      </c>
      <c r="AW156" s="13" t="s">
        <v>31</v>
      </c>
      <c r="AX156" s="13" t="s">
        <v>75</v>
      </c>
      <c r="AY156" s="241" t="s">
        <v>125</v>
      </c>
    </row>
    <row r="157" s="13" customFormat="1">
      <c r="A157" s="13"/>
      <c r="B157" s="230"/>
      <c r="C157" s="231"/>
      <c r="D157" s="232" t="s">
        <v>135</v>
      </c>
      <c r="E157" s="233" t="s">
        <v>1</v>
      </c>
      <c r="F157" s="234" t="s">
        <v>208</v>
      </c>
      <c r="G157" s="231"/>
      <c r="H157" s="235">
        <v>109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135</v>
      </c>
      <c r="AU157" s="241" t="s">
        <v>84</v>
      </c>
      <c r="AV157" s="13" t="s">
        <v>84</v>
      </c>
      <c r="AW157" s="13" t="s">
        <v>31</v>
      </c>
      <c r="AX157" s="13" t="s">
        <v>75</v>
      </c>
      <c r="AY157" s="241" t="s">
        <v>125</v>
      </c>
    </row>
    <row r="158" s="13" customFormat="1">
      <c r="A158" s="13"/>
      <c r="B158" s="230"/>
      <c r="C158" s="231"/>
      <c r="D158" s="232" t="s">
        <v>135</v>
      </c>
      <c r="E158" s="233" t="s">
        <v>1</v>
      </c>
      <c r="F158" s="234" t="s">
        <v>209</v>
      </c>
      <c r="G158" s="231"/>
      <c r="H158" s="235">
        <v>69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135</v>
      </c>
      <c r="AU158" s="241" t="s">
        <v>84</v>
      </c>
      <c r="AV158" s="13" t="s">
        <v>84</v>
      </c>
      <c r="AW158" s="13" t="s">
        <v>31</v>
      </c>
      <c r="AX158" s="13" t="s">
        <v>75</v>
      </c>
      <c r="AY158" s="241" t="s">
        <v>125</v>
      </c>
    </row>
    <row r="159" s="13" customFormat="1">
      <c r="A159" s="13"/>
      <c r="B159" s="230"/>
      <c r="C159" s="231"/>
      <c r="D159" s="232" t="s">
        <v>135</v>
      </c>
      <c r="E159" s="233" t="s">
        <v>1</v>
      </c>
      <c r="F159" s="234" t="s">
        <v>210</v>
      </c>
      <c r="G159" s="231"/>
      <c r="H159" s="235">
        <v>22.5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135</v>
      </c>
      <c r="AU159" s="241" t="s">
        <v>84</v>
      </c>
      <c r="AV159" s="13" t="s">
        <v>84</v>
      </c>
      <c r="AW159" s="13" t="s">
        <v>31</v>
      </c>
      <c r="AX159" s="13" t="s">
        <v>75</v>
      </c>
      <c r="AY159" s="241" t="s">
        <v>125</v>
      </c>
    </row>
    <row r="160" s="14" customFormat="1">
      <c r="A160" s="14"/>
      <c r="B160" s="252"/>
      <c r="C160" s="253"/>
      <c r="D160" s="232" t="s">
        <v>135</v>
      </c>
      <c r="E160" s="254" t="s">
        <v>1</v>
      </c>
      <c r="F160" s="255" t="s">
        <v>211</v>
      </c>
      <c r="G160" s="253"/>
      <c r="H160" s="256">
        <v>309.5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135</v>
      </c>
      <c r="AU160" s="262" t="s">
        <v>84</v>
      </c>
      <c r="AV160" s="14" t="s">
        <v>133</v>
      </c>
      <c r="AW160" s="14" t="s">
        <v>31</v>
      </c>
      <c r="AX160" s="14" t="s">
        <v>8</v>
      </c>
      <c r="AY160" s="262" t="s">
        <v>125</v>
      </c>
    </row>
    <row r="161" s="2" customFormat="1" ht="24.15" customHeight="1">
      <c r="A161" s="37"/>
      <c r="B161" s="38"/>
      <c r="C161" s="217" t="s">
        <v>199</v>
      </c>
      <c r="D161" s="217" t="s">
        <v>128</v>
      </c>
      <c r="E161" s="218" t="s">
        <v>212</v>
      </c>
      <c r="F161" s="219" t="s">
        <v>213</v>
      </c>
      <c r="G161" s="220" t="s">
        <v>131</v>
      </c>
      <c r="H161" s="221">
        <v>363.5</v>
      </c>
      <c r="I161" s="222"/>
      <c r="J161" s="223">
        <f>ROUND(I161*H161,0)</f>
        <v>0</v>
      </c>
      <c r="K161" s="219" t="s">
        <v>169</v>
      </c>
      <c r="L161" s="43"/>
      <c r="M161" s="224" t="s">
        <v>1</v>
      </c>
      <c r="N161" s="225" t="s">
        <v>40</v>
      </c>
      <c r="O161" s="90"/>
      <c r="P161" s="226">
        <f>O161*H161</f>
        <v>0</v>
      </c>
      <c r="Q161" s="226">
        <v>0.00019000000000000001</v>
      </c>
      <c r="R161" s="226">
        <f>Q161*H161</f>
        <v>0.069065000000000001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199</v>
      </c>
      <c r="AT161" s="228" t="s">
        <v>128</v>
      </c>
      <c r="AU161" s="228" t="s">
        <v>84</v>
      </c>
      <c r="AY161" s="16" t="s">
        <v>125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</v>
      </c>
      <c r="BK161" s="229">
        <f>ROUND(I161*H161,0)</f>
        <v>0</v>
      </c>
      <c r="BL161" s="16" t="s">
        <v>199</v>
      </c>
      <c r="BM161" s="228" t="s">
        <v>214</v>
      </c>
    </row>
    <row r="162" s="13" customFormat="1">
      <c r="A162" s="13"/>
      <c r="B162" s="230"/>
      <c r="C162" s="231"/>
      <c r="D162" s="232" t="s">
        <v>135</v>
      </c>
      <c r="E162" s="233" t="s">
        <v>1</v>
      </c>
      <c r="F162" s="234" t="s">
        <v>215</v>
      </c>
      <c r="G162" s="231"/>
      <c r="H162" s="235">
        <v>264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135</v>
      </c>
      <c r="AU162" s="241" t="s">
        <v>84</v>
      </c>
      <c r="AV162" s="13" t="s">
        <v>84</v>
      </c>
      <c r="AW162" s="13" t="s">
        <v>31</v>
      </c>
      <c r="AX162" s="13" t="s">
        <v>75</v>
      </c>
      <c r="AY162" s="241" t="s">
        <v>125</v>
      </c>
    </row>
    <row r="163" s="13" customFormat="1">
      <c r="A163" s="13"/>
      <c r="B163" s="230"/>
      <c r="C163" s="231"/>
      <c r="D163" s="232" t="s">
        <v>135</v>
      </c>
      <c r="E163" s="233" t="s">
        <v>1</v>
      </c>
      <c r="F163" s="234" t="s">
        <v>216</v>
      </c>
      <c r="G163" s="231"/>
      <c r="H163" s="235">
        <v>22.5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135</v>
      </c>
      <c r="AU163" s="241" t="s">
        <v>84</v>
      </c>
      <c r="AV163" s="13" t="s">
        <v>84</v>
      </c>
      <c r="AW163" s="13" t="s">
        <v>31</v>
      </c>
      <c r="AX163" s="13" t="s">
        <v>75</v>
      </c>
      <c r="AY163" s="241" t="s">
        <v>125</v>
      </c>
    </row>
    <row r="164" s="13" customFormat="1">
      <c r="A164" s="13"/>
      <c r="B164" s="230"/>
      <c r="C164" s="231"/>
      <c r="D164" s="232" t="s">
        <v>135</v>
      </c>
      <c r="E164" s="233" t="s">
        <v>1</v>
      </c>
      <c r="F164" s="234" t="s">
        <v>217</v>
      </c>
      <c r="G164" s="231"/>
      <c r="H164" s="235">
        <v>22.5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135</v>
      </c>
      <c r="AU164" s="241" t="s">
        <v>84</v>
      </c>
      <c r="AV164" s="13" t="s">
        <v>84</v>
      </c>
      <c r="AW164" s="13" t="s">
        <v>31</v>
      </c>
      <c r="AX164" s="13" t="s">
        <v>75</v>
      </c>
      <c r="AY164" s="241" t="s">
        <v>125</v>
      </c>
    </row>
    <row r="165" s="13" customFormat="1">
      <c r="A165" s="13"/>
      <c r="B165" s="230"/>
      <c r="C165" s="231"/>
      <c r="D165" s="232" t="s">
        <v>135</v>
      </c>
      <c r="E165" s="233" t="s">
        <v>1</v>
      </c>
      <c r="F165" s="234" t="s">
        <v>218</v>
      </c>
      <c r="G165" s="231"/>
      <c r="H165" s="235">
        <v>54.5</v>
      </c>
      <c r="I165" s="236"/>
      <c r="J165" s="231"/>
      <c r="K165" s="231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135</v>
      </c>
      <c r="AU165" s="241" t="s">
        <v>84</v>
      </c>
      <c r="AV165" s="13" t="s">
        <v>84</v>
      </c>
      <c r="AW165" s="13" t="s">
        <v>31</v>
      </c>
      <c r="AX165" s="13" t="s">
        <v>75</v>
      </c>
      <c r="AY165" s="241" t="s">
        <v>125</v>
      </c>
    </row>
    <row r="166" s="14" customFormat="1">
      <c r="A166" s="14"/>
      <c r="B166" s="252"/>
      <c r="C166" s="253"/>
      <c r="D166" s="232" t="s">
        <v>135</v>
      </c>
      <c r="E166" s="254" t="s">
        <v>1</v>
      </c>
      <c r="F166" s="255" t="s">
        <v>211</v>
      </c>
      <c r="G166" s="253"/>
      <c r="H166" s="256">
        <v>363.5</v>
      </c>
      <c r="I166" s="257"/>
      <c r="J166" s="253"/>
      <c r="K166" s="253"/>
      <c r="L166" s="258"/>
      <c r="M166" s="259"/>
      <c r="N166" s="260"/>
      <c r="O166" s="260"/>
      <c r="P166" s="260"/>
      <c r="Q166" s="260"/>
      <c r="R166" s="260"/>
      <c r="S166" s="260"/>
      <c r="T166" s="26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2" t="s">
        <v>135</v>
      </c>
      <c r="AU166" s="262" t="s">
        <v>84</v>
      </c>
      <c r="AV166" s="14" t="s">
        <v>133</v>
      </c>
      <c r="AW166" s="14" t="s">
        <v>31</v>
      </c>
      <c r="AX166" s="14" t="s">
        <v>8</v>
      </c>
      <c r="AY166" s="262" t="s">
        <v>125</v>
      </c>
    </row>
    <row r="167" s="2" customFormat="1" ht="24.15" customHeight="1">
      <c r="A167" s="37"/>
      <c r="B167" s="38"/>
      <c r="C167" s="242" t="s">
        <v>219</v>
      </c>
      <c r="D167" s="242" t="s">
        <v>141</v>
      </c>
      <c r="E167" s="243" t="s">
        <v>220</v>
      </c>
      <c r="F167" s="244" t="s">
        <v>221</v>
      </c>
      <c r="G167" s="245" t="s">
        <v>131</v>
      </c>
      <c r="H167" s="246">
        <v>423.65899999999999</v>
      </c>
      <c r="I167" s="247"/>
      <c r="J167" s="248">
        <f>ROUND(I167*H167,0)</f>
        <v>0</v>
      </c>
      <c r="K167" s="244" t="s">
        <v>169</v>
      </c>
      <c r="L167" s="249"/>
      <c r="M167" s="250" t="s">
        <v>1</v>
      </c>
      <c r="N167" s="251" t="s">
        <v>40</v>
      </c>
      <c r="O167" s="90"/>
      <c r="P167" s="226">
        <f>O167*H167</f>
        <v>0</v>
      </c>
      <c r="Q167" s="226">
        <v>0.0019</v>
      </c>
      <c r="R167" s="226">
        <f>Q167*H167</f>
        <v>0.80495209999999995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222</v>
      </c>
      <c r="AT167" s="228" t="s">
        <v>141</v>
      </c>
      <c r="AU167" s="228" t="s">
        <v>84</v>
      </c>
      <c r="AY167" s="16" t="s">
        <v>125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</v>
      </c>
      <c r="BK167" s="229">
        <f>ROUND(I167*H167,0)</f>
        <v>0</v>
      </c>
      <c r="BL167" s="16" t="s">
        <v>199</v>
      </c>
      <c r="BM167" s="228" t="s">
        <v>223</v>
      </c>
    </row>
    <row r="168" s="13" customFormat="1">
      <c r="A168" s="13"/>
      <c r="B168" s="230"/>
      <c r="C168" s="231"/>
      <c r="D168" s="232" t="s">
        <v>135</v>
      </c>
      <c r="E168" s="231"/>
      <c r="F168" s="234" t="s">
        <v>224</v>
      </c>
      <c r="G168" s="231"/>
      <c r="H168" s="235">
        <v>423.65899999999999</v>
      </c>
      <c r="I168" s="236"/>
      <c r="J168" s="231"/>
      <c r="K168" s="231"/>
      <c r="L168" s="237"/>
      <c r="M168" s="238"/>
      <c r="N168" s="239"/>
      <c r="O168" s="239"/>
      <c r="P168" s="239"/>
      <c r="Q168" s="239"/>
      <c r="R168" s="239"/>
      <c r="S168" s="239"/>
      <c r="T168" s="24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1" t="s">
        <v>135</v>
      </c>
      <c r="AU168" s="241" t="s">
        <v>84</v>
      </c>
      <c r="AV168" s="13" t="s">
        <v>84</v>
      </c>
      <c r="AW168" s="13" t="s">
        <v>4</v>
      </c>
      <c r="AX168" s="13" t="s">
        <v>8</v>
      </c>
      <c r="AY168" s="241" t="s">
        <v>125</v>
      </c>
    </row>
    <row r="169" s="2" customFormat="1" ht="24.15" customHeight="1">
      <c r="A169" s="37"/>
      <c r="B169" s="38"/>
      <c r="C169" s="217" t="s">
        <v>225</v>
      </c>
      <c r="D169" s="217" t="s">
        <v>128</v>
      </c>
      <c r="E169" s="218" t="s">
        <v>226</v>
      </c>
      <c r="F169" s="219" t="s">
        <v>227</v>
      </c>
      <c r="G169" s="220" t="s">
        <v>131</v>
      </c>
      <c r="H169" s="221">
        <v>309</v>
      </c>
      <c r="I169" s="222"/>
      <c r="J169" s="223">
        <f>ROUND(I169*H169,0)</f>
        <v>0</v>
      </c>
      <c r="K169" s="219" t="s">
        <v>169</v>
      </c>
      <c r="L169" s="43"/>
      <c r="M169" s="224" t="s">
        <v>1</v>
      </c>
      <c r="N169" s="225" t="s">
        <v>40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0.0032000000000000002</v>
      </c>
      <c r="T169" s="227">
        <f>S169*H169</f>
        <v>0.98880000000000001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199</v>
      </c>
      <c r="AT169" s="228" t="s">
        <v>128</v>
      </c>
      <c r="AU169" s="228" t="s">
        <v>84</v>
      </c>
      <c r="AY169" s="16" t="s">
        <v>125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</v>
      </c>
      <c r="BK169" s="229">
        <f>ROUND(I169*H169,0)</f>
        <v>0</v>
      </c>
      <c r="BL169" s="16" t="s">
        <v>199</v>
      </c>
      <c r="BM169" s="228" t="s">
        <v>228</v>
      </c>
    </row>
    <row r="170" s="2" customFormat="1">
      <c r="A170" s="37"/>
      <c r="B170" s="38"/>
      <c r="C170" s="39"/>
      <c r="D170" s="232" t="s">
        <v>229</v>
      </c>
      <c r="E170" s="39"/>
      <c r="F170" s="263" t="s">
        <v>230</v>
      </c>
      <c r="G170" s="39"/>
      <c r="H170" s="39"/>
      <c r="I170" s="264"/>
      <c r="J170" s="39"/>
      <c r="K170" s="39"/>
      <c r="L170" s="43"/>
      <c r="M170" s="265"/>
      <c r="N170" s="266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229</v>
      </c>
      <c r="AU170" s="16" t="s">
        <v>84</v>
      </c>
    </row>
    <row r="171" s="13" customFormat="1">
      <c r="A171" s="13"/>
      <c r="B171" s="230"/>
      <c r="C171" s="231"/>
      <c r="D171" s="232" t="s">
        <v>135</v>
      </c>
      <c r="E171" s="233" t="s">
        <v>1</v>
      </c>
      <c r="F171" s="234" t="s">
        <v>215</v>
      </c>
      <c r="G171" s="231"/>
      <c r="H171" s="235">
        <v>264</v>
      </c>
      <c r="I171" s="236"/>
      <c r="J171" s="231"/>
      <c r="K171" s="231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135</v>
      </c>
      <c r="AU171" s="241" t="s">
        <v>84</v>
      </c>
      <c r="AV171" s="13" t="s">
        <v>84</v>
      </c>
      <c r="AW171" s="13" t="s">
        <v>31</v>
      </c>
      <c r="AX171" s="13" t="s">
        <v>75</v>
      </c>
      <c r="AY171" s="241" t="s">
        <v>125</v>
      </c>
    </row>
    <row r="172" s="13" customFormat="1">
      <c r="A172" s="13"/>
      <c r="B172" s="230"/>
      <c r="C172" s="231"/>
      <c r="D172" s="232" t="s">
        <v>135</v>
      </c>
      <c r="E172" s="233" t="s">
        <v>1</v>
      </c>
      <c r="F172" s="234" t="s">
        <v>216</v>
      </c>
      <c r="G172" s="231"/>
      <c r="H172" s="235">
        <v>22.5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135</v>
      </c>
      <c r="AU172" s="241" t="s">
        <v>84</v>
      </c>
      <c r="AV172" s="13" t="s">
        <v>84</v>
      </c>
      <c r="AW172" s="13" t="s">
        <v>31</v>
      </c>
      <c r="AX172" s="13" t="s">
        <v>75</v>
      </c>
      <c r="AY172" s="241" t="s">
        <v>125</v>
      </c>
    </row>
    <row r="173" s="13" customFormat="1">
      <c r="A173" s="13"/>
      <c r="B173" s="230"/>
      <c r="C173" s="231"/>
      <c r="D173" s="232" t="s">
        <v>135</v>
      </c>
      <c r="E173" s="233" t="s">
        <v>1</v>
      </c>
      <c r="F173" s="234" t="s">
        <v>217</v>
      </c>
      <c r="G173" s="231"/>
      <c r="H173" s="235">
        <v>22.5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135</v>
      </c>
      <c r="AU173" s="241" t="s">
        <v>84</v>
      </c>
      <c r="AV173" s="13" t="s">
        <v>84</v>
      </c>
      <c r="AW173" s="13" t="s">
        <v>31</v>
      </c>
      <c r="AX173" s="13" t="s">
        <v>75</v>
      </c>
      <c r="AY173" s="241" t="s">
        <v>125</v>
      </c>
    </row>
    <row r="174" s="14" customFormat="1">
      <c r="A174" s="14"/>
      <c r="B174" s="252"/>
      <c r="C174" s="253"/>
      <c r="D174" s="232" t="s">
        <v>135</v>
      </c>
      <c r="E174" s="254" t="s">
        <v>1</v>
      </c>
      <c r="F174" s="255" t="s">
        <v>211</v>
      </c>
      <c r="G174" s="253"/>
      <c r="H174" s="256">
        <v>309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135</v>
      </c>
      <c r="AU174" s="262" t="s">
        <v>84</v>
      </c>
      <c r="AV174" s="14" t="s">
        <v>133</v>
      </c>
      <c r="AW174" s="14" t="s">
        <v>31</v>
      </c>
      <c r="AX174" s="14" t="s">
        <v>8</v>
      </c>
      <c r="AY174" s="262" t="s">
        <v>125</v>
      </c>
    </row>
    <row r="175" s="2" customFormat="1" ht="33" customHeight="1">
      <c r="A175" s="37"/>
      <c r="B175" s="38"/>
      <c r="C175" s="217" t="s">
        <v>231</v>
      </c>
      <c r="D175" s="217" t="s">
        <v>128</v>
      </c>
      <c r="E175" s="218" t="s">
        <v>232</v>
      </c>
      <c r="F175" s="219" t="s">
        <v>233</v>
      </c>
      <c r="G175" s="220" t="s">
        <v>131</v>
      </c>
      <c r="H175" s="221">
        <v>22.5</v>
      </c>
      <c r="I175" s="222"/>
      <c r="J175" s="223">
        <f>ROUND(I175*H175,0)</f>
        <v>0</v>
      </c>
      <c r="K175" s="219" t="s">
        <v>169</v>
      </c>
      <c r="L175" s="43"/>
      <c r="M175" s="224" t="s">
        <v>1</v>
      </c>
      <c r="N175" s="225" t="s">
        <v>40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199</v>
      </c>
      <c r="AT175" s="228" t="s">
        <v>128</v>
      </c>
      <c r="AU175" s="228" t="s">
        <v>84</v>
      </c>
      <c r="AY175" s="16" t="s">
        <v>125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</v>
      </c>
      <c r="BK175" s="229">
        <f>ROUND(I175*H175,0)</f>
        <v>0</v>
      </c>
      <c r="BL175" s="16" t="s">
        <v>199</v>
      </c>
      <c r="BM175" s="228" t="s">
        <v>234</v>
      </c>
    </row>
    <row r="176" s="13" customFormat="1">
      <c r="A176" s="13"/>
      <c r="B176" s="230"/>
      <c r="C176" s="231"/>
      <c r="D176" s="232" t="s">
        <v>135</v>
      </c>
      <c r="E176" s="233" t="s">
        <v>1</v>
      </c>
      <c r="F176" s="234" t="s">
        <v>217</v>
      </c>
      <c r="G176" s="231"/>
      <c r="H176" s="235">
        <v>22.5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135</v>
      </c>
      <c r="AU176" s="241" t="s">
        <v>84</v>
      </c>
      <c r="AV176" s="13" t="s">
        <v>84</v>
      </c>
      <c r="AW176" s="13" t="s">
        <v>31</v>
      </c>
      <c r="AX176" s="13" t="s">
        <v>8</v>
      </c>
      <c r="AY176" s="241" t="s">
        <v>125</v>
      </c>
    </row>
    <row r="177" s="2" customFormat="1" ht="33" customHeight="1">
      <c r="A177" s="37"/>
      <c r="B177" s="38"/>
      <c r="C177" s="217" t="s">
        <v>235</v>
      </c>
      <c r="D177" s="217" t="s">
        <v>128</v>
      </c>
      <c r="E177" s="218" t="s">
        <v>236</v>
      </c>
      <c r="F177" s="219" t="s">
        <v>237</v>
      </c>
      <c r="G177" s="220" t="s">
        <v>158</v>
      </c>
      <c r="H177" s="221">
        <v>309</v>
      </c>
      <c r="I177" s="222"/>
      <c r="J177" s="223">
        <f>ROUND(I177*H177,0)</f>
        <v>0</v>
      </c>
      <c r="K177" s="219" t="s">
        <v>169</v>
      </c>
      <c r="L177" s="43"/>
      <c r="M177" s="224" t="s">
        <v>1</v>
      </c>
      <c r="N177" s="225" t="s">
        <v>40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199</v>
      </c>
      <c r="AT177" s="228" t="s">
        <v>128</v>
      </c>
      <c r="AU177" s="228" t="s">
        <v>84</v>
      </c>
      <c r="AY177" s="16" t="s">
        <v>125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</v>
      </c>
      <c r="BK177" s="229">
        <f>ROUND(I177*H177,0)</f>
        <v>0</v>
      </c>
      <c r="BL177" s="16" t="s">
        <v>199</v>
      </c>
      <c r="BM177" s="228" t="s">
        <v>238</v>
      </c>
    </row>
    <row r="178" s="13" customFormat="1">
      <c r="A178" s="13"/>
      <c r="B178" s="230"/>
      <c r="C178" s="231"/>
      <c r="D178" s="232" t="s">
        <v>135</v>
      </c>
      <c r="E178" s="233" t="s">
        <v>1</v>
      </c>
      <c r="F178" s="234" t="s">
        <v>239</v>
      </c>
      <c r="G178" s="231"/>
      <c r="H178" s="235">
        <v>309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135</v>
      </c>
      <c r="AU178" s="241" t="s">
        <v>84</v>
      </c>
      <c r="AV178" s="13" t="s">
        <v>84</v>
      </c>
      <c r="AW178" s="13" t="s">
        <v>31</v>
      </c>
      <c r="AX178" s="13" t="s">
        <v>8</v>
      </c>
      <c r="AY178" s="241" t="s">
        <v>125</v>
      </c>
    </row>
    <row r="179" s="2" customFormat="1" ht="21.75" customHeight="1">
      <c r="A179" s="37"/>
      <c r="B179" s="38"/>
      <c r="C179" s="242" t="s">
        <v>7</v>
      </c>
      <c r="D179" s="242" t="s">
        <v>141</v>
      </c>
      <c r="E179" s="243" t="s">
        <v>240</v>
      </c>
      <c r="F179" s="244" t="s">
        <v>241</v>
      </c>
      <c r="G179" s="245" t="s">
        <v>158</v>
      </c>
      <c r="H179" s="246">
        <v>325</v>
      </c>
      <c r="I179" s="247"/>
      <c r="J179" s="248">
        <f>ROUND(I179*H179,0)</f>
        <v>0</v>
      </c>
      <c r="K179" s="244" t="s">
        <v>169</v>
      </c>
      <c r="L179" s="249"/>
      <c r="M179" s="250" t="s">
        <v>1</v>
      </c>
      <c r="N179" s="251" t="s">
        <v>40</v>
      </c>
      <c r="O179" s="90"/>
      <c r="P179" s="226">
        <f>O179*H179</f>
        <v>0</v>
      </c>
      <c r="Q179" s="226">
        <v>6.9999999999999994E-05</v>
      </c>
      <c r="R179" s="226">
        <f>Q179*H179</f>
        <v>0.022749999999999999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222</v>
      </c>
      <c r="AT179" s="228" t="s">
        <v>141</v>
      </c>
      <c r="AU179" s="228" t="s">
        <v>84</v>
      </c>
      <c r="AY179" s="16" t="s">
        <v>125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</v>
      </c>
      <c r="BK179" s="229">
        <f>ROUND(I179*H179,0)</f>
        <v>0</v>
      </c>
      <c r="BL179" s="16" t="s">
        <v>199</v>
      </c>
      <c r="BM179" s="228" t="s">
        <v>242</v>
      </c>
    </row>
    <row r="180" s="2" customFormat="1">
      <c r="A180" s="37"/>
      <c r="B180" s="38"/>
      <c r="C180" s="39"/>
      <c r="D180" s="232" t="s">
        <v>229</v>
      </c>
      <c r="E180" s="39"/>
      <c r="F180" s="263" t="s">
        <v>243</v>
      </c>
      <c r="G180" s="39"/>
      <c r="H180" s="39"/>
      <c r="I180" s="264"/>
      <c r="J180" s="39"/>
      <c r="K180" s="39"/>
      <c r="L180" s="43"/>
      <c r="M180" s="265"/>
      <c r="N180" s="266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229</v>
      </c>
      <c r="AU180" s="16" t="s">
        <v>84</v>
      </c>
    </row>
    <row r="181" s="13" customFormat="1">
      <c r="A181" s="13"/>
      <c r="B181" s="230"/>
      <c r="C181" s="231"/>
      <c r="D181" s="232" t="s">
        <v>135</v>
      </c>
      <c r="E181" s="231"/>
      <c r="F181" s="234" t="s">
        <v>244</v>
      </c>
      <c r="G181" s="231"/>
      <c r="H181" s="235">
        <v>325</v>
      </c>
      <c r="I181" s="236"/>
      <c r="J181" s="231"/>
      <c r="K181" s="231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135</v>
      </c>
      <c r="AU181" s="241" t="s">
        <v>84</v>
      </c>
      <c r="AV181" s="13" t="s">
        <v>84</v>
      </c>
      <c r="AW181" s="13" t="s">
        <v>4</v>
      </c>
      <c r="AX181" s="13" t="s">
        <v>8</v>
      </c>
      <c r="AY181" s="241" t="s">
        <v>125</v>
      </c>
    </row>
    <row r="182" s="2" customFormat="1" ht="37.8" customHeight="1">
      <c r="A182" s="37"/>
      <c r="B182" s="38"/>
      <c r="C182" s="217" t="s">
        <v>245</v>
      </c>
      <c r="D182" s="217" t="s">
        <v>128</v>
      </c>
      <c r="E182" s="218" t="s">
        <v>246</v>
      </c>
      <c r="F182" s="219" t="s">
        <v>247</v>
      </c>
      <c r="G182" s="220" t="s">
        <v>205</v>
      </c>
      <c r="H182" s="221">
        <v>109</v>
      </c>
      <c r="I182" s="222"/>
      <c r="J182" s="223">
        <f>ROUND(I182*H182,0)</f>
        <v>0</v>
      </c>
      <c r="K182" s="219" t="s">
        <v>169</v>
      </c>
      <c r="L182" s="43"/>
      <c r="M182" s="224" t="s">
        <v>1</v>
      </c>
      <c r="N182" s="225" t="s">
        <v>40</v>
      </c>
      <c r="O182" s="90"/>
      <c r="P182" s="226">
        <f>O182*H182</f>
        <v>0</v>
      </c>
      <c r="Q182" s="226">
        <v>0.00115</v>
      </c>
      <c r="R182" s="226">
        <f>Q182*H182</f>
        <v>0.12534999999999999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199</v>
      </c>
      <c r="AT182" s="228" t="s">
        <v>128</v>
      </c>
      <c r="AU182" s="228" t="s">
        <v>84</v>
      </c>
      <c r="AY182" s="16" t="s">
        <v>125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</v>
      </c>
      <c r="BK182" s="229">
        <f>ROUND(I182*H182,0)</f>
        <v>0</v>
      </c>
      <c r="BL182" s="16" t="s">
        <v>199</v>
      </c>
      <c r="BM182" s="228" t="s">
        <v>248</v>
      </c>
    </row>
    <row r="183" s="13" customFormat="1">
      <c r="A183" s="13"/>
      <c r="B183" s="230"/>
      <c r="C183" s="231"/>
      <c r="D183" s="232" t="s">
        <v>135</v>
      </c>
      <c r="E183" s="233" t="s">
        <v>1</v>
      </c>
      <c r="F183" s="234" t="s">
        <v>207</v>
      </c>
      <c r="G183" s="231"/>
      <c r="H183" s="235">
        <v>109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135</v>
      </c>
      <c r="AU183" s="241" t="s">
        <v>84</v>
      </c>
      <c r="AV183" s="13" t="s">
        <v>84</v>
      </c>
      <c r="AW183" s="13" t="s">
        <v>31</v>
      </c>
      <c r="AX183" s="13" t="s">
        <v>8</v>
      </c>
      <c r="AY183" s="241" t="s">
        <v>125</v>
      </c>
    </row>
    <row r="184" s="2" customFormat="1" ht="37.8" customHeight="1">
      <c r="A184" s="37"/>
      <c r="B184" s="38"/>
      <c r="C184" s="217" t="s">
        <v>249</v>
      </c>
      <c r="D184" s="217" t="s">
        <v>128</v>
      </c>
      <c r="E184" s="218" t="s">
        <v>250</v>
      </c>
      <c r="F184" s="219" t="s">
        <v>251</v>
      </c>
      <c r="G184" s="220" t="s">
        <v>205</v>
      </c>
      <c r="H184" s="221">
        <v>200.5</v>
      </c>
      <c r="I184" s="222"/>
      <c r="J184" s="223">
        <f>ROUND(I184*H184,0)</f>
        <v>0</v>
      </c>
      <c r="K184" s="219" t="s">
        <v>169</v>
      </c>
      <c r="L184" s="43"/>
      <c r="M184" s="224" t="s">
        <v>1</v>
      </c>
      <c r="N184" s="225" t="s">
        <v>40</v>
      </c>
      <c r="O184" s="90"/>
      <c r="P184" s="226">
        <f>O184*H184</f>
        <v>0</v>
      </c>
      <c r="Q184" s="226">
        <v>0.00063000000000000003</v>
      </c>
      <c r="R184" s="226">
        <f>Q184*H184</f>
        <v>0.12631500000000001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199</v>
      </c>
      <c r="AT184" s="228" t="s">
        <v>128</v>
      </c>
      <c r="AU184" s="228" t="s">
        <v>84</v>
      </c>
      <c r="AY184" s="16" t="s">
        <v>125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</v>
      </c>
      <c r="BK184" s="229">
        <f>ROUND(I184*H184,0)</f>
        <v>0</v>
      </c>
      <c r="BL184" s="16" t="s">
        <v>199</v>
      </c>
      <c r="BM184" s="228" t="s">
        <v>252</v>
      </c>
    </row>
    <row r="185" s="13" customFormat="1">
      <c r="A185" s="13"/>
      <c r="B185" s="230"/>
      <c r="C185" s="231"/>
      <c r="D185" s="232" t="s">
        <v>135</v>
      </c>
      <c r="E185" s="233" t="s">
        <v>1</v>
      </c>
      <c r="F185" s="234" t="s">
        <v>208</v>
      </c>
      <c r="G185" s="231"/>
      <c r="H185" s="235">
        <v>109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135</v>
      </c>
      <c r="AU185" s="241" t="s">
        <v>84</v>
      </c>
      <c r="AV185" s="13" t="s">
        <v>84</v>
      </c>
      <c r="AW185" s="13" t="s">
        <v>31</v>
      </c>
      <c r="AX185" s="13" t="s">
        <v>75</v>
      </c>
      <c r="AY185" s="241" t="s">
        <v>125</v>
      </c>
    </row>
    <row r="186" s="13" customFormat="1">
      <c r="A186" s="13"/>
      <c r="B186" s="230"/>
      <c r="C186" s="231"/>
      <c r="D186" s="232" t="s">
        <v>135</v>
      </c>
      <c r="E186" s="233" t="s">
        <v>1</v>
      </c>
      <c r="F186" s="234" t="s">
        <v>209</v>
      </c>
      <c r="G186" s="231"/>
      <c r="H186" s="235">
        <v>69</v>
      </c>
      <c r="I186" s="236"/>
      <c r="J186" s="231"/>
      <c r="K186" s="231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135</v>
      </c>
      <c r="AU186" s="241" t="s">
        <v>84</v>
      </c>
      <c r="AV186" s="13" t="s">
        <v>84</v>
      </c>
      <c r="AW186" s="13" t="s">
        <v>31</v>
      </c>
      <c r="AX186" s="13" t="s">
        <v>75</v>
      </c>
      <c r="AY186" s="241" t="s">
        <v>125</v>
      </c>
    </row>
    <row r="187" s="13" customFormat="1">
      <c r="A187" s="13"/>
      <c r="B187" s="230"/>
      <c r="C187" s="231"/>
      <c r="D187" s="232" t="s">
        <v>135</v>
      </c>
      <c r="E187" s="233" t="s">
        <v>1</v>
      </c>
      <c r="F187" s="234" t="s">
        <v>210</v>
      </c>
      <c r="G187" s="231"/>
      <c r="H187" s="235">
        <v>22.5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135</v>
      </c>
      <c r="AU187" s="241" t="s">
        <v>84</v>
      </c>
      <c r="AV187" s="13" t="s">
        <v>84</v>
      </c>
      <c r="AW187" s="13" t="s">
        <v>31</v>
      </c>
      <c r="AX187" s="13" t="s">
        <v>75</v>
      </c>
      <c r="AY187" s="241" t="s">
        <v>125</v>
      </c>
    </row>
    <row r="188" s="14" customFormat="1">
      <c r="A188" s="14"/>
      <c r="B188" s="252"/>
      <c r="C188" s="253"/>
      <c r="D188" s="232" t="s">
        <v>135</v>
      </c>
      <c r="E188" s="254" t="s">
        <v>1</v>
      </c>
      <c r="F188" s="255" t="s">
        <v>211</v>
      </c>
      <c r="G188" s="253"/>
      <c r="H188" s="256">
        <v>200.5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135</v>
      </c>
      <c r="AU188" s="262" t="s">
        <v>84</v>
      </c>
      <c r="AV188" s="14" t="s">
        <v>133</v>
      </c>
      <c r="AW188" s="14" t="s">
        <v>31</v>
      </c>
      <c r="AX188" s="14" t="s">
        <v>8</v>
      </c>
      <c r="AY188" s="262" t="s">
        <v>125</v>
      </c>
    </row>
    <row r="189" s="2" customFormat="1" ht="24.15" customHeight="1">
      <c r="A189" s="37"/>
      <c r="B189" s="38"/>
      <c r="C189" s="217" t="s">
        <v>253</v>
      </c>
      <c r="D189" s="217" t="s">
        <v>128</v>
      </c>
      <c r="E189" s="218" t="s">
        <v>254</v>
      </c>
      <c r="F189" s="219" t="s">
        <v>255</v>
      </c>
      <c r="G189" s="220" t="s">
        <v>131</v>
      </c>
      <c r="H189" s="221">
        <v>363.5</v>
      </c>
      <c r="I189" s="222"/>
      <c r="J189" s="223">
        <f>ROUND(I189*H189,0)</f>
        <v>0</v>
      </c>
      <c r="K189" s="219" t="s">
        <v>169</v>
      </c>
      <c r="L189" s="43"/>
      <c r="M189" s="224" t="s">
        <v>1</v>
      </c>
      <c r="N189" s="225" t="s">
        <v>40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199</v>
      </c>
      <c r="AT189" s="228" t="s">
        <v>128</v>
      </c>
      <c r="AU189" s="228" t="s">
        <v>84</v>
      </c>
      <c r="AY189" s="16" t="s">
        <v>125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</v>
      </c>
      <c r="BK189" s="229">
        <f>ROUND(I189*H189,0)</f>
        <v>0</v>
      </c>
      <c r="BL189" s="16" t="s">
        <v>199</v>
      </c>
      <c r="BM189" s="228" t="s">
        <v>256</v>
      </c>
    </row>
    <row r="190" s="13" customFormat="1">
      <c r="A190" s="13"/>
      <c r="B190" s="230"/>
      <c r="C190" s="231"/>
      <c r="D190" s="232" t="s">
        <v>135</v>
      </c>
      <c r="E190" s="233" t="s">
        <v>1</v>
      </c>
      <c r="F190" s="234" t="s">
        <v>215</v>
      </c>
      <c r="G190" s="231"/>
      <c r="H190" s="235">
        <v>264</v>
      </c>
      <c r="I190" s="236"/>
      <c r="J190" s="231"/>
      <c r="K190" s="231"/>
      <c r="L190" s="237"/>
      <c r="M190" s="238"/>
      <c r="N190" s="239"/>
      <c r="O190" s="239"/>
      <c r="P190" s="239"/>
      <c r="Q190" s="239"/>
      <c r="R190" s="239"/>
      <c r="S190" s="239"/>
      <c r="T190" s="24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1" t="s">
        <v>135</v>
      </c>
      <c r="AU190" s="241" t="s">
        <v>84</v>
      </c>
      <c r="AV190" s="13" t="s">
        <v>84</v>
      </c>
      <c r="AW190" s="13" t="s">
        <v>31</v>
      </c>
      <c r="AX190" s="13" t="s">
        <v>75</v>
      </c>
      <c r="AY190" s="241" t="s">
        <v>125</v>
      </c>
    </row>
    <row r="191" s="13" customFormat="1">
      <c r="A191" s="13"/>
      <c r="B191" s="230"/>
      <c r="C191" s="231"/>
      <c r="D191" s="232" t="s">
        <v>135</v>
      </c>
      <c r="E191" s="233" t="s">
        <v>1</v>
      </c>
      <c r="F191" s="234" t="s">
        <v>216</v>
      </c>
      <c r="G191" s="231"/>
      <c r="H191" s="235">
        <v>22.5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135</v>
      </c>
      <c r="AU191" s="241" t="s">
        <v>84</v>
      </c>
      <c r="AV191" s="13" t="s">
        <v>84</v>
      </c>
      <c r="AW191" s="13" t="s">
        <v>31</v>
      </c>
      <c r="AX191" s="13" t="s">
        <v>75</v>
      </c>
      <c r="AY191" s="241" t="s">
        <v>125</v>
      </c>
    </row>
    <row r="192" s="13" customFormat="1">
      <c r="A192" s="13"/>
      <c r="B192" s="230"/>
      <c r="C192" s="231"/>
      <c r="D192" s="232" t="s">
        <v>135</v>
      </c>
      <c r="E192" s="233" t="s">
        <v>1</v>
      </c>
      <c r="F192" s="234" t="s">
        <v>217</v>
      </c>
      <c r="G192" s="231"/>
      <c r="H192" s="235">
        <v>22.5</v>
      </c>
      <c r="I192" s="236"/>
      <c r="J192" s="231"/>
      <c r="K192" s="231"/>
      <c r="L192" s="237"/>
      <c r="M192" s="238"/>
      <c r="N192" s="239"/>
      <c r="O192" s="239"/>
      <c r="P192" s="239"/>
      <c r="Q192" s="239"/>
      <c r="R192" s="239"/>
      <c r="S192" s="239"/>
      <c r="T192" s="24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1" t="s">
        <v>135</v>
      </c>
      <c r="AU192" s="241" t="s">
        <v>84</v>
      </c>
      <c r="AV192" s="13" t="s">
        <v>84</v>
      </c>
      <c r="AW192" s="13" t="s">
        <v>31</v>
      </c>
      <c r="AX192" s="13" t="s">
        <v>75</v>
      </c>
      <c r="AY192" s="241" t="s">
        <v>125</v>
      </c>
    </row>
    <row r="193" s="13" customFormat="1">
      <c r="A193" s="13"/>
      <c r="B193" s="230"/>
      <c r="C193" s="231"/>
      <c r="D193" s="232" t="s">
        <v>135</v>
      </c>
      <c r="E193" s="233" t="s">
        <v>1</v>
      </c>
      <c r="F193" s="234" t="s">
        <v>218</v>
      </c>
      <c r="G193" s="231"/>
      <c r="H193" s="235">
        <v>54.5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135</v>
      </c>
      <c r="AU193" s="241" t="s">
        <v>84</v>
      </c>
      <c r="AV193" s="13" t="s">
        <v>84</v>
      </c>
      <c r="AW193" s="13" t="s">
        <v>31</v>
      </c>
      <c r="AX193" s="13" t="s">
        <v>75</v>
      </c>
      <c r="AY193" s="241" t="s">
        <v>125</v>
      </c>
    </row>
    <row r="194" s="14" customFormat="1">
      <c r="A194" s="14"/>
      <c r="B194" s="252"/>
      <c r="C194" s="253"/>
      <c r="D194" s="232" t="s">
        <v>135</v>
      </c>
      <c r="E194" s="254" t="s">
        <v>1</v>
      </c>
      <c r="F194" s="255" t="s">
        <v>211</v>
      </c>
      <c r="G194" s="253"/>
      <c r="H194" s="256">
        <v>363.5</v>
      </c>
      <c r="I194" s="257"/>
      <c r="J194" s="253"/>
      <c r="K194" s="253"/>
      <c r="L194" s="258"/>
      <c r="M194" s="259"/>
      <c r="N194" s="260"/>
      <c r="O194" s="260"/>
      <c r="P194" s="260"/>
      <c r="Q194" s="260"/>
      <c r="R194" s="260"/>
      <c r="S194" s="260"/>
      <c r="T194" s="261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2" t="s">
        <v>135</v>
      </c>
      <c r="AU194" s="262" t="s">
        <v>84</v>
      </c>
      <c r="AV194" s="14" t="s">
        <v>133</v>
      </c>
      <c r="AW194" s="14" t="s">
        <v>31</v>
      </c>
      <c r="AX194" s="14" t="s">
        <v>8</v>
      </c>
      <c r="AY194" s="262" t="s">
        <v>125</v>
      </c>
    </row>
    <row r="195" s="2" customFormat="1" ht="24.15" customHeight="1">
      <c r="A195" s="37"/>
      <c r="B195" s="38"/>
      <c r="C195" s="242" t="s">
        <v>257</v>
      </c>
      <c r="D195" s="242" t="s">
        <v>141</v>
      </c>
      <c r="E195" s="243" t="s">
        <v>258</v>
      </c>
      <c r="F195" s="244" t="s">
        <v>259</v>
      </c>
      <c r="G195" s="245" t="s">
        <v>131</v>
      </c>
      <c r="H195" s="246">
        <v>419.84300000000002</v>
      </c>
      <c r="I195" s="247"/>
      <c r="J195" s="248">
        <f>ROUND(I195*H195,0)</f>
        <v>0</v>
      </c>
      <c r="K195" s="244" t="s">
        <v>169</v>
      </c>
      <c r="L195" s="249"/>
      <c r="M195" s="250" t="s">
        <v>1</v>
      </c>
      <c r="N195" s="251" t="s">
        <v>40</v>
      </c>
      <c r="O195" s="90"/>
      <c r="P195" s="226">
        <f>O195*H195</f>
        <v>0</v>
      </c>
      <c r="Q195" s="226">
        <v>0.00029999999999999997</v>
      </c>
      <c r="R195" s="226">
        <f>Q195*H195</f>
        <v>0.12595290000000001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222</v>
      </c>
      <c r="AT195" s="228" t="s">
        <v>141</v>
      </c>
      <c r="AU195" s="228" t="s">
        <v>84</v>
      </c>
      <c r="AY195" s="16" t="s">
        <v>125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</v>
      </c>
      <c r="BK195" s="229">
        <f>ROUND(I195*H195,0)</f>
        <v>0</v>
      </c>
      <c r="BL195" s="16" t="s">
        <v>199</v>
      </c>
      <c r="BM195" s="228" t="s">
        <v>260</v>
      </c>
    </row>
    <row r="196" s="13" customFormat="1">
      <c r="A196" s="13"/>
      <c r="B196" s="230"/>
      <c r="C196" s="231"/>
      <c r="D196" s="232" t="s">
        <v>135</v>
      </c>
      <c r="E196" s="231"/>
      <c r="F196" s="234" t="s">
        <v>261</v>
      </c>
      <c r="G196" s="231"/>
      <c r="H196" s="235">
        <v>419.84300000000002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135</v>
      </c>
      <c r="AU196" s="241" t="s">
        <v>84</v>
      </c>
      <c r="AV196" s="13" t="s">
        <v>84</v>
      </c>
      <c r="AW196" s="13" t="s">
        <v>4</v>
      </c>
      <c r="AX196" s="13" t="s">
        <v>8</v>
      </c>
      <c r="AY196" s="241" t="s">
        <v>125</v>
      </c>
    </row>
    <row r="197" s="2" customFormat="1" ht="24.15" customHeight="1">
      <c r="A197" s="37"/>
      <c r="B197" s="38"/>
      <c r="C197" s="217" t="s">
        <v>262</v>
      </c>
      <c r="D197" s="217" t="s">
        <v>128</v>
      </c>
      <c r="E197" s="218" t="s">
        <v>263</v>
      </c>
      <c r="F197" s="219" t="s">
        <v>264</v>
      </c>
      <c r="G197" s="220" t="s">
        <v>131</v>
      </c>
      <c r="H197" s="221">
        <v>54.5</v>
      </c>
      <c r="I197" s="222"/>
      <c r="J197" s="223">
        <f>ROUND(I197*H197,0)</f>
        <v>0</v>
      </c>
      <c r="K197" s="219" t="s">
        <v>169</v>
      </c>
      <c r="L197" s="43"/>
      <c r="M197" s="224" t="s">
        <v>1</v>
      </c>
      <c r="N197" s="225" t="s">
        <v>40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0.0032000000000000002</v>
      </c>
      <c r="T197" s="227">
        <f>S197*H197</f>
        <v>0.1744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199</v>
      </c>
      <c r="AT197" s="228" t="s">
        <v>128</v>
      </c>
      <c r="AU197" s="228" t="s">
        <v>84</v>
      </c>
      <c r="AY197" s="16" t="s">
        <v>125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</v>
      </c>
      <c r="BK197" s="229">
        <f>ROUND(I197*H197,0)</f>
        <v>0</v>
      </c>
      <c r="BL197" s="16" t="s">
        <v>199</v>
      </c>
      <c r="BM197" s="228" t="s">
        <v>265</v>
      </c>
    </row>
    <row r="198" s="13" customFormat="1">
      <c r="A198" s="13"/>
      <c r="B198" s="230"/>
      <c r="C198" s="231"/>
      <c r="D198" s="232" t="s">
        <v>135</v>
      </c>
      <c r="E198" s="233" t="s">
        <v>1</v>
      </c>
      <c r="F198" s="234" t="s">
        <v>218</v>
      </c>
      <c r="G198" s="231"/>
      <c r="H198" s="235">
        <v>54.5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135</v>
      </c>
      <c r="AU198" s="241" t="s">
        <v>84</v>
      </c>
      <c r="AV198" s="13" t="s">
        <v>84</v>
      </c>
      <c r="AW198" s="13" t="s">
        <v>31</v>
      </c>
      <c r="AX198" s="13" t="s">
        <v>75</v>
      </c>
      <c r="AY198" s="241" t="s">
        <v>125</v>
      </c>
    </row>
    <row r="199" s="14" customFormat="1">
      <c r="A199" s="14"/>
      <c r="B199" s="252"/>
      <c r="C199" s="253"/>
      <c r="D199" s="232" t="s">
        <v>135</v>
      </c>
      <c r="E199" s="254" t="s">
        <v>1</v>
      </c>
      <c r="F199" s="255" t="s">
        <v>211</v>
      </c>
      <c r="G199" s="253"/>
      <c r="H199" s="256">
        <v>54.5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135</v>
      </c>
      <c r="AU199" s="262" t="s">
        <v>84</v>
      </c>
      <c r="AV199" s="14" t="s">
        <v>133</v>
      </c>
      <c r="AW199" s="14" t="s">
        <v>31</v>
      </c>
      <c r="AX199" s="14" t="s">
        <v>8</v>
      </c>
      <c r="AY199" s="262" t="s">
        <v>125</v>
      </c>
    </row>
    <row r="200" s="2" customFormat="1" ht="16.5" customHeight="1">
      <c r="A200" s="37"/>
      <c r="B200" s="38"/>
      <c r="C200" s="217" t="s">
        <v>266</v>
      </c>
      <c r="D200" s="217" t="s">
        <v>128</v>
      </c>
      <c r="E200" s="218" t="s">
        <v>267</v>
      </c>
      <c r="F200" s="219" t="s">
        <v>268</v>
      </c>
      <c r="G200" s="220" t="s">
        <v>131</v>
      </c>
      <c r="H200" s="221">
        <v>363.5</v>
      </c>
      <c r="I200" s="222"/>
      <c r="J200" s="223">
        <f>ROUND(I200*H200,0)</f>
        <v>0</v>
      </c>
      <c r="K200" s="219" t="s">
        <v>169</v>
      </c>
      <c r="L200" s="43"/>
      <c r="M200" s="224" t="s">
        <v>1</v>
      </c>
      <c r="N200" s="225" t="s">
        <v>40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0.0035999999999999999</v>
      </c>
      <c r="T200" s="227">
        <f>S200*H200</f>
        <v>1.3086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199</v>
      </c>
      <c r="AT200" s="228" t="s">
        <v>128</v>
      </c>
      <c r="AU200" s="228" t="s">
        <v>84</v>
      </c>
      <c r="AY200" s="16" t="s">
        <v>125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</v>
      </c>
      <c r="BK200" s="229">
        <f>ROUND(I200*H200,0)</f>
        <v>0</v>
      </c>
      <c r="BL200" s="16" t="s">
        <v>199</v>
      </c>
      <c r="BM200" s="228" t="s">
        <v>269</v>
      </c>
    </row>
    <row r="201" s="2" customFormat="1" ht="37.8" customHeight="1">
      <c r="A201" s="37"/>
      <c r="B201" s="38"/>
      <c r="C201" s="217" t="s">
        <v>270</v>
      </c>
      <c r="D201" s="217" t="s">
        <v>128</v>
      </c>
      <c r="E201" s="218" t="s">
        <v>271</v>
      </c>
      <c r="F201" s="219" t="s">
        <v>272</v>
      </c>
      <c r="G201" s="220" t="s">
        <v>131</v>
      </c>
      <c r="H201" s="221">
        <v>15.449999999999999</v>
      </c>
      <c r="I201" s="222"/>
      <c r="J201" s="223">
        <f>ROUND(I201*H201,0)</f>
        <v>0</v>
      </c>
      <c r="K201" s="219" t="s">
        <v>169</v>
      </c>
      <c r="L201" s="43"/>
      <c r="M201" s="224" t="s">
        <v>1</v>
      </c>
      <c r="N201" s="225" t="s">
        <v>40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0.0035999999999999999</v>
      </c>
      <c r="T201" s="227">
        <f>S201*H201</f>
        <v>0.055619999999999996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199</v>
      </c>
      <c r="AT201" s="228" t="s">
        <v>128</v>
      </c>
      <c r="AU201" s="228" t="s">
        <v>84</v>
      </c>
      <c r="AY201" s="16" t="s">
        <v>125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</v>
      </c>
      <c r="BK201" s="229">
        <f>ROUND(I201*H201,0)</f>
        <v>0</v>
      </c>
      <c r="BL201" s="16" t="s">
        <v>199</v>
      </c>
      <c r="BM201" s="228" t="s">
        <v>273</v>
      </c>
    </row>
    <row r="202" s="2" customFormat="1">
      <c r="A202" s="37"/>
      <c r="B202" s="38"/>
      <c r="C202" s="39"/>
      <c r="D202" s="232" t="s">
        <v>229</v>
      </c>
      <c r="E202" s="39"/>
      <c r="F202" s="263" t="s">
        <v>274</v>
      </c>
      <c r="G202" s="39"/>
      <c r="H202" s="39"/>
      <c r="I202" s="264"/>
      <c r="J202" s="39"/>
      <c r="K202" s="39"/>
      <c r="L202" s="43"/>
      <c r="M202" s="265"/>
      <c r="N202" s="266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229</v>
      </c>
      <c r="AU202" s="16" t="s">
        <v>84</v>
      </c>
    </row>
    <row r="203" s="2" customFormat="1" ht="24.15" customHeight="1">
      <c r="A203" s="37"/>
      <c r="B203" s="38"/>
      <c r="C203" s="217" t="s">
        <v>275</v>
      </c>
      <c r="D203" s="217" t="s">
        <v>128</v>
      </c>
      <c r="E203" s="218" t="s">
        <v>276</v>
      </c>
      <c r="F203" s="219" t="s">
        <v>277</v>
      </c>
      <c r="G203" s="220" t="s">
        <v>168</v>
      </c>
      <c r="H203" s="221">
        <v>1.274</v>
      </c>
      <c r="I203" s="222"/>
      <c r="J203" s="223">
        <f>ROUND(I203*H203,0)</f>
        <v>0</v>
      </c>
      <c r="K203" s="219" t="s">
        <v>169</v>
      </c>
      <c r="L203" s="43"/>
      <c r="M203" s="224" t="s">
        <v>1</v>
      </c>
      <c r="N203" s="225" t="s">
        <v>40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199</v>
      </c>
      <c r="AT203" s="228" t="s">
        <v>128</v>
      </c>
      <c r="AU203" s="228" t="s">
        <v>84</v>
      </c>
      <c r="AY203" s="16" t="s">
        <v>125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</v>
      </c>
      <c r="BK203" s="229">
        <f>ROUND(I203*H203,0)</f>
        <v>0</v>
      </c>
      <c r="BL203" s="16" t="s">
        <v>199</v>
      </c>
      <c r="BM203" s="228" t="s">
        <v>278</v>
      </c>
    </row>
    <row r="204" s="12" customFormat="1" ht="22.8" customHeight="1">
      <c r="A204" s="12"/>
      <c r="B204" s="201"/>
      <c r="C204" s="202"/>
      <c r="D204" s="203" t="s">
        <v>74</v>
      </c>
      <c r="E204" s="215" t="s">
        <v>279</v>
      </c>
      <c r="F204" s="215" t="s">
        <v>280</v>
      </c>
      <c r="G204" s="202"/>
      <c r="H204" s="202"/>
      <c r="I204" s="205"/>
      <c r="J204" s="216">
        <f>BK204</f>
        <v>0</v>
      </c>
      <c r="K204" s="202"/>
      <c r="L204" s="207"/>
      <c r="M204" s="208"/>
      <c r="N204" s="209"/>
      <c r="O204" s="209"/>
      <c r="P204" s="210">
        <f>SUM(P205:P212)</f>
        <v>0</v>
      </c>
      <c r="Q204" s="209"/>
      <c r="R204" s="210">
        <f>SUM(R205:R212)</f>
        <v>0.01074</v>
      </c>
      <c r="S204" s="209"/>
      <c r="T204" s="211">
        <f>SUM(T205:T212)</f>
        <v>0.092280000000000001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2" t="s">
        <v>84</v>
      </c>
      <c r="AT204" s="213" t="s">
        <v>74</v>
      </c>
      <c r="AU204" s="213" t="s">
        <v>8</v>
      </c>
      <c r="AY204" s="212" t="s">
        <v>125</v>
      </c>
      <c r="BK204" s="214">
        <f>SUM(BK205:BK212)</f>
        <v>0</v>
      </c>
    </row>
    <row r="205" s="2" customFormat="1" ht="16.5" customHeight="1">
      <c r="A205" s="37"/>
      <c r="B205" s="38"/>
      <c r="C205" s="217" t="s">
        <v>281</v>
      </c>
      <c r="D205" s="217" t="s">
        <v>128</v>
      </c>
      <c r="E205" s="218" t="s">
        <v>282</v>
      </c>
      <c r="F205" s="219" t="s">
        <v>283</v>
      </c>
      <c r="G205" s="220" t="s">
        <v>158</v>
      </c>
      <c r="H205" s="221">
        <v>4</v>
      </c>
      <c r="I205" s="222"/>
      <c r="J205" s="223">
        <f>ROUND(I205*H205,0)</f>
        <v>0</v>
      </c>
      <c r="K205" s="219" t="s">
        <v>169</v>
      </c>
      <c r="L205" s="43"/>
      <c r="M205" s="224" t="s">
        <v>1</v>
      </c>
      <c r="N205" s="225" t="s">
        <v>40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0.02307</v>
      </c>
      <c r="T205" s="227">
        <f>S205*H205</f>
        <v>0.092280000000000001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199</v>
      </c>
      <c r="AT205" s="228" t="s">
        <v>128</v>
      </c>
      <c r="AU205" s="228" t="s">
        <v>84</v>
      </c>
      <c r="AY205" s="16" t="s">
        <v>125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</v>
      </c>
      <c r="BK205" s="229">
        <f>ROUND(I205*H205,0)</f>
        <v>0</v>
      </c>
      <c r="BL205" s="16" t="s">
        <v>199</v>
      </c>
      <c r="BM205" s="228" t="s">
        <v>284</v>
      </c>
    </row>
    <row r="206" s="13" customFormat="1">
      <c r="A206" s="13"/>
      <c r="B206" s="230"/>
      <c r="C206" s="231"/>
      <c r="D206" s="232" t="s">
        <v>135</v>
      </c>
      <c r="E206" s="233" t="s">
        <v>1</v>
      </c>
      <c r="F206" s="234" t="s">
        <v>285</v>
      </c>
      <c r="G206" s="231"/>
      <c r="H206" s="235">
        <v>4</v>
      </c>
      <c r="I206" s="236"/>
      <c r="J206" s="231"/>
      <c r="K206" s="231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135</v>
      </c>
      <c r="AU206" s="241" t="s">
        <v>84</v>
      </c>
      <c r="AV206" s="13" t="s">
        <v>84</v>
      </c>
      <c r="AW206" s="13" t="s">
        <v>31</v>
      </c>
      <c r="AX206" s="13" t="s">
        <v>8</v>
      </c>
      <c r="AY206" s="241" t="s">
        <v>125</v>
      </c>
    </row>
    <row r="207" s="2" customFormat="1" ht="24.15" customHeight="1">
      <c r="A207" s="37"/>
      <c r="B207" s="38"/>
      <c r="C207" s="217" t="s">
        <v>286</v>
      </c>
      <c r="D207" s="217" t="s">
        <v>128</v>
      </c>
      <c r="E207" s="218" t="s">
        <v>287</v>
      </c>
      <c r="F207" s="219" t="s">
        <v>288</v>
      </c>
      <c r="G207" s="220" t="s">
        <v>158</v>
      </c>
      <c r="H207" s="221">
        <v>4</v>
      </c>
      <c r="I207" s="222"/>
      <c r="J207" s="223">
        <f>ROUND(I207*H207,0)</f>
        <v>0</v>
      </c>
      <c r="K207" s="219" t="s">
        <v>169</v>
      </c>
      <c r="L207" s="43"/>
      <c r="M207" s="224" t="s">
        <v>1</v>
      </c>
      <c r="N207" s="225" t="s">
        <v>40</v>
      </c>
      <c r="O207" s="90"/>
      <c r="P207" s="226">
        <f>O207*H207</f>
        <v>0</v>
      </c>
      <c r="Q207" s="226">
        <v>0.0022499999999999998</v>
      </c>
      <c r="R207" s="226">
        <f>Q207*H207</f>
        <v>0.0089999999999999993</v>
      </c>
      <c r="S207" s="226">
        <v>0</v>
      </c>
      <c r="T207" s="22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8" t="s">
        <v>199</v>
      </c>
      <c r="AT207" s="228" t="s">
        <v>128</v>
      </c>
      <c r="AU207" s="228" t="s">
        <v>84</v>
      </c>
      <c r="AY207" s="16" t="s">
        <v>125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6" t="s">
        <v>8</v>
      </c>
      <c r="BK207" s="229">
        <f>ROUND(I207*H207,0)</f>
        <v>0</v>
      </c>
      <c r="BL207" s="16" t="s">
        <v>199</v>
      </c>
      <c r="BM207" s="228" t="s">
        <v>289</v>
      </c>
    </row>
    <row r="208" s="2" customFormat="1">
      <c r="A208" s="37"/>
      <c r="B208" s="38"/>
      <c r="C208" s="39"/>
      <c r="D208" s="232" t="s">
        <v>229</v>
      </c>
      <c r="E208" s="39"/>
      <c r="F208" s="263" t="s">
        <v>290</v>
      </c>
      <c r="G208" s="39"/>
      <c r="H208" s="39"/>
      <c r="I208" s="264"/>
      <c r="J208" s="39"/>
      <c r="K208" s="39"/>
      <c r="L208" s="43"/>
      <c r="M208" s="265"/>
      <c r="N208" s="266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229</v>
      </c>
      <c r="AU208" s="16" t="s">
        <v>84</v>
      </c>
    </row>
    <row r="209" s="13" customFormat="1">
      <c r="A209" s="13"/>
      <c r="B209" s="230"/>
      <c r="C209" s="231"/>
      <c r="D209" s="232" t="s">
        <v>135</v>
      </c>
      <c r="E209" s="233" t="s">
        <v>1</v>
      </c>
      <c r="F209" s="234" t="s">
        <v>285</v>
      </c>
      <c r="G209" s="231"/>
      <c r="H209" s="235">
        <v>4</v>
      </c>
      <c r="I209" s="236"/>
      <c r="J209" s="231"/>
      <c r="K209" s="231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135</v>
      </c>
      <c r="AU209" s="241" t="s">
        <v>84</v>
      </c>
      <c r="AV209" s="13" t="s">
        <v>84</v>
      </c>
      <c r="AW209" s="13" t="s">
        <v>31</v>
      </c>
      <c r="AX209" s="13" t="s">
        <v>8</v>
      </c>
      <c r="AY209" s="241" t="s">
        <v>125</v>
      </c>
    </row>
    <row r="210" s="2" customFormat="1" ht="16.5" customHeight="1">
      <c r="A210" s="37"/>
      <c r="B210" s="38"/>
      <c r="C210" s="217" t="s">
        <v>222</v>
      </c>
      <c r="D210" s="217" t="s">
        <v>128</v>
      </c>
      <c r="E210" s="218" t="s">
        <v>291</v>
      </c>
      <c r="F210" s="219" t="s">
        <v>292</v>
      </c>
      <c r="G210" s="220" t="s">
        <v>158</v>
      </c>
      <c r="H210" s="221">
        <v>6</v>
      </c>
      <c r="I210" s="222"/>
      <c r="J210" s="223">
        <f>ROUND(I210*H210,0)</f>
        <v>0</v>
      </c>
      <c r="K210" s="219" t="s">
        <v>169</v>
      </c>
      <c r="L210" s="43"/>
      <c r="M210" s="224" t="s">
        <v>1</v>
      </c>
      <c r="N210" s="225" t="s">
        <v>40</v>
      </c>
      <c r="O210" s="90"/>
      <c r="P210" s="226">
        <f>O210*H210</f>
        <v>0</v>
      </c>
      <c r="Q210" s="226">
        <v>0.00029</v>
      </c>
      <c r="R210" s="226">
        <f>Q210*H210</f>
        <v>0.00174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199</v>
      </c>
      <c r="AT210" s="228" t="s">
        <v>128</v>
      </c>
      <c r="AU210" s="228" t="s">
        <v>84</v>
      </c>
      <c r="AY210" s="16" t="s">
        <v>125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</v>
      </c>
      <c r="BK210" s="229">
        <f>ROUND(I210*H210,0)</f>
        <v>0</v>
      </c>
      <c r="BL210" s="16" t="s">
        <v>199</v>
      </c>
      <c r="BM210" s="228" t="s">
        <v>293</v>
      </c>
    </row>
    <row r="211" s="13" customFormat="1">
      <c r="A211" s="13"/>
      <c r="B211" s="230"/>
      <c r="C211" s="231"/>
      <c r="D211" s="232" t="s">
        <v>135</v>
      </c>
      <c r="E211" s="233" t="s">
        <v>1</v>
      </c>
      <c r="F211" s="234" t="s">
        <v>201</v>
      </c>
      <c r="G211" s="231"/>
      <c r="H211" s="235">
        <v>6</v>
      </c>
      <c r="I211" s="236"/>
      <c r="J211" s="231"/>
      <c r="K211" s="231"/>
      <c r="L211" s="237"/>
      <c r="M211" s="238"/>
      <c r="N211" s="239"/>
      <c r="O211" s="239"/>
      <c r="P211" s="239"/>
      <c r="Q211" s="239"/>
      <c r="R211" s="239"/>
      <c r="S211" s="239"/>
      <c r="T211" s="24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1" t="s">
        <v>135</v>
      </c>
      <c r="AU211" s="241" t="s">
        <v>84</v>
      </c>
      <c r="AV211" s="13" t="s">
        <v>84</v>
      </c>
      <c r="AW211" s="13" t="s">
        <v>31</v>
      </c>
      <c r="AX211" s="13" t="s">
        <v>8</v>
      </c>
      <c r="AY211" s="241" t="s">
        <v>125</v>
      </c>
    </row>
    <row r="212" s="2" customFormat="1" ht="24.15" customHeight="1">
      <c r="A212" s="37"/>
      <c r="B212" s="38"/>
      <c r="C212" s="217" t="s">
        <v>294</v>
      </c>
      <c r="D212" s="217" t="s">
        <v>128</v>
      </c>
      <c r="E212" s="218" t="s">
        <v>295</v>
      </c>
      <c r="F212" s="219" t="s">
        <v>296</v>
      </c>
      <c r="G212" s="220" t="s">
        <v>168</v>
      </c>
      <c r="H212" s="221">
        <v>0.010999999999999999</v>
      </c>
      <c r="I212" s="222"/>
      <c r="J212" s="223">
        <f>ROUND(I212*H212,0)</f>
        <v>0</v>
      </c>
      <c r="K212" s="219" t="s">
        <v>169</v>
      </c>
      <c r="L212" s="43"/>
      <c r="M212" s="224" t="s">
        <v>1</v>
      </c>
      <c r="N212" s="225" t="s">
        <v>40</v>
      </c>
      <c r="O212" s="90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199</v>
      </c>
      <c r="AT212" s="228" t="s">
        <v>128</v>
      </c>
      <c r="AU212" s="228" t="s">
        <v>84</v>
      </c>
      <c r="AY212" s="16" t="s">
        <v>125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</v>
      </c>
      <c r="BK212" s="229">
        <f>ROUND(I212*H212,0)</f>
        <v>0</v>
      </c>
      <c r="BL212" s="16" t="s">
        <v>199</v>
      </c>
      <c r="BM212" s="228" t="s">
        <v>297</v>
      </c>
    </row>
    <row r="213" s="12" customFormat="1" ht="22.8" customHeight="1">
      <c r="A213" s="12"/>
      <c r="B213" s="201"/>
      <c r="C213" s="202"/>
      <c r="D213" s="203" t="s">
        <v>74</v>
      </c>
      <c r="E213" s="215" t="s">
        <v>298</v>
      </c>
      <c r="F213" s="215" t="s">
        <v>299</v>
      </c>
      <c r="G213" s="202"/>
      <c r="H213" s="202"/>
      <c r="I213" s="205"/>
      <c r="J213" s="216">
        <f>BK213</f>
        <v>0</v>
      </c>
      <c r="K213" s="202"/>
      <c r="L213" s="207"/>
      <c r="M213" s="208"/>
      <c r="N213" s="209"/>
      <c r="O213" s="209"/>
      <c r="P213" s="210">
        <f>SUM(P214:P227)</f>
        <v>0</v>
      </c>
      <c r="Q213" s="209"/>
      <c r="R213" s="210">
        <f>SUM(R214:R227)</f>
        <v>0.016799999999999999</v>
      </c>
      <c r="S213" s="209"/>
      <c r="T213" s="211">
        <f>SUM(T214:T227)</f>
        <v>0.041340000000000002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2" t="s">
        <v>84</v>
      </c>
      <c r="AT213" s="213" t="s">
        <v>74</v>
      </c>
      <c r="AU213" s="213" t="s">
        <v>8</v>
      </c>
      <c r="AY213" s="212" t="s">
        <v>125</v>
      </c>
      <c r="BK213" s="214">
        <f>SUM(BK214:BK227)</f>
        <v>0</v>
      </c>
    </row>
    <row r="214" s="2" customFormat="1" ht="24.15" customHeight="1">
      <c r="A214" s="37"/>
      <c r="B214" s="38"/>
      <c r="C214" s="217" t="s">
        <v>300</v>
      </c>
      <c r="D214" s="217" t="s">
        <v>128</v>
      </c>
      <c r="E214" s="218" t="s">
        <v>301</v>
      </c>
      <c r="F214" s="219" t="s">
        <v>302</v>
      </c>
      <c r="G214" s="220" t="s">
        <v>205</v>
      </c>
      <c r="H214" s="221">
        <v>57</v>
      </c>
      <c r="I214" s="222"/>
      <c r="J214" s="223">
        <f>ROUND(I214*H214,0)</f>
        <v>0</v>
      </c>
      <c r="K214" s="219" t="s">
        <v>169</v>
      </c>
      <c r="L214" s="43"/>
      <c r="M214" s="224" t="s">
        <v>1</v>
      </c>
      <c r="N214" s="225" t="s">
        <v>40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199</v>
      </c>
      <c r="AT214" s="228" t="s">
        <v>128</v>
      </c>
      <c r="AU214" s="228" t="s">
        <v>84</v>
      </c>
      <c r="AY214" s="16" t="s">
        <v>125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</v>
      </c>
      <c r="BK214" s="229">
        <f>ROUND(I214*H214,0)</f>
        <v>0</v>
      </c>
      <c r="BL214" s="16" t="s">
        <v>199</v>
      </c>
      <c r="BM214" s="228" t="s">
        <v>303</v>
      </c>
    </row>
    <row r="215" s="13" customFormat="1">
      <c r="A215" s="13"/>
      <c r="B215" s="230"/>
      <c r="C215" s="231"/>
      <c r="D215" s="232" t="s">
        <v>135</v>
      </c>
      <c r="E215" s="233" t="s">
        <v>1</v>
      </c>
      <c r="F215" s="234" t="s">
        <v>304</v>
      </c>
      <c r="G215" s="231"/>
      <c r="H215" s="235">
        <v>57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135</v>
      </c>
      <c r="AU215" s="241" t="s">
        <v>84</v>
      </c>
      <c r="AV215" s="13" t="s">
        <v>84</v>
      </c>
      <c r="AW215" s="13" t="s">
        <v>31</v>
      </c>
      <c r="AX215" s="13" t="s">
        <v>8</v>
      </c>
      <c r="AY215" s="241" t="s">
        <v>125</v>
      </c>
    </row>
    <row r="216" s="2" customFormat="1" ht="16.5" customHeight="1">
      <c r="A216" s="37"/>
      <c r="B216" s="38"/>
      <c r="C216" s="217" t="s">
        <v>305</v>
      </c>
      <c r="D216" s="217" t="s">
        <v>128</v>
      </c>
      <c r="E216" s="218" t="s">
        <v>306</v>
      </c>
      <c r="F216" s="219" t="s">
        <v>307</v>
      </c>
      <c r="G216" s="220" t="s">
        <v>158</v>
      </c>
      <c r="H216" s="221">
        <v>24</v>
      </c>
      <c r="I216" s="222"/>
      <c r="J216" s="223">
        <f>ROUND(I216*H216,0)</f>
        <v>0</v>
      </c>
      <c r="K216" s="219" t="s">
        <v>169</v>
      </c>
      <c r="L216" s="43"/>
      <c r="M216" s="224" t="s">
        <v>1</v>
      </c>
      <c r="N216" s="225" t="s">
        <v>40</v>
      </c>
      <c r="O216" s="90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8" t="s">
        <v>199</v>
      </c>
      <c r="AT216" s="228" t="s">
        <v>128</v>
      </c>
      <c r="AU216" s="228" t="s">
        <v>84</v>
      </c>
      <c r="AY216" s="16" t="s">
        <v>125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6" t="s">
        <v>8</v>
      </c>
      <c r="BK216" s="229">
        <f>ROUND(I216*H216,0)</f>
        <v>0</v>
      </c>
      <c r="BL216" s="16" t="s">
        <v>199</v>
      </c>
      <c r="BM216" s="228" t="s">
        <v>308</v>
      </c>
    </row>
    <row r="217" s="13" customFormat="1">
      <c r="A217" s="13"/>
      <c r="B217" s="230"/>
      <c r="C217" s="231"/>
      <c r="D217" s="232" t="s">
        <v>135</v>
      </c>
      <c r="E217" s="233" t="s">
        <v>1</v>
      </c>
      <c r="F217" s="234" t="s">
        <v>309</v>
      </c>
      <c r="G217" s="231"/>
      <c r="H217" s="235">
        <v>24</v>
      </c>
      <c r="I217" s="236"/>
      <c r="J217" s="231"/>
      <c r="K217" s="231"/>
      <c r="L217" s="237"/>
      <c r="M217" s="238"/>
      <c r="N217" s="239"/>
      <c r="O217" s="239"/>
      <c r="P217" s="239"/>
      <c r="Q217" s="239"/>
      <c r="R217" s="239"/>
      <c r="S217" s="239"/>
      <c r="T217" s="24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1" t="s">
        <v>135</v>
      </c>
      <c r="AU217" s="241" t="s">
        <v>84</v>
      </c>
      <c r="AV217" s="13" t="s">
        <v>84</v>
      </c>
      <c r="AW217" s="13" t="s">
        <v>31</v>
      </c>
      <c r="AX217" s="13" t="s">
        <v>8</v>
      </c>
      <c r="AY217" s="241" t="s">
        <v>125</v>
      </c>
    </row>
    <row r="218" s="2" customFormat="1" ht="24.15" customHeight="1">
      <c r="A218" s="37"/>
      <c r="B218" s="38"/>
      <c r="C218" s="242" t="s">
        <v>310</v>
      </c>
      <c r="D218" s="242" t="s">
        <v>141</v>
      </c>
      <c r="E218" s="243" t="s">
        <v>311</v>
      </c>
      <c r="F218" s="244" t="s">
        <v>312</v>
      </c>
      <c r="G218" s="245" t="s">
        <v>158</v>
      </c>
      <c r="H218" s="246">
        <v>24</v>
      </c>
      <c r="I218" s="247"/>
      <c r="J218" s="248">
        <f>ROUND(I218*H218,0)</f>
        <v>0</v>
      </c>
      <c r="K218" s="244" t="s">
        <v>169</v>
      </c>
      <c r="L218" s="249"/>
      <c r="M218" s="250" t="s">
        <v>1</v>
      </c>
      <c r="N218" s="251" t="s">
        <v>40</v>
      </c>
      <c r="O218" s="90"/>
      <c r="P218" s="226">
        <f>O218*H218</f>
        <v>0</v>
      </c>
      <c r="Q218" s="226">
        <v>0.00069999999999999999</v>
      </c>
      <c r="R218" s="226">
        <f>Q218*H218</f>
        <v>0.016799999999999999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222</v>
      </c>
      <c r="AT218" s="228" t="s">
        <v>141</v>
      </c>
      <c r="AU218" s="228" t="s">
        <v>84</v>
      </c>
      <c r="AY218" s="16" t="s">
        <v>125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</v>
      </c>
      <c r="BK218" s="229">
        <f>ROUND(I218*H218,0)</f>
        <v>0</v>
      </c>
      <c r="BL218" s="16" t="s">
        <v>199</v>
      </c>
      <c r="BM218" s="228" t="s">
        <v>313</v>
      </c>
    </row>
    <row r="219" s="2" customFormat="1" ht="24.15" customHeight="1">
      <c r="A219" s="37"/>
      <c r="B219" s="38"/>
      <c r="C219" s="217" t="s">
        <v>314</v>
      </c>
      <c r="D219" s="217" t="s">
        <v>128</v>
      </c>
      <c r="E219" s="218" t="s">
        <v>315</v>
      </c>
      <c r="F219" s="219" t="s">
        <v>316</v>
      </c>
      <c r="G219" s="220" t="s">
        <v>205</v>
      </c>
      <c r="H219" s="221">
        <v>57</v>
      </c>
      <c r="I219" s="222"/>
      <c r="J219" s="223">
        <f>ROUND(I219*H219,0)</f>
        <v>0</v>
      </c>
      <c r="K219" s="219" t="s">
        <v>169</v>
      </c>
      <c r="L219" s="43"/>
      <c r="M219" s="224" t="s">
        <v>1</v>
      </c>
      <c r="N219" s="225" t="s">
        <v>40</v>
      </c>
      <c r="O219" s="90"/>
      <c r="P219" s="226">
        <f>O219*H219</f>
        <v>0</v>
      </c>
      <c r="Q219" s="226">
        <v>0</v>
      </c>
      <c r="R219" s="226">
        <f>Q219*H219</f>
        <v>0</v>
      </c>
      <c r="S219" s="226">
        <v>0.00062</v>
      </c>
      <c r="T219" s="227">
        <f>S219*H219</f>
        <v>0.035340000000000003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199</v>
      </c>
      <c r="AT219" s="228" t="s">
        <v>128</v>
      </c>
      <c r="AU219" s="228" t="s">
        <v>84</v>
      </c>
      <c r="AY219" s="16" t="s">
        <v>125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</v>
      </c>
      <c r="BK219" s="229">
        <f>ROUND(I219*H219,0)</f>
        <v>0</v>
      </c>
      <c r="BL219" s="16" t="s">
        <v>199</v>
      </c>
      <c r="BM219" s="228" t="s">
        <v>317</v>
      </c>
    </row>
    <row r="220" s="2" customFormat="1">
      <c r="A220" s="37"/>
      <c r="B220" s="38"/>
      <c r="C220" s="39"/>
      <c r="D220" s="232" t="s">
        <v>229</v>
      </c>
      <c r="E220" s="39"/>
      <c r="F220" s="263" t="s">
        <v>318</v>
      </c>
      <c r="G220" s="39"/>
      <c r="H220" s="39"/>
      <c r="I220" s="264"/>
      <c r="J220" s="39"/>
      <c r="K220" s="39"/>
      <c r="L220" s="43"/>
      <c r="M220" s="265"/>
      <c r="N220" s="266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229</v>
      </c>
      <c r="AU220" s="16" t="s">
        <v>84</v>
      </c>
    </row>
    <row r="221" s="13" customFormat="1">
      <c r="A221" s="13"/>
      <c r="B221" s="230"/>
      <c r="C221" s="231"/>
      <c r="D221" s="232" t="s">
        <v>135</v>
      </c>
      <c r="E221" s="233" t="s">
        <v>1</v>
      </c>
      <c r="F221" s="234" t="s">
        <v>304</v>
      </c>
      <c r="G221" s="231"/>
      <c r="H221" s="235">
        <v>57</v>
      </c>
      <c r="I221" s="236"/>
      <c r="J221" s="231"/>
      <c r="K221" s="231"/>
      <c r="L221" s="237"/>
      <c r="M221" s="238"/>
      <c r="N221" s="239"/>
      <c r="O221" s="239"/>
      <c r="P221" s="239"/>
      <c r="Q221" s="239"/>
      <c r="R221" s="239"/>
      <c r="S221" s="239"/>
      <c r="T221" s="24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1" t="s">
        <v>135</v>
      </c>
      <c r="AU221" s="241" t="s">
        <v>84</v>
      </c>
      <c r="AV221" s="13" t="s">
        <v>84</v>
      </c>
      <c r="AW221" s="13" t="s">
        <v>31</v>
      </c>
      <c r="AX221" s="13" t="s">
        <v>8</v>
      </c>
      <c r="AY221" s="241" t="s">
        <v>125</v>
      </c>
    </row>
    <row r="222" s="2" customFormat="1" ht="21.75" customHeight="1">
      <c r="A222" s="37"/>
      <c r="B222" s="38"/>
      <c r="C222" s="217" t="s">
        <v>319</v>
      </c>
      <c r="D222" s="217" t="s">
        <v>128</v>
      </c>
      <c r="E222" s="218" t="s">
        <v>320</v>
      </c>
      <c r="F222" s="219" t="s">
        <v>321</v>
      </c>
      <c r="G222" s="220" t="s">
        <v>158</v>
      </c>
      <c r="H222" s="221">
        <v>24</v>
      </c>
      <c r="I222" s="222"/>
      <c r="J222" s="223">
        <f>ROUND(I222*H222,0)</f>
        <v>0</v>
      </c>
      <c r="K222" s="219" t="s">
        <v>169</v>
      </c>
      <c r="L222" s="43"/>
      <c r="M222" s="224" t="s">
        <v>1</v>
      </c>
      <c r="N222" s="225" t="s">
        <v>40</v>
      </c>
      <c r="O222" s="90"/>
      <c r="P222" s="226">
        <f>O222*H222</f>
        <v>0</v>
      </c>
      <c r="Q222" s="226">
        <v>0</v>
      </c>
      <c r="R222" s="226">
        <f>Q222*H222</f>
        <v>0</v>
      </c>
      <c r="S222" s="226">
        <v>0.00025000000000000001</v>
      </c>
      <c r="T222" s="227">
        <f>S222*H222</f>
        <v>0.0060000000000000001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8" t="s">
        <v>199</v>
      </c>
      <c r="AT222" s="228" t="s">
        <v>128</v>
      </c>
      <c r="AU222" s="228" t="s">
        <v>84</v>
      </c>
      <c r="AY222" s="16" t="s">
        <v>125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6" t="s">
        <v>8</v>
      </c>
      <c r="BK222" s="229">
        <f>ROUND(I222*H222,0)</f>
        <v>0</v>
      </c>
      <c r="BL222" s="16" t="s">
        <v>199</v>
      </c>
      <c r="BM222" s="228" t="s">
        <v>322</v>
      </c>
    </row>
    <row r="223" s="2" customFormat="1">
      <c r="A223" s="37"/>
      <c r="B223" s="38"/>
      <c r="C223" s="39"/>
      <c r="D223" s="232" t="s">
        <v>229</v>
      </c>
      <c r="E223" s="39"/>
      <c r="F223" s="263" t="s">
        <v>323</v>
      </c>
      <c r="G223" s="39"/>
      <c r="H223" s="39"/>
      <c r="I223" s="264"/>
      <c r="J223" s="39"/>
      <c r="K223" s="39"/>
      <c r="L223" s="43"/>
      <c r="M223" s="265"/>
      <c r="N223" s="266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229</v>
      </c>
      <c r="AU223" s="16" t="s">
        <v>84</v>
      </c>
    </row>
    <row r="224" s="13" customFormat="1">
      <c r="A224" s="13"/>
      <c r="B224" s="230"/>
      <c r="C224" s="231"/>
      <c r="D224" s="232" t="s">
        <v>135</v>
      </c>
      <c r="E224" s="233" t="s">
        <v>1</v>
      </c>
      <c r="F224" s="234" t="s">
        <v>309</v>
      </c>
      <c r="G224" s="231"/>
      <c r="H224" s="235">
        <v>24</v>
      </c>
      <c r="I224" s="236"/>
      <c r="J224" s="231"/>
      <c r="K224" s="231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135</v>
      </c>
      <c r="AU224" s="241" t="s">
        <v>84</v>
      </c>
      <c r="AV224" s="13" t="s">
        <v>84</v>
      </c>
      <c r="AW224" s="13" t="s">
        <v>31</v>
      </c>
      <c r="AX224" s="13" t="s">
        <v>8</v>
      </c>
      <c r="AY224" s="241" t="s">
        <v>125</v>
      </c>
    </row>
    <row r="225" s="2" customFormat="1" ht="24.15" customHeight="1">
      <c r="A225" s="37"/>
      <c r="B225" s="38"/>
      <c r="C225" s="217" t="s">
        <v>324</v>
      </c>
      <c r="D225" s="217" t="s">
        <v>128</v>
      </c>
      <c r="E225" s="218" t="s">
        <v>325</v>
      </c>
      <c r="F225" s="219" t="s">
        <v>326</v>
      </c>
      <c r="G225" s="220" t="s">
        <v>158</v>
      </c>
      <c r="H225" s="221">
        <v>90</v>
      </c>
      <c r="I225" s="222"/>
      <c r="J225" s="223">
        <f>ROUND(I225*H225,0)</f>
        <v>0</v>
      </c>
      <c r="K225" s="219" t="s">
        <v>169</v>
      </c>
      <c r="L225" s="43"/>
      <c r="M225" s="224" t="s">
        <v>1</v>
      </c>
      <c r="N225" s="225" t="s">
        <v>40</v>
      </c>
      <c r="O225" s="90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199</v>
      </c>
      <c r="AT225" s="228" t="s">
        <v>128</v>
      </c>
      <c r="AU225" s="228" t="s">
        <v>84</v>
      </c>
      <c r="AY225" s="16" t="s">
        <v>125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</v>
      </c>
      <c r="BK225" s="229">
        <f>ROUND(I225*H225,0)</f>
        <v>0</v>
      </c>
      <c r="BL225" s="16" t="s">
        <v>199</v>
      </c>
      <c r="BM225" s="228" t="s">
        <v>327</v>
      </c>
    </row>
    <row r="226" s="13" customFormat="1">
      <c r="A226" s="13"/>
      <c r="B226" s="230"/>
      <c r="C226" s="231"/>
      <c r="D226" s="232" t="s">
        <v>135</v>
      </c>
      <c r="E226" s="233" t="s">
        <v>1</v>
      </c>
      <c r="F226" s="234" t="s">
        <v>328</v>
      </c>
      <c r="G226" s="231"/>
      <c r="H226" s="235">
        <v>90</v>
      </c>
      <c r="I226" s="236"/>
      <c r="J226" s="231"/>
      <c r="K226" s="231"/>
      <c r="L226" s="237"/>
      <c r="M226" s="238"/>
      <c r="N226" s="239"/>
      <c r="O226" s="239"/>
      <c r="P226" s="239"/>
      <c r="Q226" s="239"/>
      <c r="R226" s="239"/>
      <c r="S226" s="239"/>
      <c r="T226" s="24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1" t="s">
        <v>135</v>
      </c>
      <c r="AU226" s="241" t="s">
        <v>84</v>
      </c>
      <c r="AV226" s="13" t="s">
        <v>84</v>
      </c>
      <c r="AW226" s="13" t="s">
        <v>31</v>
      </c>
      <c r="AX226" s="13" t="s">
        <v>8</v>
      </c>
      <c r="AY226" s="241" t="s">
        <v>125</v>
      </c>
    </row>
    <row r="227" s="2" customFormat="1" ht="24.15" customHeight="1">
      <c r="A227" s="37"/>
      <c r="B227" s="38"/>
      <c r="C227" s="217" t="s">
        <v>329</v>
      </c>
      <c r="D227" s="217" t="s">
        <v>128</v>
      </c>
      <c r="E227" s="218" t="s">
        <v>330</v>
      </c>
      <c r="F227" s="219" t="s">
        <v>331</v>
      </c>
      <c r="G227" s="220" t="s">
        <v>168</v>
      </c>
      <c r="H227" s="221">
        <v>0.017000000000000001</v>
      </c>
      <c r="I227" s="222"/>
      <c r="J227" s="223">
        <f>ROUND(I227*H227,0)</f>
        <v>0</v>
      </c>
      <c r="K227" s="219" t="s">
        <v>169</v>
      </c>
      <c r="L227" s="43"/>
      <c r="M227" s="224" t="s">
        <v>1</v>
      </c>
      <c r="N227" s="225" t="s">
        <v>40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199</v>
      </c>
      <c r="AT227" s="228" t="s">
        <v>128</v>
      </c>
      <c r="AU227" s="228" t="s">
        <v>84</v>
      </c>
      <c r="AY227" s="16" t="s">
        <v>125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</v>
      </c>
      <c r="BK227" s="229">
        <f>ROUND(I227*H227,0)</f>
        <v>0</v>
      </c>
      <c r="BL227" s="16" t="s">
        <v>199</v>
      </c>
      <c r="BM227" s="228" t="s">
        <v>332</v>
      </c>
    </row>
    <row r="228" s="12" customFormat="1" ht="25.92" customHeight="1">
      <c r="A228" s="12"/>
      <c r="B228" s="201"/>
      <c r="C228" s="202"/>
      <c r="D228" s="203" t="s">
        <v>74</v>
      </c>
      <c r="E228" s="204" t="s">
        <v>141</v>
      </c>
      <c r="F228" s="204" t="s">
        <v>333</v>
      </c>
      <c r="G228" s="202"/>
      <c r="H228" s="202"/>
      <c r="I228" s="205"/>
      <c r="J228" s="206">
        <f>BK228</f>
        <v>0</v>
      </c>
      <c r="K228" s="202"/>
      <c r="L228" s="207"/>
      <c r="M228" s="208"/>
      <c r="N228" s="209"/>
      <c r="O228" s="209"/>
      <c r="P228" s="210">
        <f>P229</f>
        <v>0</v>
      </c>
      <c r="Q228" s="209"/>
      <c r="R228" s="210">
        <f>R229</f>
        <v>0</v>
      </c>
      <c r="S228" s="209"/>
      <c r="T228" s="211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140</v>
      </c>
      <c r="AT228" s="213" t="s">
        <v>74</v>
      </c>
      <c r="AU228" s="213" t="s">
        <v>75</v>
      </c>
      <c r="AY228" s="212" t="s">
        <v>125</v>
      </c>
      <c r="BK228" s="214">
        <f>BK229</f>
        <v>0</v>
      </c>
    </row>
    <row r="229" s="12" customFormat="1" ht="22.8" customHeight="1">
      <c r="A229" s="12"/>
      <c r="B229" s="201"/>
      <c r="C229" s="202"/>
      <c r="D229" s="203" t="s">
        <v>74</v>
      </c>
      <c r="E229" s="215" t="s">
        <v>334</v>
      </c>
      <c r="F229" s="215" t="s">
        <v>335</v>
      </c>
      <c r="G229" s="202"/>
      <c r="H229" s="202"/>
      <c r="I229" s="205"/>
      <c r="J229" s="216">
        <f>BK229</f>
        <v>0</v>
      </c>
      <c r="K229" s="202"/>
      <c r="L229" s="207"/>
      <c r="M229" s="208"/>
      <c r="N229" s="209"/>
      <c r="O229" s="209"/>
      <c r="P229" s="210">
        <f>P230</f>
        <v>0</v>
      </c>
      <c r="Q229" s="209"/>
      <c r="R229" s="210">
        <f>R230</f>
        <v>0</v>
      </c>
      <c r="S229" s="209"/>
      <c r="T229" s="211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2" t="s">
        <v>140</v>
      </c>
      <c r="AT229" s="213" t="s">
        <v>74</v>
      </c>
      <c r="AU229" s="213" t="s">
        <v>8</v>
      </c>
      <c r="AY229" s="212" t="s">
        <v>125</v>
      </c>
      <c r="BK229" s="214">
        <f>BK230</f>
        <v>0</v>
      </c>
    </row>
    <row r="230" s="2" customFormat="1" ht="24.15" customHeight="1">
      <c r="A230" s="37"/>
      <c r="B230" s="38"/>
      <c r="C230" s="217" t="s">
        <v>336</v>
      </c>
      <c r="D230" s="217" t="s">
        <v>128</v>
      </c>
      <c r="E230" s="218" t="s">
        <v>337</v>
      </c>
      <c r="F230" s="219" t="s">
        <v>338</v>
      </c>
      <c r="G230" s="220" t="s">
        <v>339</v>
      </c>
      <c r="H230" s="221">
        <v>1</v>
      </c>
      <c r="I230" s="222"/>
      <c r="J230" s="223">
        <f>ROUND(I230*H230,0)</f>
        <v>0</v>
      </c>
      <c r="K230" s="219" t="s">
        <v>169</v>
      </c>
      <c r="L230" s="43"/>
      <c r="M230" s="267" t="s">
        <v>1</v>
      </c>
      <c r="N230" s="268" t="s">
        <v>40</v>
      </c>
      <c r="O230" s="269"/>
      <c r="P230" s="270">
        <f>O230*H230</f>
        <v>0</v>
      </c>
      <c r="Q230" s="270">
        <v>0</v>
      </c>
      <c r="R230" s="270">
        <f>Q230*H230</f>
        <v>0</v>
      </c>
      <c r="S230" s="270">
        <v>0</v>
      </c>
      <c r="T230" s="27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340</v>
      </c>
      <c r="AT230" s="228" t="s">
        <v>128</v>
      </c>
      <c r="AU230" s="228" t="s">
        <v>84</v>
      </c>
      <c r="AY230" s="16" t="s">
        <v>125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</v>
      </c>
      <c r="BK230" s="229">
        <f>ROUND(I230*H230,0)</f>
        <v>0</v>
      </c>
      <c r="BL230" s="16" t="s">
        <v>340</v>
      </c>
      <c r="BM230" s="228" t="s">
        <v>341</v>
      </c>
    </row>
    <row r="231" s="2" customFormat="1" ht="6.96" customHeight="1">
      <c r="A231" s="37"/>
      <c r="B231" s="65"/>
      <c r="C231" s="66"/>
      <c r="D231" s="66"/>
      <c r="E231" s="66"/>
      <c r="F231" s="66"/>
      <c r="G231" s="66"/>
      <c r="H231" s="66"/>
      <c r="I231" s="66"/>
      <c r="J231" s="66"/>
      <c r="K231" s="66"/>
      <c r="L231" s="43"/>
      <c r="M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</sheetData>
  <sheetProtection sheet="1" autoFilter="0" formatColumns="0" formatRows="0" objects="1" scenarios="1" spinCount="100000" saltValue="oQa3yiRqz6cxn8yJISHy7D/tmwNS5CKNDzRQI7tJ3ELbYa6jzDw1lvanIWpwR8kaIcYQ1iIfFa7DvELEhSK51g==" hashValue="aRG4NQ2WaWgODB4b8V6qNsW23IesC99RNidboqbuFy/Nn0m4p0ONfwOoIKb0nyIf9WAyKoR3aoDQTg+1ZuU99A==" algorithmName="SHA-512" password="CC35"/>
  <autoFilter ref="C126:K23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hidden="1" s="1" customFormat="1" ht="24.96" customHeight="1">
      <c r="B4" s="19"/>
      <c r="D4" s="137" t="s">
        <v>91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SNP - Oprava střechy 1.NP pavilonu tělocvičny a přilehlého spojovacího krčku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342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11. 1. 2024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ROUND((SUM(BE125:BE206)),  2)</f>
        <v>0</v>
      </c>
      <c r="G33" s="37"/>
      <c r="H33" s="37"/>
      <c r="I33" s="154">
        <v>0.20999999999999999</v>
      </c>
      <c r="J33" s="153">
        <f>ROUND(((SUM(BE125:BE206))*I33),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ROUND((SUM(BF125:BF206)),  2)</f>
        <v>0</v>
      </c>
      <c r="G34" s="37"/>
      <c r="H34" s="37"/>
      <c r="I34" s="154">
        <v>0.12</v>
      </c>
      <c r="J34" s="153">
        <f>ROUND(((SUM(BF125:BF206))*I34),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ROUND((SUM(BG125:BG206)),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ROUND((SUM(BH125:BH206)),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ROUND((SUM(BI125:BI206)),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SNP - Oprava střechy 1.NP pavilonu tělocvičny a přilehlého spojovacího krčku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SO02 - Spojovací krček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11. 1. 2024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hidden="1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102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78"/>
      <c r="C99" s="179"/>
      <c r="D99" s="180" t="s">
        <v>104</v>
      </c>
      <c r="E99" s="181"/>
      <c r="F99" s="181"/>
      <c r="G99" s="181"/>
      <c r="H99" s="181"/>
      <c r="I99" s="181"/>
      <c r="J99" s="182">
        <f>J134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4"/>
      <c r="C100" s="185"/>
      <c r="D100" s="186" t="s">
        <v>105</v>
      </c>
      <c r="E100" s="187"/>
      <c r="F100" s="187"/>
      <c r="G100" s="187"/>
      <c r="H100" s="187"/>
      <c r="I100" s="187"/>
      <c r="J100" s="188">
        <f>J135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4.88" customHeight="1">
      <c r="A101" s="10"/>
      <c r="B101" s="184"/>
      <c r="C101" s="185"/>
      <c r="D101" s="186" t="s">
        <v>343</v>
      </c>
      <c r="E101" s="187"/>
      <c r="F101" s="187"/>
      <c r="G101" s="187"/>
      <c r="H101" s="187"/>
      <c r="I101" s="187"/>
      <c r="J101" s="188">
        <f>J171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4"/>
      <c r="C102" s="185"/>
      <c r="D102" s="186" t="s">
        <v>107</v>
      </c>
      <c r="E102" s="187"/>
      <c r="F102" s="187"/>
      <c r="G102" s="187"/>
      <c r="H102" s="187"/>
      <c r="I102" s="187"/>
      <c r="J102" s="188">
        <f>J177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4"/>
      <c r="C103" s="185"/>
      <c r="D103" s="186" t="s">
        <v>344</v>
      </c>
      <c r="E103" s="187"/>
      <c r="F103" s="187"/>
      <c r="G103" s="187"/>
      <c r="H103" s="187"/>
      <c r="I103" s="187"/>
      <c r="J103" s="188">
        <f>J191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8"/>
      <c r="C104" s="179"/>
      <c r="D104" s="180" t="s">
        <v>108</v>
      </c>
      <c r="E104" s="181"/>
      <c r="F104" s="181"/>
      <c r="G104" s="181"/>
      <c r="H104" s="181"/>
      <c r="I104" s="181"/>
      <c r="J104" s="182">
        <f>J204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4"/>
      <c r="C105" s="185"/>
      <c r="D105" s="186" t="s">
        <v>109</v>
      </c>
      <c r="E105" s="187"/>
      <c r="F105" s="187"/>
      <c r="G105" s="187"/>
      <c r="H105" s="187"/>
      <c r="I105" s="187"/>
      <c r="J105" s="188">
        <f>J205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hidden="1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hidden="1"/>
    <row r="109" hidden="1"/>
    <row r="110" hidden="1"/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110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17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6.25" customHeight="1">
      <c r="A115" s="37"/>
      <c r="B115" s="38"/>
      <c r="C115" s="39"/>
      <c r="D115" s="39"/>
      <c r="E115" s="173" t="str">
        <f>E7</f>
        <v>ZŠ SNP - Oprava střechy 1.NP pavilonu tělocvičny a přilehlého spojovacího krčku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92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SO02 - Spojovací krček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</v>
      </c>
      <c r="D119" s="39"/>
      <c r="E119" s="39"/>
      <c r="F119" s="26" t="str">
        <f>F12</f>
        <v xml:space="preserve"> </v>
      </c>
      <c r="G119" s="39"/>
      <c r="H119" s="39"/>
      <c r="I119" s="31" t="s">
        <v>23</v>
      </c>
      <c r="J119" s="78" t="str">
        <f>IF(J12="","",J12)</f>
        <v>11. 1. 2024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25</v>
      </c>
      <c r="D121" s="39"/>
      <c r="E121" s="39"/>
      <c r="F121" s="26" t="str">
        <f>E15</f>
        <v xml:space="preserve"> </v>
      </c>
      <c r="G121" s="39"/>
      <c r="H121" s="39"/>
      <c r="I121" s="31" t="s">
        <v>30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111</v>
      </c>
      <c r="D124" s="193" t="s">
        <v>60</v>
      </c>
      <c r="E124" s="193" t="s">
        <v>56</v>
      </c>
      <c r="F124" s="193" t="s">
        <v>57</v>
      </c>
      <c r="G124" s="193" t="s">
        <v>112</v>
      </c>
      <c r="H124" s="193" t="s">
        <v>113</v>
      </c>
      <c r="I124" s="193" t="s">
        <v>114</v>
      </c>
      <c r="J124" s="193" t="s">
        <v>96</v>
      </c>
      <c r="K124" s="194" t="s">
        <v>115</v>
      </c>
      <c r="L124" s="195"/>
      <c r="M124" s="99" t="s">
        <v>1</v>
      </c>
      <c r="N124" s="100" t="s">
        <v>39</v>
      </c>
      <c r="O124" s="100" t="s">
        <v>116</v>
      </c>
      <c r="P124" s="100" t="s">
        <v>117</v>
      </c>
      <c r="Q124" s="100" t="s">
        <v>118</v>
      </c>
      <c r="R124" s="100" t="s">
        <v>119</v>
      </c>
      <c r="S124" s="100" t="s">
        <v>120</v>
      </c>
      <c r="T124" s="101" t="s">
        <v>121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122</v>
      </c>
      <c r="D125" s="39"/>
      <c r="E125" s="39"/>
      <c r="F125" s="39"/>
      <c r="G125" s="39"/>
      <c r="H125" s="39"/>
      <c r="I125" s="39"/>
      <c r="J125" s="196">
        <f>BK125</f>
        <v>0</v>
      </c>
      <c r="K125" s="39"/>
      <c r="L125" s="43"/>
      <c r="M125" s="102"/>
      <c r="N125" s="197"/>
      <c r="O125" s="103"/>
      <c r="P125" s="198">
        <f>P126+P134+P204</f>
        <v>0</v>
      </c>
      <c r="Q125" s="103"/>
      <c r="R125" s="198">
        <f>R126+R134+R204</f>
        <v>1.0323924999999998</v>
      </c>
      <c r="S125" s="103"/>
      <c r="T125" s="199">
        <f>T126+T134+T204</f>
        <v>1.4613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98</v>
      </c>
      <c r="BK125" s="200">
        <f>BK126+BK134+BK204</f>
        <v>0</v>
      </c>
    </row>
    <row r="126" s="12" customFormat="1" ht="25.92" customHeight="1">
      <c r="A126" s="12"/>
      <c r="B126" s="201"/>
      <c r="C126" s="202"/>
      <c r="D126" s="203" t="s">
        <v>74</v>
      </c>
      <c r="E126" s="204" t="s">
        <v>123</v>
      </c>
      <c r="F126" s="204" t="s">
        <v>124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P127</f>
        <v>0</v>
      </c>
      <c r="Q126" s="209"/>
      <c r="R126" s="210">
        <f>R127</f>
        <v>0</v>
      </c>
      <c r="S126" s="209"/>
      <c r="T126" s="211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</v>
      </c>
      <c r="AT126" s="213" t="s">
        <v>74</v>
      </c>
      <c r="AU126" s="213" t="s">
        <v>75</v>
      </c>
      <c r="AY126" s="212" t="s">
        <v>125</v>
      </c>
      <c r="BK126" s="214">
        <f>BK127</f>
        <v>0</v>
      </c>
    </row>
    <row r="127" s="12" customFormat="1" ht="22.8" customHeight="1">
      <c r="A127" s="12"/>
      <c r="B127" s="201"/>
      <c r="C127" s="202"/>
      <c r="D127" s="203" t="s">
        <v>74</v>
      </c>
      <c r="E127" s="215" t="s">
        <v>164</v>
      </c>
      <c r="F127" s="215" t="s">
        <v>165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SUM(P128:P133)</f>
        <v>0</v>
      </c>
      <c r="Q127" s="209"/>
      <c r="R127" s="210">
        <f>SUM(R128:R133)</f>
        <v>0</v>
      </c>
      <c r="S127" s="209"/>
      <c r="T127" s="211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</v>
      </c>
      <c r="AT127" s="213" t="s">
        <v>74</v>
      </c>
      <c r="AU127" s="213" t="s">
        <v>8</v>
      </c>
      <c r="AY127" s="212" t="s">
        <v>125</v>
      </c>
      <c r="BK127" s="214">
        <f>SUM(BK128:BK133)</f>
        <v>0</v>
      </c>
    </row>
    <row r="128" s="2" customFormat="1" ht="24.15" customHeight="1">
      <c r="A128" s="37"/>
      <c r="B128" s="38"/>
      <c r="C128" s="217" t="s">
        <v>8</v>
      </c>
      <c r="D128" s="217" t="s">
        <v>128</v>
      </c>
      <c r="E128" s="218" t="s">
        <v>166</v>
      </c>
      <c r="F128" s="219" t="s">
        <v>167</v>
      </c>
      <c r="G128" s="220" t="s">
        <v>168</v>
      </c>
      <c r="H128" s="221">
        <v>1.4610000000000001</v>
      </c>
      <c r="I128" s="222"/>
      <c r="J128" s="223">
        <f>ROUND(I128*H128,0)</f>
        <v>0</v>
      </c>
      <c r="K128" s="219" t="s">
        <v>169</v>
      </c>
      <c r="L128" s="43"/>
      <c r="M128" s="224" t="s">
        <v>1</v>
      </c>
      <c r="N128" s="225" t="s">
        <v>40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133</v>
      </c>
      <c r="AT128" s="228" t="s">
        <v>128</v>
      </c>
      <c r="AU128" s="228" t="s">
        <v>84</v>
      </c>
      <c r="AY128" s="16" t="s">
        <v>125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</v>
      </c>
      <c r="BK128" s="229">
        <f>ROUND(I128*H128,0)</f>
        <v>0</v>
      </c>
      <c r="BL128" s="16" t="s">
        <v>133</v>
      </c>
      <c r="BM128" s="228" t="s">
        <v>345</v>
      </c>
    </row>
    <row r="129" s="2" customFormat="1" ht="24.15" customHeight="1">
      <c r="A129" s="37"/>
      <c r="B129" s="38"/>
      <c r="C129" s="217" t="s">
        <v>84</v>
      </c>
      <c r="D129" s="217" t="s">
        <v>128</v>
      </c>
      <c r="E129" s="218" t="s">
        <v>171</v>
      </c>
      <c r="F129" s="219" t="s">
        <v>172</v>
      </c>
      <c r="G129" s="220" t="s">
        <v>168</v>
      </c>
      <c r="H129" s="221">
        <v>1.4610000000000001</v>
      </c>
      <c r="I129" s="222"/>
      <c r="J129" s="223">
        <f>ROUND(I129*H129,0)</f>
        <v>0</v>
      </c>
      <c r="K129" s="219" t="s">
        <v>169</v>
      </c>
      <c r="L129" s="43"/>
      <c r="M129" s="224" t="s">
        <v>1</v>
      </c>
      <c r="N129" s="225" t="s">
        <v>40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133</v>
      </c>
      <c r="AT129" s="228" t="s">
        <v>128</v>
      </c>
      <c r="AU129" s="228" t="s">
        <v>84</v>
      </c>
      <c r="AY129" s="16" t="s">
        <v>125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</v>
      </c>
      <c r="BK129" s="229">
        <f>ROUND(I129*H129,0)</f>
        <v>0</v>
      </c>
      <c r="BL129" s="16" t="s">
        <v>133</v>
      </c>
      <c r="BM129" s="228" t="s">
        <v>346</v>
      </c>
    </row>
    <row r="130" s="2" customFormat="1" ht="33" customHeight="1">
      <c r="A130" s="37"/>
      <c r="B130" s="38"/>
      <c r="C130" s="217" t="s">
        <v>140</v>
      </c>
      <c r="D130" s="217" t="s">
        <v>128</v>
      </c>
      <c r="E130" s="218" t="s">
        <v>175</v>
      </c>
      <c r="F130" s="219" t="s">
        <v>176</v>
      </c>
      <c r="G130" s="220" t="s">
        <v>168</v>
      </c>
      <c r="H130" s="221">
        <v>21.914999999999999</v>
      </c>
      <c r="I130" s="222"/>
      <c r="J130" s="223">
        <f>ROUND(I130*H130,0)</f>
        <v>0</v>
      </c>
      <c r="K130" s="219" t="s">
        <v>169</v>
      </c>
      <c r="L130" s="43"/>
      <c r="M130" s="224" t="s">
        <v>1</v>
      </c>
      <c r="N130" s="225" t="s">
        <v>40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133</v>
      </c>
      <c r="AT130" s="228" t="s">
        <v>128</v>
      </c>
      <c r="AU130" s="228" t="s">
        <v>84</v>
      </c>
      <c r="AY130" s="16" t="s">
        <v>125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</v>
      </c>
      <c r="BK130" s="229">
        <f>ROUND(I130*H130,0)</f>
        <v>0</v>
      </c>
      <c r="BL130" s="16" t="s">
        <v>133</v>
      </c>
      <c r="BM130" s="228" t="s">
        <v>347</v>
      </c>
    </row>
    <row r="131" s="13" customFormat="1">
      <c r="A131" s="13"/>
      <c r="B131" s="230"/>
      <c r="C131" s="231"/>
      <c r="D131" s="232" t="s">
        <v>135</v>
      </c>
      <c r="E131" s="231"/>
      <c r="F131" s="234" t="s">
        <v>348</v>
      </c>
      <c r="G131" s="231"/>
      <c r="H131" s="235">
        <v>21.914999999999999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135</v>
      </c>
      <c r="AU131" s="241" t="s">
        <v>84</v>
      </c>
      <c r="AV131" s="13" t="s">
        <v>84</v>
      </c>
      <c r="AW131" s="13" t="s">
        <v>4</v>
      </c>
      <c r="AX131" s="13" t="s">
        <v>8</v>
      </c>
      <c r="AY131" s="241" t="s">
        <v>125</v>
      </c>
    </row>
    <row r="132" s="2" customFormat="1" ht="33" customHeight="1">
      <c r="A132" s="37"/>
      <c r="B132" s="38"/>
      <c r="C132" s="217" t="s">
        <v>133</v>
      </c>
      <c r="D132" s="217" t="s">
        <v>128</v>
      </c>
      <c r="E132" s="218" t="s">
        <v>180</v>
      </c>
      <c r="F132" s="219" t="s">
        <v>181</v>
      </c>
      <c r="G132" s="220" t="s">
        <v>168</v>
      </c>
      <c r="H132" s="221">
        <v>0.13</v>
      </c>
      <c r="I132" s="222"/>
      <c r="J132" s="223">
        <f>ROUND(I132*H132,0)</f>
        <v>0</v>
      </c>
      <c r="K132" s="219" t="s">
        <v>132</v>
      </c>
      <c r="L132" s="43"/>
      <c r="M132" s="224" t="s">
        <v>1</v>
      </c>
      <c r="N132" s="225" t="s">
        <v>40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133</v>
      </c>
      <c r="AT132" s="228" t="s">
        <v>128</v>
      </c>
      <c r="AU132" s="228" t="s">
        <v>84</v>
      </c>
      <c r="AY132" s="16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133</v>
      </c>
      <c r="BM132" s="228" t="s">
        <v>349</v>
      </c>
    </row>
    <row r="133" s="2" customFormat="1" ht="37.8" customHeight="1">
      <c r="A133" s="37"/>
      <c r="B133" s="38"/>
      <c r="C133" s="217" t="s">
        <v>150</v>
      </c>
      <c r="D133" s="217" t="s">
        <v>128</v>
      </c>
      <c r="E133" s="218" t="s">
        <v>183</v>
      </c>
      <c r="F133" s="219" t="s">
        <v>184</v>
      </c>
      <c r="G133" s="220" t="s">
        <v>168</v>
      </c>
      <c r="H133" s="221">
        <v>1.5940000000000001</v>
      </c>
      <c r="I133" s="222"/>
      <c r="J133" s="223">
        <f>ROUND(I133*H133,0)</f>
        <v>0</v>
      </c>
      <c r="K133" s="219" t="s">
        <v>169</v>
      </c>
      <c r="L133" s="43"/>
      <c r="M133" s="224" t="s">
        <v>1</v>
      </c>
      <c r="N133" s="225" t="s">
        <v>40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133</v>
      </c>
      <c r="AT133" s="228" t="s">
        <v>128</v>
      </c>
      <c r="AU133" s="228" t="s">
        <v>84</v>
      </c>
      <c r="AY133" s="16" t="s">
        <v>125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</v>
      </c>
      <c r="BK133" s="229">
        <f>ROUND(I133*H133,0)</f>
        <v>0</v>
      </c>
      <c r="BL133" s="16" t="s">
        <v>133</v>
      </c>
      <c r="BM133" s="228" t="s">
        <v>350</v>
      </c>
    </row>
    <row r="134" s="12" customFormat="1" ht="25.92" customHeight="1">
      <c r="A134" s="12"/>
      <c r="B134" s="201"/>
      <c r="C134" s="202"/>
      <c r="D134" s="203" t="s">
        <v>74</v>
      </c>
      <c r="E134" s="204" t="s">
        <v>192</v>
      </c>
      <c r="F134" s="204" t="s">
        <v>193</v>
      </c>
      <c r="G134" s="202"/>
      <c r="H134" s="202"/>
      <c r="I134" s="205"/>
      <c r="J134" s="206">
        <f>BK134</f>
        <v>0</v>
      </c>
      <c r="K134" s="202"/>
      <c r="L134" s="207"/>
      <c r="M134" s="208"/>
      <c r="N134" s="209"/>
      <c r="O134" s="209"/>
      <c r="P134" s="210">
        <f>P135+P177+P191</f>
        <v>0</v>
      </c>
      <c r="Q134" s="209"/>
      <c r="R134" s="210">
        <f>R135+R177+R191</f>
        <v>1.0323924999999998</v>
      </c>
      <c r="S134" s="209"/>
      <c r="T134" s="211">
        <f>T135+T177+T191</f>
        <v>1.4613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84</v>
      </c>
      <c r="AT134" s="213" t="s">
        <v>74</v>
      </c>
      <c r="AU134" s="213" t="s">
        <v>75</v>
      </c>
      <c r="AY134" s="212" t="s">
        <v>125</v>
      </c>
      <c r="BK134" s="214">
        <f>BK135+BK177+BK191</f>
        <v>0</v>
      </c>
    </row>
    <row r="135" s="12" customFormat="1" ht="22.8" customHeight="1">
      <c r="A135" s="12"/>
      <c r="B135" s="201"/>
      <c r="C135" s="202"/>
      <c r="D135" s="203" t="s">
        <v>74</v>
      </c>
      <c r="E135" s="215" t="s">
        <v>194</v>
      </c>
      <c r="F135" s="215" t="s">
        <v>195</v>
      </c>
      <c r="G135" s="202"/>
      <c r="H135" s="202"/>
      <c r="I135" s="205"/>
      <c r="J135" s="216">
        <f>BK135</f>
        <v>0</v>
      </c>
      <c r="K135" s="202"/>
      <c r="L135" s="207"/>
      <c r="M135" s="208"/>
      <c r="N135" s="209"/>
      <c r="O135" s="209"/>
      <c r="P135" s="210">
        <f>P136+SUM(P137:P171)</f>
        <v>0</v>
      </c>
      <c r="Q135" s="209"/>
      <c r="R135" s="210">
        <f>R136+SUM(R137:R171)</f>
        <v>0.57158249999999999</v>
      </c>
      <c r="S135" s="209"/>
      <c r="T135" s="211">
        <f>T136+SUM(T137:T171)</f>
        <v>1.2263200000000001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84</v>
      </c>
      <c r="AT135" s="213" t="s">
        <v>74</v>
      </c>
      <c r="AU135" s="213" t="s">
        <v>8</v>
      </c>
      <c r="AY135" s="212" t="s">
        <v>125</v>
      </c>
      <c r="BK135" s="214">
        <f>BK136+SUM(BK137:BK171)</f>
        <v>0</v>
      </c>
    </row>
    <row r="136" s="2" customFormat="1" ht="24.15" customHeight="1">
      <c r="A136" s="37"/>
      <c r="B136" s="38"/>
      <c r="C136" s="217" t="s">
        <v>126</v>
      </c>
      <c r="D136" s="217" t="s">
        <v>128</v>
      </c>
      <c r="E136" s="218" t="s">
        <v>197</v>
      </c>
      <c r="F136" s="219" t="s">
        <v>198</v>
      </c>
      <c r="G136" s="220" t="s">
        <v>158</v>
      </c>
      <c r="H136" s="221">
        <v>2</v>
      </c>
      <c r="I136" s="222"/>
      <c r="J136" s="223">
        <f>ROUND(I136*H136,0)</f>
        <v>0</v>
      </c>
      <c r="K136" s="219" t="s">
        <v>169</v>
      </c>
      <c r="L136" s="43"/>
      <c r="M136" s="224" t="s">
        <v>1</v>
      </c>
      <c r="N136" s="225" t="s">
        <v>40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0.00029999999999999997</v>
      </c>
      <c r="T136" s="227">
        <f>S136*H136</f>
        <v>0.00059999999999999995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199</v>
      </c>
      <c r="AT136" s="228" t="s">
        <v>128</v>
      </c>
      <c r="AU136" s="228" t="s">
        <v>84</v>
      </c>
      <c r="AY136" s="16" t="s">
        <v>125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</v>
      </c>
      <c r="BK136" s="229">
        <f>ROUND(I136*H136,0)</f>
        <v>0</v>
      </c>
      <c r="BL136" s="16" t="s">
        <v>199</v>
      </c>
      <c r="BM136" s="228" t="s">
        <v>351</v>
      </c>
    </row>
    <row r="137" s="13" customFormat="1">
      <c r="A137" s="13"/>
      <c r="B137" s="230"/>
      <c r="C137" s="231"/>
      <c r="D137" s="232" t="s">
        <v>135</v>
      </c>
      <c r="E137" s="233" t="s">
        <v>1</v>
      </c>
      <c r="F137" s="234" t="s">
        <v>352</v>
      </c>
      <c r="G137" s="231"/>
      <c r="H137" s="235">
        <v>2</v>
      </c>
      <c r="I137" s="236"/>
      <c r="J137" s="231"/>
      <c r="K137" s="231"/>
      <c r="L137" s="237"/>
      <c r="M137" s="238"/>
      <c r="N137" s="239"/>
      <c r="O137" s="239"/>
      <c r="P137" s="239"/>
      <c r="Q137" s="239"/>
      <c r="R137" s="239"/>
      <c r="S137" s="239"/>
      <c r="T137" s="24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1" t="s">
        <v>135</v>
      </c>
      <c r="AU137" s="241" t="s">
        <v>84</v>
      </c>
      <c r="AV137" s="13" t="s">
        <v>84</v>
      </c>
      <c r="AW137" s="13" t="s">
        <v>31</v>
      </c>
      <c r="AX137" s="13" t="s">
        <v>8</v>
      </c>
      <c r="AY137" s="241" t="s">
        <v>125</v>
      </c>
    </row>
    <row r="138" s="2" customFormat="1" ht="16.5" customHeight="1">
      <c r="A138" s="37"/>
      <c r="B138" s="38"/>
      <c r="C138" s="217" t="s">
        <v>160</v>
      </c>
      <c r="D138" s="217" t="s">
        <v>128</v>
      </c>
      <c r="E138" s="218" t="s">
        <v>203</v>
      </c>
      <c r="F138" s="219" t="s">
        <v>204</v>
      </c>
      <c r="G138" s="220" t="s">
        <v>205</v>
      </c>
      <c r="H138" s="221">
        <v>30</v>
      </c>
      <c r="I138" s="222"/>
      <c r="J138" s="223">
        <f>ROUND(I138*H138,0)</f>
        <v>0</v>
      </c>
      <c r="K138" s="219" t="s">
        <v>169</v>
      </c>
      <c r="L138" s="43"/>
      <c r="M138" s="224" t="s">
        <v>1</v>
      </c>
      <c r="N138" s="225" t="s">
        <v>40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0.0015</v>
      </c>
      <c r="T138" s="227">
        <f>S138*H138</f>
        <v>0.044999999999999998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199</v>
      </c>
      <c r="AT138" s="228" t="s">
        <v>128</v>
      </c>
      <c r="AU138" s="228" t="s">
        <v>84</v>
      </c>
      <c r="AY138" s="16" t="s">
        <v>125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</v>
      </c>
      <c r="BK138" s="229">
        <f>ROUND(I138*H138,0)</f>
        <v>0</v>
      </c>
      <c r="BL138" s="16" t="s">
        <v>199</v>
      </c>
      <c r="BM138" s="228" t="s">
        <v>353</v>
      </c>
    </row>
    <row r="139" s="13" customFormat="1">
      <c r="A139" s="13"/>
      <c r="B139" s="230"/>
      <c r="C139" s="231"/>
      <c r="D139" s="232" t="s">
        <v>135</v>
      </c>
      <c r="E139" s="233" t="s">
        <v>1</v>
      </c>
      <c r="F139" s="234" t="s">
        <v>354</v>
      </c>
      <c r="G139" s="231"/>
      <c r="H139" s="235">
        <v>30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135</v>
      </c>
      <c r="AU139" s="241" t="s">
        <v>84</v>
      </c>
      <c r="AV139" s="13" t="s">
        <v>84</v>
      </c>
      <c r="AW139" s="13" t="s">
        <v>31</v>
      </c>
      <c r="AX139" s="13" t="s">
        <v>8</v>
      </c>
      <c r="AY139" s="241" t="s">
        <v>125</v>
      </c>
    </row>
    <row r="140" s="2" customFormat="1" ht="24.15" customHeight="1">
      <c r="A140" s="37"/>
      <c r="B140" s="38"/>
      <c r="C140" s="217" t="s">
        <v>144</v>
      </c>
      <c r="D140" s="217" t="s">
        <v>128</v>
      </c>
      <c r="E140" s="218" t="s">
        <v>212</v>
      </c>
      <c r="F140" s="219" t="s">
        <v>213</v>
      </c>
      <c r="G140" s="220" t="s">
        <v>131</v>
      </c>
      <c r="H140" s="221">
        <v>150</v>
      </c>
      <c r="I140" s="222"/>
      <c r="J140" s="223">
        <f>ROUND(I140*H140,0)</f>
        <v>0</v>
      </c>
      <c r="K140" s="219" t="s">
        <v>169</v>
      </c>
      <c r="L140" s="43"/>
      <c r="M140" s="224" t="s">
        <v>1</v>
      </c>
      <c r="N140" s="225" t="s">
        <v>40</v>
      </c>
      <c r="O140" s="90"/>
      <c r="P140" s="226">
        <f>O140*H140</f>
        <v>0</v>
      </c>
      <c r="Q140" s="226">
        <v>0.00019000000000000001</v>
      </c>
      <c r="R140" s="226">
        <f>Q140*H140</f>
        <v>0.028500000000000001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199</v>
      </c>
      <c r="AT140" s="228" t="s">
        <v>128</v>
      </c>
      <c r="AU140" s="228" t="s">
        <v>84</v>
      </c>
      <c r="AY140" s="16" t="s">
        <v>125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</v>
      </c>
      <c r="BK140" s="229">
        <f>ROUND(I140*H140,0)</f>
        <v>0</v>
      </c>
      <c r="BL140" s="16" t="s">
        <v>199</v>
      </c>
      <c r="BM140" s="228" t="s">
        <v>355</v>
      </c>
    </row>
    <row r="141" s="13" customFormat="1">
      <c r="A141" s="13"/>
      <c r="B141" s="230"/>
      <c r="C141" s="231"/>
      <c r="D141" s="232" t="s">
        <v>135</v>
      </c>
      <c r="E141" s="233" t="s">
        <v>1</v>
      </c>
      <c r="F141" s="234" t="s">
        <v>356</v>
      </c>
      <c r="G141" s="231"/>
      <c r="H141" s="235">
        <v>121</v>
      </c>
      <c r="I141" s="236"/>
      <c r="J141" s="231"/>
      <c r="K141" s="231"/>
      <c r="L141" s="237"/>
      <c r="M141" s="238"/>
      <c r="N141" s="239"/>
      <c r="O141" s="239"/>
      <c r="P141" s="239"/>
      <c r="Q141" s="239"/>
      <c r="R141" s="239"/>
      <c r="S141" s="239"/>
      <c r="T141" s="24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1" t="s">
        <v>135</v>
      </c>
      <c r="AU141" s="241" t="s">
        <v>84</v>
      </c>
      <c r="AV141" s="13" t="s">
        <v>84</v>
      </c>
      <c r="AW141" s="13" t="s">
        <v>31</v>
      </c>
      <c r="AX141" s="13" t="s">
        <v>75</v>
      </c>
      <c r="AY141" s="241" t="s">
        <v>125</v>
      </c>
    </row>
    <row r="142" s="13" customFormat="1">
      <c r="A142" s="13"/>
      <c r="B142" s="230"/>
      <c r="C142" s="231"/>
      <c r="D142" s="232" t="s">
        <v>135</v>
      </c>
      <c r="E142" s="233" t="s">
        <v>1</v>
      </c>
      <c r="F142" s="234" t="s">
        <v>357</v>
      </c>
      <c r="G142" s="231"/>
      <c r="H142" s="235">
        <v>24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135</v>
      </c>
      <c r="AU142" s="241" t="s">
        <v>84</v>
      </c>
      <c r="AV142" s="13" t="s">
        <v>84</v>
      </c>
      <c r="AW142" s="13" t="s">
        <v>31</v>
      </c>
      <c r="AX142" s="13" t="s">
        <v>75</v>
      </c>
      <c r="AY142" s="241" t="s">
        <v>125</v>
      </c>
    </row>
    <row r="143" s="13" customFormat="1">
      <c r="A143" s="13"/>
      <c r="B143" s="230"/>
      <c r="C143" s="231"/>
      <c r="D143" s="232" t="s">
        <v>135</v>
      </c>
      <c r="E143" s="233" t="s">
        <v>1</v>
      </c>
      <c r="F143" s="234" t="s">
        <v>358</v>
      </c>
      <c r="G143" s="231"/>
      <c r="H143" s="235">
        <v>5</v>
      </c>
      <c r="I143" s="236"/>
      <c r="J143" s="231"/>
      <c r="K143" s="231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135</v>
      </c>
      <c r="AU143" s="241" t="s">
        <v>84</v>
      </c>
      <c r="AV143" s="13" t="s">
        <v>84</v>
      </c>
      <c r="AW143" s="13" t="s">
        <v>31</v>
      </c>
      <c r="AX143" s="13" t="s">
        <v>75</v>
      </c>
      <c r="AY143" s="241" t="s">
        <v>125</v>
      </c>
    </row>
    <row r="144" s="14" customFormat="1">
      <c r="A144" s="14"/>
      <c r="B144" s="252"/>
      <c r="C144" s="253"/>
      <c r="D144" s="232" t="s">
        <v>135</v>
      </c>
      <c r="E144" s="254" t="s">
        <v>1</v>
      </c>
      <c r="F144" s="255" t="s">
        <v>211</v>
      </c>
      <c r="G144" s="253"/>
      <c r="H144" s="256">
        <v>150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135</v>
      </c>
      <c r="AU144" s="262" t="s">
        <v>84</v>
      </c>
      <c r="AV144" s="14" t="s">
        <v>133</v>
      </c>
      <c r="AW144" s="14" t="s">
        <v>31</v>
      </c>
      <c r="AX144" s="14" t="s">
        <v>8</v>
      </c>
      <c r="AY144" s="262" t="s">
        <v>125</v>
      </c>
    </row>
    <row r="145" s="2" customFormat="1" ht="24.15" customHeight="1">
      <c r="A145" s="37"/>
      <c r="B145" s="38"/>
      <c r="C145" s="242" t="s">
        <v>154</v>
      </c>
      <c r="D145" s="242" t="s">
        <v>141</v>
      </c>
      <c r="E145" s="243" t="s">
        <v>220</v>
      </c>
      <c r="F145" s="244" t="s">
        <v>221</v>
      </c>
      <c r="G145" s="245" t="s">
        <v>131</v>
      </c>
      <c r="H145" s="246">
        <v>174.82499999999999</v>
      </c>
      <c r="I145" s="247"/>
      <c r="J145" s="248">
        <f>ROUND(I145*H145,0)</f>
        <v>0</v>
      </c>
      <c r="K145" s="244" t="s">
        <v>169</v>
      </c>
      <c r="L145" s="249"/>
      <c r="M145" s="250" t="s">
        <v>1</v>
      </c>
      <c r="N145" s="251" t="s">
        <v>40</v>
      </c>
      <c r="O145" s="90"/>
      <c r="P145" s="226">
        <f>O145*H145</f>
        <v>0</v>
      </c>
      <c r="Q145" s="226">
        <v>0.0019</v>
      </c>
      <c r="R145" s="226">
        <f>Q145*H145</f>
        <v>0.3321675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222</v>
      </c>
      <c r="AT145" s="228" t="s">
        <v>141</v>
      </c>
      <c r="AU145" s="228" t="s">
        <v>84</v>
      </c>
      <c r="AY145" s="16" t="s">
        <v>125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</v>
      </c>
      <c r="BK145" s="229">
        <f>ROUND(I145*H145,0)</f>
        <v>0</v>
      </c>
      <c r="BL145" s="16" t="s">
        <v>199</v>
      </c>
      <c r="BM145" s="228" t="s">
        <v>359</v>
      </c>
    </row>
    <row r="146" s="13" customFormat="1">
      <c r="A146" s="13"/>
      <c r="B146" s="230"/>
      <c r="C146" s="231"/>
      <c r="D146" s="232" t="s">
        <v>135</v>
      </c>
      <c r="E146" s="231"/>
      <c r="F146" s="234" t="s">
        <v>360</v>
      </c>
      <c r="G146" s="231"/>
      <c r="H146" s="235">
        <v>174.82499999999999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135</v>
      </c>
      <c r="AU146" s="241" t="s">
        <v>84</v>
      </c>
      <c r="AV146" s="13" t="s">
        <v>84</v>
      </c>
      <c r="AW146" s="13" t="s">
        <v>4</v>
      </c>
      <c r="AX146" s="13" t="s">
        <v>8</v>
      </c>
      <c r="AY146" s="241" t="s">
        <v>125</v>
      </c>
    </row>
    <row r="147" s="2" customFormat="1" ht="24.15" customHeight="1">
      <c r="A147" s="37"/>
      <c r="B147" s="38"/>
      <c r="C147" s="217" t="s">
        <v>174</v>
      </c>
      <c r="D147" s="217" t="s">
        <v>128</v>
      </c>
      <c r="E147" s="218" t="s">
        <v>226</v>
      </c>
      <c r="F147" s="219" t="s">
        <v>227</v>
      </c>
      <c r="G147" s="220" t="s">
        <v>131</v>
      </c>
      <c r="H147" s="221">
        <v>150</v>
      </c>
      <c r="I147" s="222"/>
      <c r="J147" s="223">
        <f>ROUND(I147*H147,0)</f>
        <v>0</v>
      </c>
      <c r="K147" s="219" t="s">
        <v>169</v>
      </c>
      <c r="L147" s="43"/>
      <c r="M147" s="224" t="s">
        <v>1</v>
      </c>
      <c r="N147" s="225" t="s">
        <v>40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0.0032000000000000002</v>
      </c>
      <c r="T147" s="227">
        <f>S147*H147</f>
        <v>0.48000000000000004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199</v>
      </c>
      <c r="AT147" s="228" t="s">
        <v>128</v>
      </c>
      <c r="AU147" s="228" t="s">
        <v>84</v>
      </c>
      <c r="AY147" s="16" t="s">
        <v>125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</v>
      </c>
      <c r="BK147" s="229">
        <f>ROUND(I147*H147,0)</f>
        <v>0</v>
      </c>
      <c r="BL147" s="16" t="s">
        <v>199</v>
      </c>
      <c r="BM147" s="228" t="s">
        <v>361</v>
      </c>
    </row>
    <row r="148" s="2" customFormat="1">
      <c r="A148" s="37"/>
      <c r="B148" s="38"/>
      <c r="C148" s="39"/>
      <c r="D148" s="232" t="s">
        <v>229</v>
      </c>
      <c r="E148" s="39"/>
      <c r="F148" s="263" t="s">
        <v>230</v>
      </c>
      <c r="G148" s="39"/>
      <c r="H148" s="39"/>
      <c r="I148" s="264"/>
      <c r="J148" s="39"/>
      <c r="K148" s="39"/>
      <c r="L148" s="43"/>
      <c r="M148" s="265"/>
      <c r="N148" s="266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229</v>
      </c>
      <c r="AU148" s="16" t="s">
        <v>84</v>
      </c>
    </row>
    <row r="149" s="2" customFormat="1" ht="33" customHeight="1">
      <c r="A149" s="37"/>
      <c r="B149" s="38"/>
      <c r="C149" s="217" t="s">
        <v>179</v>
      </c>
      <c r="D149" s="217" t="s">
        <v>128</v>
      </c>
      <c r="E149" s="218" t="s">
        <v>236</v>
      </c>
      <c r="F149" s="219" t="s">
        <v>237</v>
      </c>
      <c r="G149" s="220" t="s">
        <v>158</v>
      </c>
      <c r="H149" s="221">
        <v>121</v>
      </c>
      <c r="I149" s="222"/>
      <c r="J149" s="223">
        <f>ROUND(I149*H149,0)</f>
        <v>0</v>
      </c>
      <c r="K149" s="219" t="s">
        <v>169</v>
      </c>
      <c r="L149" s="43"/>
      <c r="M149" s="224" t="s">
        <v>1</v>
      </c>
      <c r="N149" s="225" t="s">
        <v>40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199</v>
      </c>
      <c r="AT149" s="228" t="s">
        <v>128</v>
      </c>
      <c r="AU149" s="228" t="s">
        <v>84</v>
      </c>
      <c r="AY149" s="16" t="s">
        <v>125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</v>
      </c>
      <c r="BK149" s="229">
        <f>ROUND(I149*H149,0)</f>
        <v>0</v>
      </c>
      <c r="BL149" s="16" t="s">
        <v>199</v>
      </c>
      <c r="BM149" s="228" t="s">
        <v>362</v>
      </c>
    </row>
    <row r="150" s="13" customFormat="1">
      <c r="A150" s="13"/>
      <c r="B150" s="230"/>
      <c r="C150" s="231"/>
      <c r="D150" s="232" t="s">
        <v>135</v>
      </c>
      <c r="E150" s="233" t="s">
        <v>1</v>
      </c>
      <c r="F150" s="234" t="s">
        <v>363</v>
      </c>
      <c r="G150" s="231"/>
      <c r="H150" s="235">
        <v>121</v>
      </c>
      <c r="I150" s="236"/>
      <c r="J150" s="231"/>
      <c r="K150" s="231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135</v>
      </c>
      <c r="AU150" s="241" t="s">
        <v>84</v>
      </c>
      <c r="AV150" s="13" t="s">
        <v>84</v>
      </c>
      <c r="AW150" s="13" t="s">
        <v>31</v>
      </c>
      <c r="AX150" s="13" t="s">
        <v>8</v>
      </c>
      <c r="AY150" s="241" t="s">
        <v>125</v>
      </c>
    </row>
    <row r="151" s="2" customFormat="1" ht="21.75" customHeight="1">
      <c r="A151" s="37"/>
      <c r="B151" s="38"/>
      <c r="C151" s="242" t="s">
        <v>9</v>
      </c>
      <c r="D151" s="242" t="s">
        <v>141</v>
      </c>
      <c r="E151" s="243" t="s">
        <v>240</v>
      </c>
      <c r="F151" s="244" t="s">
        <v>241</v>
      </c>
      <c r="G151" s="245" t="s">
        <v>158</v>
      </c>
      <c r="H151" s="246">
        <v>128</v>
      </c>
      <c r="I151" s="247"/>
      <c r="J151" s="248">
        <f>ROUND(I151*H151,0)</f>
        <v>0</v>
      </c>
      <c r="K151" s="244" t="s">
        <v>169</v>
      </c>
      <c r="L151" s="249"/>
      <c r="M151" s="250" t="s">
        <v>1</v>
      </c>
      <c r="N151" s="251" t="s">
        <v>40</v>
      </c>
      <c r="O151" s="90"/>
      <c r="P151" s="226">
        <f>O151*H151</f>
        <v>0</v>
      </c>
      <c r="Q151" s="226">
        <v>6.9999999999999994E-05</v>
      </c>
      <c r="R151" s="226">
        <f>Q151*H151</f>
        <v>0.0089599999999999992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222</v>
      </c>
      <c r="AT151" s="228" t="s">
        <v>141</v>
      </c>
      <c r="AU151" s="228" t="s">
        <v>84</v>
      </c>
      <c r="AY151" s="16" t="s">
        <v>125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</v>
      </c>
      <c r="BK151" s="229">
        <f>ROUND(I151*H151,0)</f>
        <v>0</v>
      </c>
      <c r="BL151" s="16" t="s">
        <v>199</v>
      </c>
      <c r="BM151" s="228" t="s">
        <v>364</v>
      </c>
    </row>
    <row r="152" s="2" customFormat="1">
      <c r="A152" s="37"/>
      <c r="B152" s="38"/>
      <c r="C152" s="39"/>
      <c r="D152" s="232" t="s">
        <v>229</v>
      </c>
      <c r="E152" s="39"/>
      <c r="F152" s="263" t="s">
        <v>243</v>
      </c>
      <c r="G152" s="39"/>
      <c r="H152" s="39"/>
      <c r="I152" s="264"/>
      <c r="J152" s="39"/>
      <c r="K152" s="39"/>
      <c r="L152" s="43"/>
      <c r="M152" s="265"/>
      <c r="N152" s="266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229</v>
      </c>
      <c r="AU152" s="16" t="s">
        <v>84</v>
      </c>
    </row>
    <row r="153" s="13" customFormat="1">
      <c r="A153" s="13"/>
      <c r="B153" s="230"/>
      <c r="C153" s="231"/>
      <c r="D153" s="232" t="s">
        <v>135</v>
      </c>
      <c r="E153" s="231"/>
      <c r="F153" s="234" t="s">
        <v>365</v>
      </c>
      <c r="G153" s="231"/>
      <c r="H153" s="235">
        <v>128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135</v>
      </c>
      <c r="AU153" s="241" t="s">
        <v>84</v>
      </c>
      <c r="AV153" s="13" t="s">
        <v>84</v>
      </c>
      <c r="AW153" s="13" t="s">
        <v>4</v>
      </c>
      <c r="AX153" s="13" t="s">
        <v>8</v>
      </c>
      <c r="AY153" s="241" t="s">
        <v>125</v>
      </c>
    </row>
    <row r="154" s="2" customFormat="1" ht="37.8" customHeight="1">
      <c r="A154" s="37"/>
      <c r="B154" s="38"/>
      <c r="C154" s="217" t="s">
        <v>188</v>
      </c>
      <c r="D154" s="217" t="s">
        <v>128</v>
      </c>
      <c r="E154" s="218" t="s">
        <v>246</v>
      </c>
      <c r="F154" s="219" t="s">
        <v>247</v>
      </c>
      <c r="G154" s="220" t="s">
        <v>205</v>
      </c>
      <c r="H154" s="221">
        <v>126</v>
      </c>
      <c r="I154" s="222"/>
      <c r="J154" s="223">
        <f>ROUND(I154*H154,0)</f>
        <v>0</v>
      </c>
      <c r="K154" s="219" t="s">
        <v>169</v>
      </c>
      <c r="L154" s="43"/>
      <c r="M154" s="224" t="s">
        <v>1</v>
      </c>
      <c r="N154" s="225" t="s">
        <v>40</v>
      </c>
      <c r="O154" s="90"/>
      <c r="P154" s="226">
        <f>O154*H154</f>
        <v>0</v>
      </c>
      <c r="Q154" s="226">
        <v>0.00115</v>
      </c>
      <c r="R154" s="226">
        <f>Q154*H154</f>
        <v>0.1449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199</v>
      </c>
      <c r="AT154" s="228" t="s">
        <v>128</v>
      </c>
      <c r="AU154" s="228" t="s">
        <v>84</v>
      </c>
      <c r="AY154" s="16" t="s">
        <v>125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</v>
      </c>
      <c r="BK154" s="229">
        <f>ROUND(I154*H154,0)</f>
        <v>0</v>
      </c>
      <c r="BL154" s="16" t="s">
        <v>199</v>
      </c>
      <c r="BM154" s="228" t="s">
        <v>366</v>
      </c>
    </row>
    <row r="155" s="13" customFormat="1">
      <c r="A155" s="13"/>
      <c r="B155" s="230"/>
      <c r="C155" s="231"/>
      <c r="D155" s="232" t="s">
        <v>135</v>
      </c>
      <c r="E155" s="233" t="s">
        <v>1</v>
      </c>
      <c r="F155" s="234" t="s">
        <v>354</v>
      </c>
      <c r="G155" s="231"/>
      <c r="H155" s="235">
        <v>30</v>
      </c>
      <c r="I155" s="236"/>
      <c r="J155" s="231"/>
      <c r="K155" s="231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135</v>
      </c>
      <c r="AU155" s="241" t="s">
        <v>84</v>
      </c>
      <c r="AV155" s="13" t="s">
        <v>84</v>
      </c>
      <c r="AW155" s="13" t="s">
        <v>31</v>
      </c>
      <c r="AX155" s="13" t="s">
        <v>75</v>
      </c>
      <c r="AY155" s="241" t="s">
        <v>125</v>
      </c>
    </row>
    <row r="156" s="13" customFormat="1">
      <c r="A156" s="13"/>
      <c r="B156" s="230"/>
      <c r="C156" s="231"/>
      <c r="D156" s="232" t="s">
        <v>135</v>
      </c>
      <c r="E156" s="233" t="s">
        <v>1</v>
      </c>
      <c r="F156" s="234" t="s">
        <v>367</v>
      </c>
      <c r="G156" s="231"/>
      <c r="H156" s="235">
        <v>96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135</v>
      </c>
      <c r="AU156" s="241" t="s">
        <v>84</v>
      </c>
      <c r="AV156" s="13" t="s">
        <v>84</v>
      </c>
      <c r="AW156" s="13" t="s">
        <v>31</v>
      </c>
      <c r="AX156" s="13" t="s">
        <v>75</v>
      </c>
      <c r="AY156" s="241" t="s">
        <v>125</v>
      </c>
    </row>
    <row r="157" s="14" customFormat="1">
      <c r="A157" s="14"/>
      <c r="B157" s="252"/>
      <c r="C157" s="253"/>
      <c r="D157" s="232" t="s">
        <v>135</v>
      </c>
      <c r="E157" s="254" t="s">
        <v>1</v>
      </c>
      <c r="F157" s="255" t="s">
        <v>211</v>
      </c>
      <c r="G157" s="253"/>
      <c r="H157" s="256">
        <v>126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135</v>
      </c>
      <c r="AU157" s="262" t="s">
        <v>84</v>
      </c>
      <c r="AV157" s="14" t="s">
        <v>133</v>
      </c>
      <c r="AW157" s="14" t="s">
        <v>31</v>
      </c>
      <c r="AX157" s="14" t="s">
        <v>8</v>
      </c>
      <c r="AY157" s="262" t="s">
        <v>125</v>
      </c>
    </row>
    <row r="158" s="2" customFormat="1" ht="24.15" customHeight="1">
      <c r="A158" s="37"/>
      <c r="B158" s="38"/>
      <c r="C158" s="217" t="s">
        <v>196</v>
      </c>
      <c r="D158" s="217" t="s">
        <v>128</v>
      </c>
      <c r="E158" s="218" t="s">
        <v>254</v>
      </c>
      <c r="F158" s="219" t="s">
        <v>255</v>
      </c>
      <c r="G158" s="220" t="s">
        <v>131</v>
      </c>
      <c r="H158" s="221">
        <v>150</v>
      </c>
      <c r="I158" s="222"/>
      <c r="J158" s="223">
        <f>ROUND(I158*H158,0)</f>
        <v>0</v>
      </c>
      <c r="K158" s="219" t="s">
        <v>169</v>
      </c>
      <c r="L158" s="43"/>
      <c r="M158" s="224" t="s">
        <v>1</v>
      </c>
      <c r="N158" s="225" t="s">
        <v>40</v>
      </c>
      <c r="O158" s="90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199</v>
      </c>
      <c r="AT158" s="228" t="s">
        <v>128</v>
      </c>
      <c r="AU158" s="228" t="s">
        <v>84</v>
      </c>
      <c r="AY158" s="16" t="s">
        <v>125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</v>
      </c>
      <c r="BK158" s="229">
        <f>ROUND(I158*H158,0)</f>
        <v>0</v>
      </c>
      <c r="BL158" s="16" t="s">
        <v>199</v>
      </c>
      <c r="BM158" s="228" t="s">
        <v>368</v>
      </c>
    </row>
    <row r="159" s="2" customFormat="1" ht="24.15" customHeight="1">
      <c r="A159" s="37"/>
      <c r="B159" s="38"/>
      <c r="C159" s="242" t="s">
        <v>202</v>
      </c>
      <c r="D159" s="242" t="s">
        <v>141</v>
      </c>
      <c r="E159" s="243" t="s">
        <v>258</v>
      </c>
      <c r="F159" s="244" t="s">
        <v>259</v>
      </c>
      <c r="G159" s="245" t="s">
        <v>131</v>
      </c>
      <c r="H159" s="246">
        <v>173.25</v>
      </c>
      <c r="I159" s="247"/>
      <c r="J159" s="248">
        <f>ROUND(I159*H159,0)</f>
        <v>0</v>
      </c>
      <c r="K159" s="244" t="s">
        <v>169</v>
      </c>
      <c r="L159" s="249"/>
      <c r="M159" s="250" t="s">
        <v>1</v>
      </c>
      <c r="N159" s="251" t="s">
        <v>40</v>
      </c>
      <c r="O159" s="90"/>
      <c r="P159" s="226">
        <f>O159*H159</f>
        <v>0</v>
      </c>
      <c r="Q159" s="226">
        <v>0.00029999999999999997</v>
      </c>
      <c r="R159" s="226">
        <f>Q159*H159</f>
        <v>0.051974999999999993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222</v>
      </c>
      <c r="AT159" s="228" t="s">
        <v>141</v>
      </c>
      <c r="AU159" s="228" t="s">
        <v>84</v>
      </c>
      <c r="AY159" s="16" t="s">
        <v>125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</v>
      </c>
      <c r="BK159" s="229">
        <f>ROUND(I159*H159,0)</f>
        <v>0</v>
      </c>
      <c r="BL159" s="16" t="s">
        <v>199</v>
      </c>
      <c r="BM159" s="228" t="s">
        <v>369</v>
      </c>
    </row>
    <row r="160" s="13" customFormat="1">
      <c r="A160" s="13"/>
      <c r="B160" s="230"/>
      <c r="C160" s="231"/>
      <c r="D160" s="232" t="s">
        <v>135</v>
      </c>
      <c r="E160" s="231"/>
      <c r="F160" s="234" t="s">
        <v>370</v>
      </c>
      <c r="G160" s="231"/>
      <c r="H160" s="235">
        <v>173.25</v>
      </c>
      <c r="I160" s="236"/>
      <c r="J160" s="231"/>
      <c r="K160" s="231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135</v>
      </c>
      <c r="AU160" s="241" t="s">
        <v>84</v>
      </c>
      <c r="AV160" s="13" t="s">
        <v>84</v>
      </c>
      <c r="AW160" s="13" t="s">
        <v>4</v>
      </c>
      <c r="AX160" s="13" t="s">
        <v>8</v>
      </c>
      <c r="AY160" s="241" t="s">
        <v>125</v>
      </c>
    </row>
    <row r="161" s="2" customFormat="1" ht="24.15" customHeight="1">
      <c r="A161" s="37"/>
      <c r="B161" s="38"/>
      <c r="C161" s="217" t="s">
        <v>199</v>
      </c>
      <c r="D161" s="217" t="s">
        <v>128</v>
      </c>
      <c r="E161" s="218" t="s">
        <v>263</v>
      </c>
      <c r="F161" s="219" t="s">
        <v>264</v>
      </c>
      <c r="G161" s="220" t="s">
        <v>131</v>
      </c>
      <c r="H161" s="221">
        <v>29</v>
      </c>
      <c r="I161" s="222"/>
      <c r="J161" s="223">
        <f>ROUND(I161*H161,0)</f>
        <v>0</v>
      </c>
      <c r="K161" s="219" t="s">
        <v>169</v>
      </c>
      <c r="L161" s="43"/>
      <c r="M161" s="224" t="s">
        <v>1</v>
      </c>
      <c r="N161" s="225" t="s">
        <v>40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0.0032000000000000002</v>
      </c>
      <c r="T161" s="227">
        <f>S161*H161</f>
        <v>0.092800000000000007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199</v>
      </c>
      <c r="AT161" s="228" t="s">
        <v>128</v>
      </c>
      <c r="AU161" s="228" t="s">
        <v>84</v>
      </c>
      <c r="AY161" s="16" t="s">
        <v>125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</v>
      </c>
      <c r="BK161" s="229">
        <f>ROUND(I161*H161,0)</f>
        <v>0</v>
      </c>
      <c r="BL161" s="16" t="s">
        <v>199</v>
      </c>
      <c r="BM161" s="228" t="s">
        <v>371</v>
      </c>
    </row>
    <row r="162" s="13" customFormat="1">
      <c r="A162" s="13"/>
      <c r="B162" s="230"/>
      <c r="C162" s="231"/>
      <c r="D162" s="232" t="s">
        <v>135</v>
      </c>
      <c r="E162" s="233" t="s">
        <v>1</v>
      </c>
      <c r="F162" s="234" t="s">
        <v>357</v>
      </c>
      <c r="G162" s="231"/>
      <c r="H162" s="235">
        <v>24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135</v>
      </c>
      <c r="AU162" s="241" t="s">
        <v>84</v>
      </c>
      <c r="AV162" s="13" t="s">
        <v>84</v>
      </c>
      <c r="AW162" s="13" t="s">
        <v>31</v>
      </c>
      <c r="AX162" s="13" t="s">
        <v>75</v>
      </c>
      <c r="AY162" s="241" t="s">
        <v>125</v>
      </c>
    </row>
    <row r="163" s="13" customFormat="1">
      <c r="A163" s="13"/>
      <c r="B163" s="230"/>
      <c r="C163" s="231"/>
      <c r="D163" s="232" t="s">
        <v>135</v>
      </c>
      <c r="E163" s="233" t="s">
        <v>1</v>
      </c>
      <c r="F163" s="234" t="s">
        <v>358</v>
      </c>
      <c r="G163" s="231"/>
      <c r="H163" s="235">
        <v>5</v>
      </c>
      <c r="I163" s="236"/>
      <c r="J163" s="231"/>
      <c r="K163" s="231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135</v>
      </c>
      <c r="AU163" s="241" t="s">
        <v>84</v>
      </c>
      <c r="AV163" s="13" t="s">
        <v>84</v>
      </c>
      <c r="AW163" s="13" t="s">
        <v>31</v>
      </c>
      <c r="AX163" s="13" t="s">
        <v>75</v>
      </c>
      <c r="AY163" s="241" t="s">
        <v>125</v>
      </c>
    </row>
    <row r="164" s="14" customFormat="1">
      <c r="A164" s="14"/>
      <c r="B164" s="252"/>
      <c r="C164" s="253"/>
      <c r="D164" s="232" t="s">
        <v>135</v>
      </c>
      <c r="E164" s="254" t="s">
        <v>1</v>
      </c>
      <c r="F164" s="255" t="s">
        <v>211</v>
      </c>
      <c r="G164" s="253"/>
      <c r="H164" s="256">
        <v>29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135</v>
      </c>
      <c r="AU164" s="262" t="s">
        <v>84</v>
      </c>
      <c r="AV164" s="14" t="s">
        <v>133</v>
      </c>
      <c r="AW164" s="14" t="s">
        <v>31</v>
      </c>
      <c r="AX164" s="14" t="s">
        <v>8</v>
      </c>
      <c r="AY164" s="262" t="s">
        <v>125</v>
      </c>
    </row>
    <row r="165" s="2" customFormat="1" ht="16.5" customHeight="1">
      <c r="A165" s="37"/>
      <c r="B165" s="38"/>
      <c r="C165" s="217" t="s">
        <v>219</v>
      </c>
      <c r="D165" s="217" t="s">
        <v>128</v>
      </c>
      <c r="E165" s="218" t="s">
        <v>267</v>
      </c>
      <c r="F165" s="219" t="s">
        <v>268</v>
      </c>
      <c r="G165" s="220" t="s">
        <v>131</v>
      </c>
      <c r="H165" s="221">
        <v>150</v>
      </c>
      <c r="I165" s="222"/>
      <c r="J165" s="223">
        <f>ROUND(I165*H165,0)</f>
        <v>0</v>
      </c>
      <c r="K165" s="219" t="s">
        <v>169</v>
      </c>
      <c r="L165" s="43"/>
      <c r="M165" s="224" t="s">
        <v>1</v>
      </c>
      <c r="N165" s="225" t="s">
        <v>40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0.0035999999999999999</v>
      </c>
      <c r="T165" s="227">
        <f>S165*H165</f>
        <v>0.54000000000000004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199</v>
      </c>
      <c r="AT165" s="228" t="s">
        <v>128</v>
      </c>
      <c r="AU165" s="228" t="s">
        <v>84</v>
      </c>
      <c r="AY165" s="16" t="s">
        <v>125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</v>
      </c>
      <c r="BK165" s="229">
        <f>ROUND(I165*H165,0)</f>
        <v>0</v>
      </c>
      <c r="BL165" s="16" t="s">
        <v>199</v>
      </c>
      <c r="BM165" s="228" t="s">
        <v>372</v>
      </c>
    </row>
    <row r="166" s="2" customFormat="1" ht="37.8" customHeight="1">
      <c r="A166" s="37"/>
      <c r="B166" s="38"/>
      <c r="C166" s="217" t="s">
        <v>225</v>
      </c>
      <c r="D166" s="217" t="s">
        <v>128</v>
      </c>
      <c r="E166" s="218" t="s">
        <v>271</v>
      </c>
      <c r="F166" s="219" t="s">
        <v>272</v>
      </c>
      <c r="G166" s="220" t="s">
        <v>131</v>
      </c>
      <c r="H166" s="221">
        <v>6.0499999999999998</v>
      </c>
      <c r="I166" s="222"/>
      <c r="J166" s="223">
        <f>ROUND(I166*H166,0)</f>
        <v>0</v>
      </c>
      <c r="K166" s="219" t="s">
        <v>169</v>
      </c>
      <c r="L166" s="43"/>
      <c r="M166" s="224" t="s">
        <v>1</v>
      </c>
      <c r="N166" s="225" t="s">
        <v>40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0.0035999999999999999</v>
      </c>
      <c r="T166" s="227">
        <f>S166*H166</f>
        <v>0.021779999999999997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199</v>
      </c>
      <c r="AT166" s="228" t="s">
        <v>128</v>
      </c>
      <c r="AU166" s="228" t="s">
        <v>84</v>
      </c>
      <c r="AY166" s="16" t="s">
        <v>125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</v>
      </c>
      <c r="BK166" s="229">
        <f>ROUND(I166*H166,0)</f>
        <v>0</v>
      </c>
      <c r="BL166" s="16" t="s">
        <v>199</v>
      </c>
      <c r="BM166" s="228" t="s">
        <v>373</v>
      </c>
    </row>
    <row r="167" s="2" customFormat="1">
      <c r="A167" s="37"/>
      <c r="B167" s="38"/>
      <c r="C167" s="39"/>
      <c r="D167" s="232" t="s">
        <v>229</v>
      </c>
      <c r="E167" s="39"/>
      <c r="F167" s="263" t="s">
        <v>274</v>
      </c>
      <c r="G167" s="39"/>
      <c r="H167" s="39"/>
      <c r="I167" s="264"/>
      <c r="J167" s="39"/>
      <c r="K167" s="39"/>
      <c r="L167" s="43"/>
      <c r="M167" s="265"/>
      <c r="N167" s="266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229</v>
      </c>
      <c r="AU167" s="16" t="s">
        <v>84</v>
      </c>
    </row>
    <row r="168" s="2" customFormat="1" ht="24.15" customHeight="1">
      <c r="A168" s="37"/>
      <c r="B168" s="38"/>
      <c r="C168" s="217" t="s">
        <v>231</v>
      </c>
      <c r="D168" s="217" t="s">
        <v>128</v>
      </c>
      <c r="E168" s="218" t="s">
        <v>276</v>
      </c>
      <c r="F168" s="219" t="s">
        <v>277</v>
      </c>
      <c r="G168" s="220" t="s">
        <v>168</v>
      </c>
      <c r="H168" s="221">
        <v>0.57199999999999995</v>
      </c>
      <c r="I168" s="222"/>
      <c r="J168" s="223">
        <f>ROUND(I168*H168,0)</f>
        <v>0</v>
      </c>
      <c r="K168" s="219" t="s">
        <v>132</v>
      </c>
      <c r="L168" s="43"/>
      <c r="M168" s="224" t="s">
        <v>1</v>
      </c>
      <c r="N168" s="225" t="s">
        <v>40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340</v>
      </c>
      <c r="AT168" s="228" t="s">
        <v>128</v>
      </c>
      <c r="AU168" s="228" t="s">
        <v>84</v>
      </c>
      <c r="AY168" s="16" t="s">
        <v>125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</v>
      </c>
      <c r="BK168" s="229">
        <f>ROUND(I168*H168,0)</f>
        <v>0</v>
      </c>
      <c r="BL168" s="16" t="s">
        <v>340</v>
      </c>
      <c r="BM168" s="228" t="s">
        <v>374</v>
      </c>
    </row>
    <row r="169" s="2" customFormat="1" ht="16.5" customHeight="1">
      <c r="A169" s="37"/>
      <c r="B169" s="38"/>
      <c r="C169" s="217" t="s">
        <v>235</v>
      </c>
      <c r="D169" s="217" t="s">
        <v>128</v>
      </c>
      <c r="E169" s="218" t="s">
        <v>282</v>
      </c>
      <c r="F169" s="219" t="s">
        <v>283</v>
      </c>
      <c r="G169" s="220" t="s">
        <v>158</v>
      </c>
      <c r="H169" s="221">
        <v>2</v>
      </c>
      <c r="I169" s="222"/>
      <c r="J169" s="223">
        <f>ROUND(I169*H169,0)</f>
        <v>0</v>
      </c>
      <c r="K169" s="219" t="s">
        <v>169</v>
      </c>
      <c r="L169" s="43"/>
      <c r="M169" s="224" t="s">
        <v>1</v>
      </c>
      <c r="N169" s="225" t="s">
        <v>40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0.02307</v>
      </c>
      <c r="T169" s="227">
        <f>S169*H169</f>
        <v>0.04614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199</v>
      </c>
      <c r="AT169" s="228" t="s">
        <v>128</v>
      </c>
      <c r="AU169" s="228" t="s">
        <v>84</v>
      </c>
      <c r="AY169" s="16" t="s">
        <v>125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</v>
      </c>
      <c r="BK169" s="229">
        <f>ROUND(I169*H169,0)</f>
        <v>0</v>
      </c>
      <c r="BL169" s="16" t="s">
        <v>199</v>
      </c>
      <c r="BM169" s="228" t="s">
        <v>375</v>
      </c>
    </row>
    <row r="170" s="13" customFormat="1">
      <c r="A170" s="13"/>
      <c r="B170" s="230"/>
      <c r="C170" s="231"/>
      <c r="D170" s="232" t="s">
        <v>135</v>
      </c>
      <c r="E170" s="233" t="s">
        <v>1</v>
      </c>
      <c r="F170" s="234" t="s">
        <v>376</v>
      </c>
      <c r="G170" s="231"/>
      <c r="H170" s="235">
        <v>2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135</v>
      </c>
      <c r="AU170" s="241" t="s">
        <v>84</v>
      </c>
      <c r="AV170" s="13" t="s">
        <v>84</v>
      </c>
      <c r="AW170" s="13" t="s">
        <v>31</v>
      </c>
      <c r="AX170" s="13" t="s">
        <v>8</v>
      </c>
      <c r="AY170" s="241" t="s">
        <v>125</v>
      </c>
    </row>
    <row r="171" s="12" customFormat="1" ht="20.88" customHeight="1">
      <c r="A171" s="12"/>
      <c r="B171" s="201"/>
      <c r="C171" s="202"/>
      <c r="D171" s="203" t="s">
        <v>74</v>
      </c>
      <c r="E171" s="215" t="s">
        <v>279</v>
      </c>
      <c r="F171" s="215" t="s">
        <v>280</v>
      </c>
      <c r="G171" s="202"/>
      <c r="H171" s="202"/>
      <c r="I171" s="205"/>
      <c r="J171" s="216">
        <f>BK171</f>
        <v>0</v>
      </c>
      <c r="K171" s="202"/>
      <c r="L171" s="207"/>
      <c r="M171" s="208"/>
      <c r="N171" s="209"/>
      <c r="O171" s="209"/>
      <c r="P171" s="210">
        <f>SUM(P172:P176)</f>
        <v>0</v>
      </c>
      <c r="Q171" s="209"/>
      <c r="R171" s="210">
        <f>SUM(R172:R176)</f>
        <v>0.0050799999999999994</v>
      </c>
      <c r="S171" s="209"/>
      <c r="T171" s="211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2" t="s">
        <v>84</v>
      </c>
      <c r="AT171" s="213" t="s">
        <v>74</v>
      </c>
      <c r="AU171" s="213" t="s">
        <v>84</v>
      </c>
      <c r="AY171" s="212" t="s">
        <v>125</v>
      </c>
      <c r="BK171" s="214">
        <f>SUM(BK172:BK176)</f>
        <v>0</v>
      </c>
    </row>
    <row r="172" s="2" customFormat="1" ht="24.15" customHeight="1">
      <c r="A172" s="37"/>
      <c r="B172" s="38"/>
      <c r="C172" s="217" t="s">
        <v>7</v>
      </c>
      <c r="D172" s="217" t="s">
        <v>128</v>
      </c>
      <c r="E172" s="218" t="s">
        <v>287</v>
      </c>
      <c r="F172" s="219" t="s">
        <v>288</v>
      </c>
      <c r="G172" s="220" t="s">
        <v>158</v>
      </c>
      <c r="H172" s="221">
        <v>2</v>
      </c>
      <c r="I172" s="222"/>
      <c r="J172" s="223">
        <f>ROUND(I172*H172,0)</f>
        <v>0</v>
      </c>
      <c r="K172" s="219" t="s">
        <v>169</v>
      </c>
      <c r="L172" s="43"/>
      <c r="M172" s="224" t="s">
        <v>1</v>
      </c>
      <c r="N172" s="225" t="s">
        <v>40</v>
      </c>
      <c r="O172" s="90"/>
      <c r="P172" s="226">
        <f>O172*H172</f>
        <v>0</v>
      </c>
      <c r="Q172" s="226">
        <v>0.0022499999999999998</v>
      </c>
      <c r="R172" s="226">
        <f>Q172*H172</f>
        <v>0.0044999999999999997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199</v>
      </c>
      <c r="AT172" s="228" t="s">
        <v>128</v>
      </c>
      <c r="AU172" s="228" t="s">
        <v>140</v>
      </c>
      <c r="AY172" s="16" t="s">
        <v>125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</v>
      </c>
      <c r="BK172" s="229">
        <f>ROUND(I172*H172,0)</f>
        <v>0</v>
      </c>
      <c r="BL172" s="16" t="s">
        <v>199</v>
      </c>
      <c r="BM172" s="228" t="s">
        <v>377</v>
      </c>
    </row>
    <row r="173" s="13" customFormat="1">
      <c r="A173" s="13"/>
      <c r="B173" s="230"/>
      <c r="C173" s="231"/>
      <c r="D173" s="232" t="s">
        <v>135</v>
      </c>
      <c r="E173" s="233" t="s">
        <v>1</v>
      </c>
      <c r="F173" s="234" t="s">
        <v>376</v>
      </c>
      <c r="G173" s="231"/>
      <c r="H173" s="235">
        <v>2</v>
      </c>
      <c r="I173" s="236"/>
      <c r="J173" s="231"/>
      <c r="K173" s="231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135</v>
      </c>
      <c r="AU173" s="241" t="s">
        <v>140</v>
      </c>
      <c r="AV173" s="13" t="s">
        <v>84</v>
      </c>
      <c r="AW173" s="13" t="s">
        <v>31</v>
      </c>
      <c r="AX173" s="13" t="s">
        <v>8</v>
      </c>
      <c r="AY173" s="241" t="s">
        <v>125</v>
      </c>
    </row>
    <row r="174" s="2" customFormat="1" ht="16.5" customHeight="1">
      <c r="A174" s="37"/>
      <c r="B174" s="38"/>
      <c r="C174" s="217" t="s">
        <v>245</v>
      </c>
      <c r="D174" s="217" t="s">
        <v>128</v>
      </c>
      <c r="E174" s="218" t="s">
        <v>291</v>
      </c>
      <c r="F174" s="219" t="s">
        <v>292</v>
      </c>
      <c r="G174" s="220" t="s">
        <v>158</v>
      </c>
      <c r="H174" s="221">
        <v>2</v>
      </c>
      <c r="I174" s="222"/>
      <c r="J174" s="223">
        <f>ROUND(I174*H174,0)</f>
        <v>0</v>
      </c>
      <c r="K174" s="219" t="s">
        <v>169</v>
      </c>
      <c r="L174" s="43"/>
      <c r="M174" s="224" t="s">
        <v>1</v>
      </c>
      <c r="N174" s="225" t="s">
        <v>40</v>
      </c>
      <c r="O174" s="90"/>
      <c r="P174" s="226">
        <f>O174*H174</f>
        <v>0</v>
      </c>
      <c r="Q174" s="226">
        <v>0.00029</v>
      </c>
      <c r="R174" s="226">
        <f>Q174*H174</f>
        <v>0.00058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199</v>
      </c>
      <c r="AT174" s="228" t="s">
        <v>128</v>
      </c>
      <c r="AU174" s="228" t="s">
        <v>140</v>
      </c>
      <c r="AY174" s="16" t="s">
        <v>125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</v>
      </c>
      <c r="BK174" s="229">
        <f>ROUND(I174*H174,0)</f>
        <v>0</v>
      </c>
      <c r="BL174" s="16" t="s">
        <v>199</v>
      </c>
      <c r="BM174" s="228" t="s">
        <v>378</v>
      </c>
    </row>
    <row r="175" s="13" customFormat="1">
      <c r="A175" s="13"/>
      <c r="B175" s="230"/>
      <c r="C175" s="231"/>
      <c r="D175" s="232" t="s">
        <v>135</v>
      </c>
      <c r="E175" s="233" t="s">
        <v>1</v>
      </c>
      <c r="F175" s="234" t="s">
        <v>352</v>
      </c>
      <c r="G175" s="231"/>
      <c r="H175" s="235">
        <v>2</v>
      </c>
      <c r="I175" s="236"/>
      <c r="J175" s="231"/>
      <c r="K175" s="231"/>
      <c r="L175" s="237"/>
      <c r="M175" s="238"/>
      <c r="N175" s="239"/>
      <c r="O175" s="239"/>
      <c r="P175" s="239"/>
      <c r="Q175" s="239"/>
      <c r="R175" s="239"/>
      <c r="S175" s="239"/>
      <c r="T175" s="24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1" t="s">
        <v>135</v>
      </c>
      <c r="AU175" s="241" t="s">
        <v>140</v>
      </c>
      <c r="AV175" s="13" t="s">
        <v>84</v>
      </c>
      <c r="AW175" s="13" t="s">
        <v>31</v>
      </c>
      <c r="AX175" s="13" t="s">
        <v>8</v>
      </c>
      <c r="AY175" s="241" t="s">
        <v>125</v>
      </c>
    </row>
    <row r="176" s="2" customFormat="1" ht="24.15" customHeight="1">
      <c r="A176" s="37"/>
      <c r="B176" s="38"/>
      <c r="C176" s="217" t="s">
        <v>249</v>
      </c>
      <c r="D176" s="217" t="s">
        <v>128</v>
      </c>
      <c r="E176" s="218" t="s">
        <v>295</v>
      </c>
      <c r="F176" s="219" t="s">
        <v>296</v>
      </c>
      <c r="G176" s="220" t="s">
        <v>168</v>
      </c>
      <c r="H176" s="221">
        <v>0.0050000000000000001</v>
      </c>
      <c r="I176" s="222"/>
      <c r="J176" s="223">
        <f>ROUND(I176*H176,0)</f>
        <v>0</v>
      </c>
      <c r="K176" s="219" t="s">
        <v>132</v>
      </c>
      <c r="L176" s="43"/>
      <c r="M176" s="224" t="s">
        <v>1</v>
      </c>
      <c r="N176" s="225" t="s">
        <v>40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199</v>
      </c>
      <c r="AT176" s="228" t="s">
        <v>128</v>
      </c>
      <c r="AU176" s="228" t="s">
        <v>140</v>
      </c>
      <c r="AY176" s="16" t="s">
        <v>125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</v>
      </c>
      <c r="BK176" s="229">
        <f>ROUND(I176*H176,0)</f>
        <v>0</v>
      </c>
      <c r="BL176" s="16" t="s">
        <v>199</v>
      </c>
      <c r="BM176" s="228" t="s">
        <v>379</v>
      </c>
    </row>
    <row r="177" s="12" customFormat="1" ht="22.8" customHeight="1">
      <c r="A177" s="12"/>
      <c r="B177" s="201"/>
      <c r="C177" s="202"/>
      <c r="D177" s="203" t="s">
        <v>74</v>
      </c>
      <c r="E177" s="215" t="s">
        <v>298</v>
      </c>
      <c r="F177" s="215" t="s">
        <v>299</v>
      </c>
      <c r="G177" s="202"/>
      <c r="H177" s="202"/>
      <c r="I177" s="205"/>
      <c r="J177" s="216">
        <f>BK177</f>
        <v>0</v>
      </c>
      <c r="K177" s="202"/>
      <c r="L177" s="207"/>
      <c r="M177" s="208"/>
      <c r="N177" s="209"/>
      <c r="O177" s="209"/>
      <c r="P177" s="210">
        <f>SUM(P178:P190)</f>
        <v>0</v>
      </c>
      <c r="Q177" s="209"/>
      <c r="R177" s="210">
        <f>SUM(R178:R190)</f>
        <v>0.0083999999999999995</v>
      </c>
      <c r="S177" s="209"/>
      <c r="T177" s="211">
        <f>SUM(T178:T190)</f>
        <v>0.0309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2" t="s">
        <v>84</v>
      </c>
      <c r="AT177" s="213" t="s">
        <v>74</v>
      </c>
      <c r="AU177" s="213" t="s">
        <v>8</v>
      </c>
      <c r="AY177" s="212" t="s">
        <v>125</v>
      </c>
      <c r="BK177" s="214">
        <f>SUM(BK178:BK190)</f>
        <v>0</v>
      </c>
    </row>
    <row r="178" s="2" customFormat="1" ht="24.15" customHeight="1">
      <c r="A178" s="37"/>
      <c r="B178" s="38"/>
      <c r="C178" s="217" t="s">
        <v>253</v>
      </c>
      <c r="D178" s="217" t="s">
        <v>128</v>
      </c>
      <c r="E178" s="218" t="s">
        <v>301</v>
      </c>
      <c r="F178" s="219" t="s">
        <v>302</v>
      </c>
      <c r="G178" s="220" t="s">
        <v>205</v>
      </c>
      <c r="H178" s="221">
        <v>45</v>
      </c>
      <c r="I178" s="222"/>
      <c r="J178" s="223">
        <f>ROUND(I178*H178,0)</f>
        <v>0</v>
      </c>
      <c r="K178" s="219" t="s">
        <v>169</v>
      </c>
      <c r="L178" s="43"/>
      <c r="M178" s="224" t="s">
        <v>1</v>
      </c>
      <c r="N178" s="225" t="s">
        <v>40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199</v>
      </c>
      <c r="AT178" s="228" t="s">
        <v>128</v>
      </c>
      <c r="AU178" s="228" t="s">
        <v>84</v>
      </c>
      <c r="AY178" s="16" t="s">
        <v>125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</v>
      </c>
      <c r="BK178" s="229">
        <f>ROUND(I178*H178,0)</f>
        <v>0</v>
      </c>
      <c r="BL178" s="16" t="s">
        <v>199</v>
      </c>
      <c r="BM178" s="228" t="s">
        <v>380</v>
      </c>
    </row>
    <row r="179" s="13" customFormat="1">
      <c r="A179" s="13"/>
      <c r="B179" s="230"/>
      <c r="C179" s="231"/>
      <c r="D179" s="232" t="s">
        <v>135</v>
      </c>
      <c r="E179" s="233" t="s">
        <v>1</v>
      </c>
      <c r="F179" s="234" t="s">
        <v>381</v>
      </c>
      <c r="G179" s="231"/>
      <c r="H179" s="235">
        <v>45</v>
      </c>
      <c r="I179" s="236"/>
      <c r="J179" s="231"/>
      <c r="K179" s="231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135</v>
      </c>
      <c r="AU179" s="241" t="s">
        <v>84</v>
      </c>
      <c r="AV179" s="13" t="s">
        <v>84</v>
      </c>
      <c r="AW179" s="13" t="s">
        <v>31</v>
      </c>
      <c r="AX179" s="13" t="s">
        <v>8</v>
      </c>
      <c r="AY179" s="241" t="s">
        <v>125</v>
      </c>
    </row>
    <row r="180" s="2" customFormat="1" ht="16.5" customHeight="1">
      <c r="A180" s="37"/>
      <c r="B180" s="38"/>
      <c r="C180" s="217" t="s">
        <v>257</v>
      </c>
      <c r="D180" s="217" t="s">
        <v>128</v>
      </c>
      <c r="E180" s="218" t="s">
        <v>306</v>
      </c>
      <c r="F180" s="219" t="s">
        <v>307</v>
      </c>
      <c r="G180" s="220" t="s">
        <v>158</v>
      </c>
      <c r="H180" s="221">
        <v>12</v>
      </c>
      <c r="I180" s="222"/>
      <c r="J180" s="223">
        <f>ROUND(I180*H180,0)</f>
        <v>0</v>
      </c>
      <c r="K180" s="219" t="s">
        <v>169</v>
      </c>
      <c r="L180" s="43"/>
      <c r="M180" s="224" t="s">
        <v>1</v>
      </c>
      <c r="N180" s="225" t="s">
        <v>40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199</v>
      </c>
      <c r="AT180" s="228" t="s">
        <v>128</v>
      </c>
      <c r="AU180" s="228" t="s">
        <v>84</v>
      </c>
      <c r="AY180" s="16" t="s">
        <v>125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</v>
      </c>
      <c r="BK180" s="229">
        <f>ROUND(I180*H180,0)</f>
        <v>0</v>
      </c>
      <c r="BL180" s="16" t="s">
        <v>199</v>
      </c>
      <c r="BM180" s="228" t="s">
        <v>382</v>
      </c>
    </row>
    <row r="181" s="13" customFormat="1">
      <c r="A181" s="13"/>
      <c r="B181" s="230"/>
      <c r="C181" s="231"/>
      <c r="D181" s="232" t="s">
        <v>135</v>
      </c>
      <c r="E181" s="233" t="s">
        <v>1</v>
      </c>
      <c r="F181" s="234" t="s">
        <v>383</v>
      </c>
      <c r="G181" s="231"/>
      <c r="H181" s="235">
        <v>12</v>
      </c>
      <c r="I181" s="236"/>
      <c r="J181" s="231"/>
      <c r="K181" s="231"/>
      <c r="L181" s="237"/>
      <c r="M181" s="238"/>
      <c r="N181" s="239"/>
      <c r="O181" s="239"/>
      <c r="P181" s="239"/>
      <c r="Q181" s="239"/>
      <c r="R181" s="239"/>
      <c r="S181" s="239"/>
      <c r="T181" s="24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1" t="s">
        <v>135</v>
      </c>
      <c r="AU181" s="241" t="s">
        <v>84</v>
      </c>
      <c r="AV181" s="13" t="s">
        <v>84</v>
      </c>
      <c r="AW181" s="13" t="s">
        <v>31</v>
      </c>
      <c r="AX181" s="13" t="s">
        <v>8</v>
      </c>
      <c r="AY181" s="241" t="s">
        <v>125</v>
      </c>
    </row>
    <row r="182" s="2" customFormat="1" ht="24.15" customHeight="1">
      <c r="A182" s="37"/>
      <c r="B182" s="38"/>
      <c r="C182" s="242" t="s">
        <v>262</v>
      </c>
      <c r="D182" s="242" t="s">
        <v>141</v>
      </c>
      <c r="E182" s="243" t="s">
        <v>311</v>
      </c>
      <c r="F182" s="244" t="s">
        <v>312</v>
      </c>
      <c r="G182" s="245" t="s">
        <v>158</v>
      </c>
      <c r="H182" s="246">
        <v>12</v>
      </c>
      <c r="I182" s="247"/>
      <c r="J182" s="248">
        <f>ROUND(I182*H182,0)</f>
        <v>0</v>
      </c>
      <c r="K182" s="244" t="s">
        <v>169</v>
      </c>
      <c r="L182" s="249"/>
      <c r="M182" s="250" t="s">
        <v>1</v>
      </c>
      <c r="N182" s="251" t="s">
        <v>40</v>
      </c>
      <c r="O182" s="90"/>
      <c r="P182" s="226">
        <f>O182*H182</f>
        <v>0</v>
      </c>
      <c r="Q182" s="226">
        <v>0.00069999999999999999</v>
      </c>
      <c r="R182" s="226">
        <f>Q182*H182</f>
        <v>0.0083999999999999995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222</v>
      </c>
      <c r="AT182" s="228" t="s">
        <v>141</v>
      </c>
      <c r="AU182" s="228" t="s">
        <v>84</v>
      </c>
      <c r="AY182" s="16" t="s">
        <v>125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</v>
      </c>
      <c r="BK182" s="229">
        <f>ROUND(I182*H182,0)</f>
        <v>0</v>
      </c>
      <c r="BL182" s="16" t="s">
        <v>199</v>
      </c>
      <c r="BM182" s="228" t="s">
        <v>384</v>
      </c>
    </row>
    <row r="183" s="2" customFormat="1" ht="24.15" customHeight="1">
      <c r="A183" s="37"/>
      <c r="B183" s="38"/>
      <c r="C183" s="217" t="s">
        <v>266</v>
      </c>
      <c r="D183" s="217" t="s">
        <v>128</v>
      </c>
      <c r="E183" s="218" t="s">
        <v>315</v>
      </c>
      <c r="F183" s="219" t="s">
        <v>316</v>
      </c>
      <c r="G183" s="220" t="s">
        <v>205</v>
      </c>
      <c r="H183" s="221">
        <v>45</v>
      </c>
      <c r="I183" s="222"/>
      <c r="J183" s="223">
        <f>ROUND(I183*H183,0)</f>
        <v>0</v>
      </c>
      <c r="K183" s="219" t="s">
        <v>169</v>
      </c>
      <c r="L183" s="43"/>
      <c r="M183" s="224" t="s">
        <v>1</v>
      </c>
      <c r="N183" s="225" t="s">
        <v>40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0.00062</v>
      </c>
      <c r="T183" s="227">
        <f>S183*H183</f>
        <v>0.027900000000000001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199</v>
      </c>
      <c r="AT183" s="228" t="s">
        <v>128</v>
      </c>
      <c r="AU183" s="228" t="s">
        <v>84</v>
      </c>
      <c r="AY183" s="16" t="s">
        <v>125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</v>
      </c>
      <c r="BK183" s="229">
        <f>ROUND(I183*H183,0)</f>
        <v>0</v>
      </c>
      <c r="BL183" s="16" t="s">
        <v>199</v>
      </c>
      <c r="BM183" s="228" t="s">
        <v>385</v>
      </c>
    </row>
    <row r="184" s="2" customFormat="1">
      <c r="A184" s="37"/>
      <c r="B184" s="38"/>
      <c r="C184" s="39"/>
      <c r="D184" s="232" t="s">
        <v>229</v>
      </c>
      <c r="E184" s="39"/>
      <c r="F184" s="263" t="s">
        <v>318</v>
      </c>
      <c r="G184" s="39"/>
      <c r="H184" s="39"/>
      <c r="I184" s="264"/>
      <c r="J184" s="39"/>
      <c r="K184" s="39"/>
      <c r="L184" s="43"/>
      <c r="M184" s="265"/>
      <c r="N184" s="266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229</v>
      </c>
      <c r="AU184" s="16" t="s">
        <v>84</v>
      </c>
    </row>
    <row r="185" s="13" customFormat="1">
      <c r="A185" s="13"/>
      <c r="B185" s="230"/>
      <c r="C185" s="231"/>
      <c r="D185" s="232" t="s">
        <v>135</v>
      </c>
      <c r="E185" s="233" t="s">
        <v>1</v>
      </c>
      <c r="F185" s="234" t="s">
        <v>381</v>
      </c>
      <c r="G185" s="231"/>
      <c r="H185" s="235">
        <v>45</v>
      </c>
      <c r="I185" s="236"/>
      <c r="J185" s="231"/>
      <c r="K185" s="231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135</v>
      </c>
      <c r="AU185" s="241" t="s">
        <v>84</v>
      </c>
      <c r="AV185" s="13" t="s">
        <v>84</v>
      </c>
      <c r="AW185" s="13" t="s">
        <v>31</v>
      </c>
      <c r="AX185" s="13" t="s">
        <v>8</v>
      </c>
      <c r="AY185" s="241" t="s">
        <v>125</v>
      </c>
    </row>
    <row r="186" s="2" customFormat="1" ht="21.75" customHeight="1">
      <c r="A186" s="37"/>
      <c r="B186" s="38"/>
      <c r="C186" s="217" t="s">
        <v>270</v>
      </c>
      <c r="D186" s="217" t="s">
        <v>128</v>
      </c>
      <c r="E186" s="218" t="s">
        <v>320</v>
      </c>
      <c r="F186" s="219" t="s">
        <v>321</v>
      </c>
      <c r="G186" s="220" t="s">
        <v>158</v>
      </c>
      <c r="H186" s="221">
        <v>12</v>
      </c>
      <c r="I186" s="222"/>
      <c r="J186" s="223">
        <f>ROUND(I186*H186,0)</f>
        <v>0</v>
      </c>
      <c r="K186" s="219" t="s">
        <v>169</v>
      </c>
      <c r="L186" s="43"/>
      <c r="M186" s="224" t="s">
        <v>1</v>
      </c>
      <c r="N186" s="225" t="s">
        <v>40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0.00025000000000000001</v>
      </c>
      <c r="T186" s="227">
        <f>S186*H186</f>
        <v>0.0030000000000000001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199</v>
      </c>
      <c r="AT186" s="228" t="s">
        <v>128</v>
      </c>
      <c r="AU186" s="228" t="s">
        <v>84</v>
      </c>
      <c r="AY186" s="16" t="s">
        <v>125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</v>
      </c>
      <c r="BK186" s="229">
        <f>ROUND(I186*H186,0)</f>
        <v>0</v>
      </c>
      <c r="BL186" s="16" t="s">
        <v>199</v>
      </c>
      <c r="BM186" s="228" t="s">
        <v>386</v>
      </c>
    </row>
    <row r="187" s="2" customFormat="1">
      <c r="A187" s="37"/>
      <c r="B187" s="38"/>
      <c r="C187" s="39"/>
      <c r="D187" s="232" t="s">
        <v>229</v>
      </c>
      <c r="E187" s="39"/>
      <c r="F187" s="263" t="s">
        <v>323</v>
      </c>
      <c r="G187" s="39"/>
      <c r="H187" s="39"/>
      <c r="I187" s="264"/>
      <c r="J187" s="39"/>
      <c r="K187" s="39"/>
      <c r="L187" s="43"/>
      <c r="M187" s="265"/>
      <c r="N187" s="266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229</v>
      </c>
      <c r="AU187" s="16" t="s">
        <v>84</v>
      </c>
    </row>
    <row r="188" s="13" customFormat="1">
      <c r="A188" s="13"/>
      <c r="B188" s="230"/>
      <c r="C188" s="231"/>
      <c r="D188" s="232" t="s">
        <v>135</v>
      </c>
      <c r="E188" s="233" t="s">
        <v>1</v>
      </c>
      <c r="F188" s="234" t="s">
        <v>383</v>
      </c>
      <c r="G188" s="231"/>
      <c r="H188" s="235">
        <v>12</v>
      </c>
      <c r="I188" s="236"/>
      <c r="J188" s="231"/>
      <c r="K188" s="231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135</v>
      </c>
      <c r="AU188" s="241" t="s">
        <v>84</v>
      </c>
      <c r="AV188" s="13" t="s">
        <v>84</v>
      </c>
      <c r="AW188" s="13" t="s">
        <v>31</v>
      </c>
      <c r="AX188" s="13" t="s">
        <v>8</v>
      </c>
      <c r="AY188" s="241" t="s">
        <v>125</v>
      </c>
    </row>
    <row r="189" s="2" customFormat="1" ht="24.15" customHeight="1">
      <c r="A189" s="37"/>
      <c r="B189" s="38"/>
      <c r="C189" s="217" t="s">
        <v>275</v>
      </c>
      <c r="D189" s="217" t="s">
        <v>128</v>
      </c>
      <c r="E189" s="218" t="s">
        <v>325</v>
      </c>
      <c r="F189" s="219" t="s">
        <v>326</v>
      </c>
      <c r="G189" s="220" t="s">
        <v>158</v>
      </c>
      <c r="H189" s="221">
        <v>60</v>
      </c>
      <c r="I189" s="222"/>
      <c r="J189" s="223">
        <f>ROUND(I189*H189,0)</f>
        <v>0</v>
      </c>
      <c r="K189" s="219" t="s">
        <v>169</v>
      </c>
      <c r="L189" s="43"/>
      <c r="M189" s="224" t="s">
        <v>1</v>
      </c>
      <c r="N189" s="225" t="s">
        <v>40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199</v>
      </c>
      <c r="AT189" s="228" t="s">
        <v>128</v>
      </c>
      <c r="AU189" s="228" t="s">
        <v>84</v>
      </c>
      <c r="AY189" s="16" t="s">
        <v>125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</v>
      </c>
      <c r="BK189" s="229">
        <f>ROUND(I189*H189,0)</f>
        <v>0</v>
      </c>
      <c r="BL189" s="16" t="s">
        <v>199</v>
      </c>
      <c r="BM189" s="228" t="s">
        <v>387</v>
      </c>
    </row>
    <row r="190" s="2" customFormat="1" ht="24.15" customHeight="1">
      <c r="A190" s="37"/>
      <c r="B190" s="38"/>
      <c r="C190" s="217" t="s">
        <v>281</v>
      </c>
      <c r="D190" s="217" t="s">
        <v>128</v>
      </c>
      <c r="E190" s="218" t="s">
        <v>330</v>
      </c>
      <c r="F190" s="219" t="s">
        <v>331</v>
      </c>
      <c r="G190" s="220" t="s">
        <v>168</v>
      </c>
      <c r="H190" s="221">
        <v>0.0080000000000000002</v>
      </c>
      <c r="I190" s="222"/>
      <c r="J190" s="223">
        <f>ROUND(I190*H190,0)</f>
        <v>0</v>
      </c>
      <c r="K190" s="219" t="s">
        <v>169</v>
      </c>
      <c r="L190" s="43"/>
      <c r="M190" s="224" t="s">
        <v>1</v>
      </c>
      <c r="N190" s="225" t="s">
        <v>40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199</v>
      </c>
      <c r="AT190" s="228" t="s">
        <v>128</v>
      </c>
      <c r="AU190" s="228" t="s">
        <v>84</v>
      </c>
      <c r="AY190" s="16" t="s">
        <v>125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</v>
      </c>
      <c r="BK190" s="229">
        <f>ROUND(I190*H190,0)</f>
        <v>0</v>
      </c>
      <c r="BL190" s="16" t="s">
        <v>199</v>
      </c>
      <c r="BM190" s="228" t="s">
        <v>388</v>
      </c>
    </row>
    <row r="191" s="12" customFormat="1" ht="22.8" customHeight="1">
      <c r="A191" s="12"/>
      <c r="B191" s="201"/>
      <c r="C191" s="202"/>
      <c r="D191" s="203" t="s">
        <v>74</v>
      </c>
      <c r="E191" s="215" t="s">
        <v>389</v>
      </c>
      <c r="F191" s="215" t="s">
        <v>390</v>
      </c>
      <c r="G191" s="202"/>
      <c r="H191" s="202"/>
      <c r="I191" s="205"/>
      <c r="J191" s="216">
        <f>BK191</f>
        <v>0</v>
      </c>
      <c r="K191" s="202"/>
      <c r="L191" s="207"/>
      <c r="M191" s="208"/>
      <c r="N191" s="209"/>
      <c r="O191" s="209"/>
      <c r="P191" s="210">
        <f>SUM(P192:P203)</f>
        <v>0</v>
      </c>
      <c r="Q191" s="209"/>
      <c r="R191" s="210">
        <f>SUM(R192:R203)</f>
        <v>0.45240999999999998</v>
      </c>
      <c r="S191" s="209"/>
      <c r="T191" s="211">
        <f>SUM(T192:T203)</f>
        <v>0.20407999999999998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2" t="s">
        <v>84</v>
      </c>
      <c r="AT191" s="213" t="s">
        <v>74</v>
      </c>
      <c r="AU191" s="213" t="s">
        <v>8</v>
      </c>
      <c r="AY191" s="212" t="s">
        <v>125</v>
      </c>
      <c r="BK191" s="214">
        <f>SUM(BK192:BK203)</f>
        <v>0</v>
      </c>
    </row>
    <row r="192" s="2" customFormat="1" ht="16.5" customHeight="1">
      <c r="A192" s="37"/>
      <c r="B192" s="38"/>
      <c r="C192" s="217" t="s">
        <v>286</v>
      </c>
      <c r="D192" s="217" t="s">
        <v>128</v>
      </c>
      <c r="E192" s="218" t="s">
        <v>391</v>
      </c>
      <c r="F192" s="219" t="s">
        <v>392</v>
      </c>
      <c r="G192" s="220" t="s">
        <v>205</v>
      </c>
      <c r="H192" s="221">
        <v>85</v>
      </c>
      <c r="I192" s="222"/>
      <c r="J192" s="223">
        <f>ROUND(I192*H192,0)</f>
        <v>0</v>
      </c>
      <c r="K192" s="219" t="s">
        <v>132</v>
      </c>
      <c r="L192" s="43"/>
      <c r="M192" s="224" t="s">
        <v>1</v>
      </c>
      <c r="N192" s="225" t="s">
        <v>40</v>
      </c>
      <c r="O192" s="90"/>
      <c r="P192" s="226">
        <f>O192*H192</f>
        <v>0</v>
      </c>
      <c r="Q192" s="226">
        <v>0</v>
      </c>
      <c r="R192" s="226">
        <f>Q192*H192</f>
        <v>0</v>
      </c>
      <c r="S192" s="226">
        <v>0.0016999999999999999</v>
      </c>
      <c r="T192" s="227">
        <f>S192*H192</f>
        <v>0.14449999999999999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8" t="s">
        <v>199</v>
      </c>
      <c r="AT192" s="228" t="s">
        <v>128</v>
      </c>
      <c r="AU192" s="228" t="s">
        <v>84</v>
      </c>
      <c r="AY192" s="16" t="s">
        <v>125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6" t="s">
        <v>8</v>
      </c>
      <c r="BK192" s="229">
        <f>ROUND(I192*H192,0)</f>
        <v>0</v>
      </c>
      <c r="BL192" s="16" t="s">
        <v>199</v>
      </c>
      <c r="BM192" s="228" t="s">
        <v>393</v>
      </c>
    </row>
    <row r="193" s="13" customFormat="1">
      <c r="A193" s="13"/>
      <c r="B193" s="230"/>
      <c r="C193" s="231"/>
      <c r="D193" s="232" t="s">
        <v>135</v>
      </c>
      <c r="E193" s="233" t="s">
        <v>1</v>
      </c>
      <c r="F193" s="234" t="s">
        <v>394</v>
      </c>
      <c r="G193" s="231"/>
      <c r="H193" s="235">
        <v>85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135</v>
      </c>
      <c r="AU193" s="241" t="s">
        <v>84</v>
      </c>
      <c r="AV193" s="13" t="s">
        <v>84</v>
      </c>
      <c r="AW193" s="13" t="s">
        <v>31</v>
      </c>
      <c r="AX193" s="13" t="s">
        <v>8</v>
      </c>
      <c r="AY193" s="241" t="s">
        <v>125</v>
      </c>
    </row>
    <row r="194" s="2" customFormat="1" ht="24.15" customHeight="1">
      <c r="A194" s="37"/>
      <c r="B194" s="38"/>
      <c r="C194" s="217" t="s">
        <v>222</v>
      </c>
      <c r="D194" s="217" t="s">
        <v>128</v>
      </c>
      <c r="E194" s="218" t="s">
        <v>395</v>
      </c>
      <c r="F194" s="219" t="s">
        <v>396</v>
      </c>
      <c r="G194" s="220" t="s">
        <v>205</v>
      </c>
      <c r="H194" s="221">
        <v>4</v>
      </c>
      <c r="I194" s="222"/>
      <c r="J194" s="223">
        <f>ROUND(I194*H194,0)</f>
        <v>0</v>
      </c>
      <c r="K194" s="219" t="s">
        <v>132</v>
      </c>
      <c r="L194" s="43"/>
      <c r="M194" s="224" t="s">
        <v>1</v>
      </c>
      <c r="N194" s="225" t="s">
        <v>40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0.0017700000000000001</v>
      </c>
      <c r="T194" s="227">
        <f>S194*H194</f>
        <v>0.0070800000000000004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199</v>
      </c>
      <c r="AT194" s="228" t="s">
        <v>128</v>
      </c>
      <c r="AU194" s="228" t="s">
        <v>84</v>
      </c>
      <c r="AY194" s="16" t="s">
        <v>125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</v>
      </c>
      <c r="BK194" s="229">
        <f>ROUND(I194*H194,0)</f>
        <v>0</v>
      </c>
      <c r="BL194" s="16" t="s">
        <v>199</v>
      </c>
      <c r="BM194" s="228" t="s">
        <v>397</v>
      </c>
    </row>
    <row r="195" s="2" customFormat="1" ht="16.5" customHeight="1">
      <c r="A195" s="37"/>
      <c r="B195" s="38"/>
      <c r="C195" s="217" t="s">
        <v>294</v>
      </c>
      <c r="D195" s="217" t="s">
        <v>128</v>
      </c>
      <c r="E195" s="218" t="s">
        <v>398</v>
      </c>
      <c r="F195" s="219" t="s">
        <v>399</v>
      </c>
      <c r="G195" s="220" t="s">
        <v>205</v>
      </c>
      <c r="H195" s="221">
        <v>30</v>
      </c>
      <c r="I195" s="222"/>
      <c r="J195" s="223">
        <f>ROUND(I195*H195,0)</f>
        <v>0</v>
      </c>
      <c r="K195" s="219" t="s">
        <v>169</v>
      </c>
      <c r="L195" s="43"/>
      <c r="M195" s="224" t="s">
        <v>1</v>
      </c>
      <c r="N195" s="225" t="s">
        <v>40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0.00175</v>
      </c>
      <c r="T195" s="227">
        <f>S195*H195</f>
        <v>0.052499999999999998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199</v>
      </c>
      <c r="AT195" s="228" t="s">
        <v>128</v>
      </c>
      <c r="AU195" s="228" t="s">
        <v>84</v>
      </c>
      <c r="AY195" s="16" t="s">
        <v>125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</v>
      </c>
      <c r="BK195" s="229">
        <f>ROUND(I195*H195,0)</f>
        <v>0</v>
      </c>
      <c r="BL195" s="16" t="s">
        <v>199</v>
      </c>
      <c r="BM195" s="228" t="s">
        <v>400</v>
      </c>
    </row>
    <row r="196" s="13" customFormat="1">
      <c r="A196" s="13"/>
      <c r="B196" s="230"/>
      <c r="C196" s="231"/>
      <c r="D196" s="232" t="s">
        <v>135</v>
      </c>
      <c r="E196" s="233" t="s">
        <v>1</v>
      </c>
      <c r="F196" s="234" t="s">
        <v>354</v>
      </c>
      <c r="G196" s="231"/>
      <c r="H196" s="235">
        <v>30</v>
      </c>
      <c r="I196" s="236"/>
      <c r="J196" s="231"/>
      <c r="K196" s="231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135</v>
      </c>
      <c r="AU196" s="241" t="s">
        <v>84</v>
      </c>
      <c r="AV196" s="13" t="s">
        <v>84</v>
      </c>
      <c r="AW196" s="13" t="s">
        <v>31</v>
      </c>
      <c r="AX196" s="13" t="s">
        <v>8</v>
      </c>
      <c r="AY196" s="241" t="s">
        <v>125</v>
      </c>
    </row>
    <row r="197" s="2" customFormat="1" ht="24.15" customHeight="1">
      <c r="A197" s="37"/>
      <c r="B197" s="38"/>
      <c r="C197" s="217" t="s">
        <v>300</v>
      </c>
      <c r="D197" s="217" t="s">
        <v>128</v>
      </c>
      <c r="E197" s="218" t="s">
        <v>401</v>
      </c>
      <c r="F197" s="219" t="s">
        <v>402</v>
      </c>
      <c r="G197" s="220" t="s">
        <v>205</v>
      </c>
      <c r="H197" s="221">
        <v>85</v>
      </c>
      <c r="I197" s="222"/>
      <c r="J197" s="223">
        <f>ROUND(I197*H197,0)</f>
        <v>0</v>
      </c>
      <c r="K197" s="219" t="s">
        <v>132</v>
      </c>
      <c r="L197" s="43"/>
      <c r="M197" s="224" t="s">
        <v>1</v>
      </c>
      <c r="N197" s="225" t="s">
        <v>40</v>
      </c>
      <c r="O197" s="90"/>
      <c r="P197" s="226">
        <f>O197*H197</f>
        <v>0</v>
      </c>
      <c r="Q197" s="226">
        <v>0.0043299999999999996</v>
      </c>
      <c r="R197" s="226">
        <f>Q197*H197</f>
        <v>0.36804999999999999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199</v>
      </c>
      <c r="AT197" s="228" t="s">
        <v>128</v>
      </c>
      <c r="AU197" s="228" t="s">
        <v>84</v>
      </c>
      <c r="AY197" s="16" t="s">
        <v>125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</v>
      </c>
      <c r="BK197" s="229">
        <f>ROUND(I197*H197,0)</f>
        <v>0</v>
      </c>
      <c r="BL197" s="16" t="s">
        <v>199</v>
      </c>
      <c r="BM197" s="228" t="s">
        <v>403</v>
      </c>
    </row>
    <row r="198" s="2" customFormat="1">
      <c r="A198" s="37"/>
      <c r="B198" s="38"/>
      <c r="C198" s="39"/>
      <c r="D198" s="232" t="s">
        <v>229</v>
      </c>
      <c r="E198" s="39"/>
      <c r="F198" s="263" t="s">
        <v>404</v>
      </c>
      <c r="G198" s="39"/>
      <c r="H198" s="39"/>
      <c r="I198" s="264"/>
      <c r="J198" s="39"/>
      <c r="K198" s="39"/>
      <c r="L198" s="43"/>
      <c r="M198" s="265"/>
      <c r="N198" s="266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229</v>
      </c>
      <c r="AU198" s="16" t="s">
        <v>84</v>
      </c>
    </row>
    <row r="199" s="13" customFormat="1">
      <c r="A199" s="13"/>
      <c r="B199" s="230"/>
      <c r="C199" s="231"/>
      <c r="D199" s="232" t="s">
        <v>135</v>
      </c>
      <c r="E199" s="233" t="s">
        <v>1</v>
      </c>
      <c r="F199" s="234" t="s">
        <v>394</v>
      </c>
      <c r="G199" s="231"/>
      <c r="H199" s="235">
        <v>85</v>
      </c>
      <c r="I199" s="236"/>
      <c r="J199" s="231"/>
      <c r="K199" s="231"/>
      <c r="L199" s="237"/>
      <c r="M199" s="238"/>
      <c r="N199" s="239"/>
      <c r="O199" s="239"/>
      <c r="P199" s="239"/>
      <c r="Q199" s="239"/>
      <c r="R199" s="239"/>
      <c r="S199" s="239"/>
      <c r="T199" s="24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1" t="s">
        <v>135</v>
      </c>
      <c r="AU199" s="241" t="s">
        <v>84</v>
      </c>
      <c r="AV199" s="13" t="s">
        <v>84</v>
      </c>
      <c r="AW199" s="13" t="s">
        <v>31</v>
      </c>
      <c r="AX199" s="13" t="s">
        <v>8</v>
      </c>
      <c r="AY199" s="241" t="s">
        <v>125</v>
      </c>
    </row>
    <row r="200" s="2" customFormat="1" ht="24.15" customHeight="1">
      <c r="A200" s="37"/>
      <c r="B200" s="38"/>
      <c r="C200" s="217" t="s">
        <v>305</v>
      </c>
      <c r="D200" s="217" t="s">
        <v>128</v>
      </c>
      <c r="E200" s="218" t="s">
        <v>405</v>
      </c>
      <c r="F200" s="219" t="s">
        <v>406</v>
      </c>
      <c r="G200" s="220" t="s">
        <v>205</v>
      </c>
      <c r="H200" s="221">
        <v>4</v>
      </c>
      <c r="I200" s="222"/>
      <c r="J200" s="223">
        <f>ROUND(I200*H200,0)</f>
        <v>0</v>
      </c>
      <c r="K200" s="219" t="s">
        <v>132</v>
      </c>
      <c r="L200" s="43"/>
      <c r="M200" s="224" t="s">
        <v>1</v>
      </c>
      <c r="N200" s="225" t="s">
        <v>40</v>
      </c>
      <c r="O200" s="90"/>
      <c r="P200" s="226">
        <f>O200*H200</f>
        <v>0</v>
      </c>
      <c r="Q200" s="226">
        <v>0.0044400000000000004</v>
      </c>
      <c r="R200" s="226">
        <f>Q200*H200</f>
        <v>0.017760000000000001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199</v>
      </c>
      <c r="AT200" s="228" t="s">
        <v>128</v>
      </c>
      <c r="AU200" s="228" t="s">
        <v>84</v>
      </c>
      <c r="AY200" s="16" t="s">
        <v>125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</v>
      </c>
      <c r="BK200" s="229">
        <f>ROUND(I200*H200,0)</f>
        <v>0</v>
      </c>
      <c r="BL200" s="16" t="s">
        <v>199</v>
      </c>
      <c r="BM200" s="228" t="s">
        <v>407</v>
      </c>
    </row>
    <row r="201" s="2" customFormat="1" ht="33" customHeight="1">
      <c r="A201" s="37"/>
      <c r="B201" s="38"/>
      <c r="C201" s="217" t="s">
        <v>310</v>
      </c>
      <c r="D201" s="217" t="s">
        <v>128</v>
      </c>
      <c r="E201" s="218" t="s">
        <v>408</v>
      </c>
      <c r="F201" s="219" t="s">
        <v>409</v>
      </c>
      <c r="G201" s="220" t="s">
        <v>205</v>
      </c>
      <c r="H201" s="221">
        <v>30</v>
      </c>
      <c r="I201" s="222"/>
      <c r="J201" s="223">
        <f>ROUND(I201*H201,0)</f>
        <v>0</v>
      </c>
      <c r="K201" s="219" t="s">
        <v>132</v>
      </c>
      <c r="L201" s="43"/>
      <c r="M201" s="224" t="s">
        <v>1</v>
      </c>
      <c r="N201" s="225" t="s">
        <v>40</v>
      </c>
      <c r="O201" s="90"/>
      <c r="P201" s="226">
        <f>O201*H201</f>
        <v>0</v>
      </c>
      <c r="Q201" s="226">
        <v>0.0022200000000000002</v>
      </c>
      <c r="R201" s="226">
        <f>Q201*H201</f>
        <v>0.066600000000000006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199</v>
      </c>
      <c r="AT201" s="228" t="s">
        <v>128</v>
      </c>
      <c r="AU201" s="228" t="s">
        <v>84</v>
      </c>
      <c r="AY201" s="16" t="s">
        <v>125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</v>
      </c>
      <c r="BK201" s="229">
        <f>ROUND(I201*H201,0)</f>
        <v>0</v>
      </c>
      <c r="BL201" s="16" t="s">
        <v>199</v>
      </c>
      <c r="BM201" s="228" t="s">
        <v>410</v>
      </c>
    </row>
    <row r="202" s="13" customFormat="1">
      <c r="A202" s="13"/>
      <c r="B202" s="230"/>
      <c r="C202" s="231"/>
      <c r="D202" s="232" t="s">
        <v>135</v>
      </c>
      <c r="E202" s="233" t="s">
        <v>1</v>
      </c>
      <c r="F202" s="234" t="s">
        <v>354</v>
      </c>
      <c r="G202" s="231"/>
      <c r="H202" s="235">
        <v>30</v>
      </c>
      <c r="I202" s="236"/>
      <c r="J202" s="231"/>
      <c r="K202" s="231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135</v>
      </c>
      <c r="AU202" s="241" t="s">
        <v>84</v>
      </c>
      <c r="AV202" s="13" t="s">
        <v>84</v>
      </c>
      <c r="AW202" s="13" t="s">
        <v>31</v>
      </c>
      <c r="AX202" s="13" t="s">
        <v>8</v>
      </c>
      <c r="AY202" s="241" t="s">
        <v>125</v>
      </c>
    </row>
    <row r="203" s="2" customFormat="1" ht="24.15" customHeight="1">
      <c r="A203" s="37"/>
      <c r="B203" s="38"/>
      <c r="C203" s="217" t="s">
        <v>314</v>
      </c>
      <c r="D203" s="217" t="s">
        <v>128</v>
      </c>
      <c r="E203" s="218" t="s">
        <v>411</v>
      </c>
      <c r="F203" s="219" t="s">
        <v>412</v>
      </c>
      <c r="G203" s="220" t="s">
        <v>168</v>
      </c>
      <c r="H203" s="221">
        <v>0.45200000000000001</v>
      </c>
      <c r="I203" s="222"/>
      <c r="J203" s="223">
        <f>ROUND(I203*H203,0)</f>
        <v>0</v>
      </c>
      <c r="K203" s="219" t="s">
        <v>132</v>
      </c>
      <c r="L203" s="43"/>
      <c r="M203" s="224" t="s">
        <v>1</v>
      </c>
      <c r="N203" s="225" t="s">
        <v>40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199</v>
      </c>
      <c r="AT203" s="228" t="s">
        <v>128</v>
      </c>
      <c r="AU203" s="228" t="s">
        <v>84</v>
      </c>
      <c r="AY203" s="16" t="s">
        <v>125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</v>
      </c>
      <c r="BK203" s="229">
        <f>ROUND(I203*H203,0)</f>
        <v>0</v>
      </c>
      <c r="BL203" s="16" t="s">
        <v>199</v>
      </c>
      <c r="BM203" s="228" t="s">
        <v>413</v>
      </c>
    </row>
    <row r="204" s="12" customFormat="1" ht="25.92" customHeight="1">
      <c r="A204" s="12"/>
      <c r="B204" s="201"/>
      <c r="C204" s="202"/>
      <c r="D204" s="203" t="s">
        <v>74</v>
      </c>
      <c r="E204" s="204" t="s">
        <v>141</v>
      </c>
      <c r="F204" s="204" t="s">
        <v>333</v>
      </c>
      <c r="G204" s="202"/>
      <c r="H204" s="202"/>
      <c r="I204" s="205"/>
      <c r="J204" s="206">
        <f>BK204</f>
        <v>0</v>
      </c>
      <c r="K204" s="202"/>
      <c r="L204" s="207"/>
      <c r="M204" s="208"/>
      <c r="N204" s="209"/>
      <c r="O204" s="209"/>
      <c r="P204" s="210">
        <f>P205</f>
        <v>0</v>
      </c>
      <c r="Q204" s="209"/>
      <c r="R204" s="210">
        <f>R205</f>
        <v>0</v>
      </c>
      <c r="S204" s="209"/>
      <c r="T204" s="211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2" t="s">
        <v>140</v>
      </c>
      <c r="AT204" s="213" t="s">
        <v>74</v>
      </c>
      <c r="AU204" s="213" t="s">
        <v>75</v>
      </c>
      <c r="AY204" s="212" t="s">
        <v>125</v>
      </c>
      <c r="BK204" s="214">
        <f>BK205</f>
        <v>0</v>
      </c>
    </row>
    <row r="205" s="12" customFormat="1" ht="22.8" customHeight="1">
      <c r="A205" s="12"/>
      <c r="B205" s="201"/>
      <c r="C205" s="202"/>
      <c r="D205" s="203" t="s">
        <v>74</v>
      </c>
      <c r="E205" s="215" t="s">
        <v>334</v>
      </c>
      <c r="F205" s="215" t="s">
        <v>335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P206</f>
        <v>0</v>
      </c>
      <c r="Q205" s="209"/>
      <c r="R205" s="210">
        <f>R206</f>
        <v>0</v>
      </c>
      <c r="S205" s="209"/>
      <c r="T205" s="211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140</v>
      </c>
      <c r="AT205" s="213" t="s">
        <v>74</v>
      </c>
      <c r="AU205" s="213" t="s">
        <v>8</v>
      </c>
      <c r="AY205" s="212" t="s">
        <v>125</v>
      </c>
      <c r="BK205" s="214">
        <f>BK206</f>
        <v>0</v>
      </c>
    </row>
    <row r="206" s="2" customFormat="1" ht="24.15" customHeight="1">
      <c r="A206" s="37"/>
      <c r="B206" s="38"/>
      <c r="C206" s="217" t="s">
        <v>319</v>
      </c>
      <c r="D206" s="217" t="s">
        <v>128</v>
      </c>
      <c r="E206" s="218" t="s">
        <v>337</v>
      </c>
      <c r="F206" s="219" t="s">
        <v>338</v>
      </c>
      <c r="G206" s="220" t="s">
        <v>339</v>
      </c>
      <c r="H206" s="221">
        <v>1</v>
      </c>
      <c r="I206" s="222"/>
      <c r="J206" s="223">
        <f>ROUND(I206*H206,0)</f>
        <v>0</v>
      </c>
      <c r="K206" s="219" t="s">
        <v>169</v>
      </c>
      <c r="L206" s="43"/>
      <c r="M206" s="267" t="s">
        <v>1</v>
      </c>
      <c r="N206" s="268" t="s">
        <v>40</v>
      </c>
      <c r="O206" s="269"/>
      <c r="P206" s="270">
        <f>O206*H206</f>
        <v>0</v>
      </c>
      <c r="Q206" s="270">
        <v>0</v>
      </c>
      <c r="R206" s="270">
        <f>Q206*H206</f>
        <v>0</v>
      </c>
      <c r="S206" s="270">
        <v>0</v>
      </c>
      <c r="T206" s="27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340</v>
      </c>
      <c r="AT206" s="228" t="s">
        <v>128</v>
      </c>
      <c r="AU206" s="228" t="s">
        <v>84</v>
      </c>
      <c r="AY206" s="16" t="s">
        <v>125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</v>
      </c>
      <c r="BK206" s="229">
        <f>ROUND(I206*H206,0)</f>
        <v>0</v>
      </c>
      <c r="BL206" s="16" t="s">
        <v>340</v>
      </c>
      <c r="BM206" s="228" t="s">
        <v>414</v>
      </c>
    </row>
    <row r="207" s="2" customFormat="1" ht="6.96" customHeight="1">
      <c r="A207" s="37"/>
      <c r="B207" s="65"/>
      <c r="C207" s="66"/>
      <c r="D207" s="66"/>
      <c r="E207" s="66"/>
      <c r="F207" s="66"/>
      <c r="G207" s="66"/>
      <c r="H207" s="66"/>
      <c r="I207" s="66"/>
      <c r="J207" s="66"/>
      <c r="K207" s="66"/>
      <c r="L207" s="43"/>
      <c r="M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</row>
  </sheetData>
  <sheetProtection sheet="1" autoFilter="0" formatColumns="0" formatRows="0" objects="1" scenarios="1" spinCount="100000" saltValue="rRlrrY8kpBGarYOS5UVWyTzjfECKzZWJSS2dERbPydKxy3KIPsLeUGfrCwT2RgFeXxc+SHAT4HANzPrZ9V/vow==" hashValue="jVMJhXiYDQR42f/zhxOsIdUYFE8v5ghA/wjLxVwQr2YoUNzVUk4nHjYmMXam0nfBS9/UXZcqRuXXJ43jNDg0/Q==" algorithmName="SHA-512" password="CC35"/>
  <autoFilter ref="C124:K20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hidden="1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hidden="1" s="1" customFormat="1" ht="24.96" customHeight="1">
      <c r="B4" s="19"/>
      <c r="D4" s="137" t="s">
        <v>91</v>
      </c>
      <c r="L4" s="19"/>
      <c r="M4" s="138" t="s">
        <v>11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9" t="s">
        <v>17</v>
      </c>
      <c r="L6" s="19"/>
    </row>
    <row r="7" hidden="1" s="1" customFormat="1" ht="26.25" customHeight="1">
      <c r="B7" s="19"/>
      <c r="E7" s="140" t="str">
        <f>'Rekapitulace stavby'!K6</f>
        <v>ZŠ SNP - Oprava střechy 1.NP pavilonu tělocvičny a přilehlého spojovacího krčku</v>
      </c>
      <c r="F7" s="139"/>
      <c r="G7" s="139"/>
      <c r="H7" s="139"/>
      <c r="L7" s="19"/>
    </row>
    <row r="8" hidden="1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41" t="s">
        <v>415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9" t="s">
        <v>21</v>
      </c>
      <c r="E12" s="37"/>
      <c r="F12" s="142" t="s">
        <v>22</v>
      </c>
      <c r="G12" s="37"/>
      <c r="H12" s="37"/>
      <c r="I12" s="139" t="s">
        <v>23</v>
      </c>
      <c r="J12" s="143" t="str">
        <f>'Rekapitulace stavby'!AN8</f>
        <v>11. 1. 2024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9" t="s">
        <v>25</v>
      </c>
      <c r="E14" s="37"/>
      <c r="F14" s="37"/>
      <c r="G14" s="37"/>
      <c r="H14" s="37"/>
      <c r="I14" s="139" t="s">
        <v>26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26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26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ROUND((SUM(BE120:BE132)),  2)</f>
        <v>0</v>
      </c>
      <c r="G33" s="37"/>
      <c r="H33" s="37"/>
      <c r="I33" s="154">
        <v>0.20999999999999999</v>
      </c>
      <c r="J33" s="153">
        <f>ROUND(((SUM(BE120:BE132))*I33),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9" t="s">
        <v>41</v>
      </c>
      <c r="F34" s="153">
        <f>ROUND((SUM(BF120:BF132)),  2)</f>
        <v>0</v>
      </c>
      <c r="G34" s="37"/>
      <c r="H34" s="37"/>
      <c r="I34" s="154">
        <v>0.12</v>
      </c>
      <c r="J34" s="153">
        <f>ROUND(((SUM(BF120:BF132))*I34),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ROUND((SUM(BG120:BG132)),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ROUND((SUM(BH120:BH132)),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ROUND((SUM(BI120:BI132)),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26.25" customHeight="1">
      <c r="A85" s="37"/>
      <c r="B85" s="38"/>
      <c r="C85" s="39"/>
      <c r="D85" s="39"/>
      <c r="E85" s="173" t="str">
        <f>E7</f>
        <v>ZŠ SNP - Oprava střechy 1.NP pavilonu tělocvičny a přilehlého spojovacího krčku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21</v>
      </c>
      <c r="D89" s="39"/>
      <c r="E89" s="39"/>
      <c r="F89" s="26" t="str">
        <f>F12</f>
        <v xml:space="preserve"> </v>
      </c>
      <c r="G89" s="39"/>
      <c r="H89" s="39"/>
      <c r="I89" s="31" t="s">
        <v>23</v>
      </c>
      <c r="J89" s="78" t="str">
        <f>IF(J12="","",J12)</f>
        <v>11. 1. 2024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25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hidden="1" s="9" customFormat="1" ht="24.96" customHeight="1">
      <c r="A97" s="9"/>
      <c r="B97" s="178"/>
      <c r="C97" s="179"/>
      <c r="D97" s="180" t="s">
        <v>415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4"/>
      <c r="C98" s="185"/>
      <c r="D98" s="186" t="s">
        <v>416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4"/>
      <c r="C99" s="185"/>
      <c r="D99" s="186" t="s">
        <v>417</v>
      </c>
      <c r="E99" s="187"/>
      <c r="F99" s="187"/>
      <c r="G99" s="187"/>
      <c r="H99" s="187"/>
      <c r="I99" s="187"/>
      <c r="J99" s="188">
        <f>J128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4"/>
      <c r="C100" s="185"/>
      <c r="D100" s="186" t="s">
        <v>418</v>
      </c>
      <c r="E100" s="187"/>
      <c r="F100" s="187"/>
      <c r="G100" s="187"/>
      <c r="H100" s="187"/>
      <c r="I100" s="187"/>
      <c r="J100" s="188">
        <f>J131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110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73" t="str">
        <f>E7</f>
        <v>ZŠ SNP - Oprava střechy 1.NP pavilonu tělocvičny a přilehlého spojovacího krčku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92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VRN - Vedlejší rozpočtové náklady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21</v>
      </c>
      <c r="D114" s="39"/>
      <c r="E114" s="39"/>
      <c r="F114" s="26" t="str">
        <f>F12</f>
        <v xml:space="preserve"> </v>
      </c>
      <c r="G114" s="39"/>
      <c r="H114" s="39"/>
      <c r="I114" s="31" t="s">
        <v>23</v>
      </c>
      <c r="J114" s="78" t="str">
        <f>IF(J12="","",J12)</f>
        <v>11. 1. 2024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25</v>
      </c>
      <c r="D116" s="39"/>
      <c r="E116" s="39"/>
      <c r="F116" s="26" t="str">
        <f>E15</f>
        <v xml:space="preserve"> 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111</v>
      </c>
      <c r="D119" s="193" t="s">
        <v>60</v>
      </c>
      <c r="E119" s="193" t="s">
        <v>56</v>
      </c>
      <c r="F119" s="193" t="s">
        <v>57</v>
      </c>
      <c r="G119" s="193" t="s">
        <v>112</v>
      </c>
      <c r="H119" s="193" t="s">
        <v>113</v>
      </c>
      <c r="I119" s="193" t="s">
        <v>114</v>
      </c>
      <c r="J119" s="193" t="s">
        <v>96</v>
      </c>
      <c r="K119" s="194" t="s">
        <v>115</v>
      </c>
      <c r="L119" s="195"/>
      <c r="M119" s="99" t="s">
        <v>1</v>
      </c>
      <c r="N119" s="100" t="s">
        <v>39</v>
      </c>
      <c r="O119" s="100" t="s">
        <v>116</v>
      </c>
      <c r="P119" s="100" t="s">
        <v>117</v>
      </c>
      <c r="Q119" s="100" t="s">
        <v>118</v>
      </c>
      <c r="R119" s="100" t="s">
        <v>119</v>
      </c>
      <c r="S119" s="100" t="s">
        <v>120</v>
      </c>
      <c r="T119" s="101" t="s">
        <v>121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122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</f>
        <v>0</v>
      </c>
      <c r="Q120" s="103"/>
      <c r="R120" s="198">
        <f>R121</f>
        <v>0</v>
      </c>
      <c r="S120" s="103"/>
      <c r="T120" s="199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74</v>
      </c>
      <c r="AU120" s="16" t="s">
        <v>98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74</v>
      </c>
      <c r="E121" s="204" t="s">
        <v>88</v>
      </c>
      <c r="F121" s="204" t="s">
        <v>89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P122+P128+P131</f>
        <v>0</v>
      </c>
      <c r="Q121" s="209"/>
      <c r="R121" s="210">
        <f>R122+R128+R131</f>
        <v>0</v>
      </c>
      <c r="S121" s="209"/>
      <c r="T121" s="211">
        <f>T122+T128+T131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150</v>
      </c>
      <c r="AT121" s="213" t="s">
        <v>74</v>
      </c>
      <c r="AU121" s="213" t="s">
        <v>75</v>
      </c>
      <c r="AY121" s="212" t="s">
        <v>125</v>
      </c>
      <c r="BK121" s="214">
        <f>BK122+BK128+BK131</f>
        <v>0</v>
      </c>
    </row>
    <row r="122" s="12" customFormat="1" ht="22.8" customHeight="1">
      <c r="A122" s="12"/>
      <c r="B122" s="201"/>
      <c r="C122" s="202"/>
      <c r="D122" s="203" t="s">
        <v>74</v>
      </c>
      <c r="E122" s="215" t="s">
        <v>419</v>
      </c>
      <c r="F122" s="215" t="s">
        <v>420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SUM(P123:P127)</f>
        <v>0</v>
      </c>
      <c r="Q122" s="209"/>
      <c r="R122" s="210">
        <f>SUM(R123:R127)</f>
        <v>0</v>
      </c>
      <c r="S122" s="209"/>
      <c r="T122" s="211">
        <f>SUM(T123:T127)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150</v>
      </c>
      <c r="AT122" s="213" t="s">
        <v>74</v>
      </c>
      <c r="AU122" s="213" t="s">
        <v>8</v>
      </c>
      <c r="AY122" s="212" t="s">
        <v>125</v>
      </c>
      <c r="BK122" s="214">
        <f>SUM(BK123:BK127)</f>
        <v>0</v>
      </c>
    </row>
    <row r="123" s="2" customFormat="1" ht="16.5" customHeight="1">
      <c r="A123" s="37"/>
      <c r="B123" s="38"/>
      <c r="C123" s="217" t="s">
        <v>8</v>
      </c>
      <c r="D123" s="217" t="s">
        <v>128</v>
      </c>
      <c r="E123" s="218" t="s">
        <v>421</v>
      </c>
      <c r="F123" s="219" t="s">
        <v>420</v>
      </c>
      <c r="G123" s="220" t="s">
        <v>339</v>
      </c>
      <c r="H123" s="221">
        <v>1</v>
      </c>
      <c r="I123" s="222"/>
      <c r="J123" s="223">
        <f>ROUND(I123*H123,0)</f>
        <v>0</v>
      </c>
      <c r="K123" s="219" t="s">
        <v>132</v>
      </c>
      <c r="L123" s="43"/>
      <c r="M123" s="224" t="s">
        <v>1</v>
      </c>
      <c r="N123" s="225" t="s">
        <v>40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422</v>
      </c>
      <c r="AT123" s="228" t="s">
        <v>128</v>
      </c>
      <c r="AU123" s="228" t="s">
        <v>84</v>
      </c>
      <c r="AY123" s="16" t="s">
        <v>125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</v>
      </c>
      <c r="BK123" s="229">
        <f>ROUND(I123*H123,0)</f>
        <v>0</v>
      </c>
      <c r="BL123" s="16" t="s">
        <v>422</v>
      </c>
      <c r="BM123" s="228" t="s">
        <v>423</v>
      </c>
    </row>
    <row r="124" s="2" customFormat="1">
      <c r="A124" s="37"/>
      <c r="B124" s="38"/>
      <c r="C124" s="39"/>
      <c r="D124" s="232" t="s">
        <v>229</v>
      </c>
      <c r="E124" s="39"/>
      <c r="F124" s="263" t="s">
        <v>424</v>
      </c>
      <c r="G124" s="39"/>
      <c r="H124" s="39"/>
      <c r="I124" s="264"/>
      <c r="J124" s="39"/>
      <c r="K124" s="39"/>
      <c r="L124" s="43"/>
      <c r="M124" s="265"/>
      <c r="N124" s="266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229</v>
      </c>
      <c r="AU124" s="16" t="s">
        <v>84</v>
      </c>
    </row>
    <row r="125" s="2" customFormat="1" ht="24.15" customHeight="1">
      <c r="A125" s="37"/>
      <c r="B125" s="38"/>
      <c r="C125" s="217" t="s">
        <v>84</v>
      </c>
      <c r="D125" s="217" t="s">
        <v>128</v>
      </c>
      <c r="E125" s="218" t="s">
        <v>425</v>
      </c>
      <c r="F125" s="219" t="s">
        <v>426</v>
      </c>
      <c r="G125" s="220" t="s">
        <v>339</v>
      </c>
      <c r="H125" s="221">
        <v>1</v>
      </c>
      <c r="I125" s="222"/>
      <c r="J125" s="223">
        <f>ROUND(I125*H125,0)</f>
        <v>0</v>
      </c>
      <c r="K125" s="219" t="s">
        <v>1</v>
      </c>
      <c r="L125" s="43"/>
      <c r="M125" s="224" t="s">
        <v>1</v>
      </c>
      <c r="N125" s="225" t="s">
        <v>40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422</v>
      </c>
      <c r="AT125" s="228" t="s">
        <v>128</v>
      </c>
      <c r="AU125" s="228" t="s">
        <v>84</v>
      </c>
      <c r="AY125" s="16" t="s">
        <v>125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</v>
      </c>
      <c r="BK125" s="229">
        <f>ROUND(I125*H125,0)</f>
        <v>0</v>
      </c>
      <c r="BL125" s="16" t="s">
        <v>422</v>
      </c>
      <c r="BM125" s="228" t="s">
        <v>427</v>
      </c>
    </row>
    <row r="126" s="2" customFormat="1" ht="16.5" customHeight="1">
      <c r="A126" s="37"/>
      <c r="B126" s="38"/>
      <c r="C126" s="217" t="s">
        <v>140</v>
      </c>
      <c r="D126" s="217" t="s">
        <v>128</v>
      </c>
      <c r="E126" s="218" t="s">
        <v>428</v>
      </c>
      <c r="F126" s="219" t="s">
        <v>429</v>
      </c>
      <c r="G126" s="220" t="s">
        <v>339</v>
      </c>
      <c r="H126" s="221">
        <v>1</v>
      </c>
      <c r="I126" s="222"/>
      <c r="J126" s="223">
        <f>ROUND(I126*H126,0)</f>
        <v>0</v>
      </c>
      <c r="K126" s="219" t="s">
        <v>132</v>
      </c>
      <c r="L126" s="43"/>
      <c r="M126" s="224" t="s">
        <v>1</v>
      </c>
      <c r="N126" s="225" t="s">
        <v>40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422</v>
      </c>
      <c r="AT126" s="228" t="s">
        <v>128</v>
      </c>
      <c r="AU126" s="228" t="s">
        <v>84</v>
      </c>
      <c r="AY126" s="16" t="s">
        <v>125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</v>
      </c>
      <c r="BK126" s="229">
        <f>ROUND(I126*H126,0)</f>
        <v>0</v>
      </c>
      <c r="BL126" s="16" t="s">
        <v>422</v>
      </c>
      <c r="BM126" s="228" t="s">
        <v>430</v>
      </c>
    </row>
    <row r="127" s="2" customFormat="1" ht="16.5" customHeight="1">
      <c r="A127" s="37"/>
      <c r="B127" s="38"/>
      <c r="C127" s="217" t="s">
        <v>133</v>
      </c>
      <c r="D127" s="217" t="s">
        <v>128</v>
      </c>
      <c r="E127" s="218" t="s">
        <v>431</v>
      </c>
      <c r="F127" s="219" t="s">
        <v>432</v>
      </c>
      <c r="G127" s="220" t="s">
        <v>339</v>
      </c>
      <c r="H127" s="221">
        <v>1</v>
      </c>
      <c r="I127" s="222"/>
      <c r="J127" s="223">
        <f>ROUND(I127*H127,0)</f>
        <v>0</v>
      </c>
      <c r="K127" s="219" t="s">
        <v>132</v>
      </c>
      <c r="L127" s="43"/>
      <c r="M127" s="224" t="s">
        <v>1</v>
      </c>
      <c r="N127" s="225" t="s">
        <v>40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422</v>
      </c>
      <c r="AT127" s="228" t="s">
        <v>128</v>
      </c>
      <c r="AU127" s="228" t="s">
        <v>84</v>
      </c>
      <c r="AY127" s="16" t="s">
        <v>125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</v>
      </c>
      <c r="BK127" s="229">
        <f>ROUND(I127*H127,0)</f>
        <v>0</v>
      </c>
      <c r="BL127" s="16" t="s">
        <v>422</v>
      </c>
      <c r="BM127" s="228" t="s">
        <v>433</v>
      </c>
    </row>
    <row r="128" s="12" customFormat="1" ht="22.8" customHeight="1">
      <c r="A128" s="12"/>
      <c r="B128" s="201"/>
      <c r="C128" s="202"/>
      <c r="D128" s="203" t="s">
        <v>74</v>
      </c>
      <c r="E128" s="215" t="s">
        <v>434</v>
      </c>
      <c r="F128" s="215" t="s">
        <v>435</v>
      </c>
      <c r="G128" s="202"/>
      <c r="H128" s="202"/>
      <c r="I128" s="205"/>
      <c r="J128" s="216">
        <f>BK128</f>
        <v>0</v>
      </c>
      <c r="K128" s="202"/>
      <c r="L128" s="207"/>
      <c r="M128" s="208"/>
      <c r="N128" s="209"/>
      <c r="O128" s="209"/>
      <c r="P128" s="210">
        <f>SUM(P129:P130)</f>
        <v>0</v>
      </c>
      <c r="Q128" s="209"/>
      <c r="R128" s="210">
        <f>SUM(R129:R130)</f>
        <v>0</v>
      </c>
      <c r="S128" s="209"/>
      <c r="T128" s="211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150</v>
      </c>
      <c r="AT128" s="213" t="s">
        <v>74</v>
      </c>
      <c r="AU128" s="213" t="s">
        <v>8</v>
      </c>
      <c r="AY128" s="212" t="s">
        <v>125</v>
      </c>
      <c r="BK128" s="214">
        <f>SUM(BK129:BK130)</f>
        <v>0</v>
      </c>
    </row>
    <row r="129" s="2" customFormat="1" ht="16.5" customHeight="1">
      <c r="A129" s="37"/>
      <c r="B129" s="38"/>
      <c r="C129" s="217" t="s">
        <v>150</v>
      </c>
      <c r="D129" s="217" t="s">
        <v>128</v>
      </c>
      <c r="E129" s="218" t="s">
        <v>436</v>
      </c>
      <c r="F129" s="219" t="s">
        <v>437</v>
      </c>
      <c r="G129" s="220" t="s">
        <v>339</v>
      </c>
      <c r="H129" s="221">
        <v>1</v>
      </c>
      <c r="I129" s="222"/>
      <c r="J129" s="223">
        <f>ROUND(I129*H129,0)</f>
        <v>0</v>
      </c>
      <c r="K129" s="219" t="s">
        <v>132</v>
      </c>
      <c r="L129" s="43"/>
      <c r="M129" s="224" t="s">
        <v>1</v>
      </c>
      <c r="N129" s="225" t="s">
        <v>40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422</v>
      </c>
      <c r="AT129" s="228" t="s">
        <v>128</v>
      </c>
      <c r="AU129" s="228" t="s">
        <v>84</v>
      </c>
      <c r="AY129" s="16" t="s">
        <v>125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</v>
      </c>
      <c r="BK129" s="229">
        <f>ROUND(I129*H129,0)</f>
        <v>0</v>
      </c>
      <c r="BL129" s="16" t="s">
        <v>422</v>
      </c>
      <c r="BM129" s="228" t="s">
        <v>438</v>
      </c>
    </row>
    <row r="130" s="2" customFormat="1">
      <c r="A130" s="37"/>
      <c r="B130" s="38"/>
      <c r="C130" s="39"/>
      <c r="D130" s="232" t="s">
        <v>229</v>
      </c>
      <c r="E130" s="39"/>
      <c r="F130" s="263" t="s">
        <v>439</v>
      </c>
      <c r="G130" s="39"/>
      <c r="H130" s="39"/>
      <c r="I130" s="264"/>
      <c r="J130" s="39"/>
      <c r="K130" s="39"/>
      <c r="L130" s="43"/>
      <c r="M130" s="265"/>
      <c r="N130" s="266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229</v>
      </c>
      <c r="AU130" s="16" t="s">
        <v>84</v>
      </c>
    </row>
    <row r="131" s="12" customFormat="1" ht="22.8" customHeight="1">
      <c r="A131" s="12"/>
      <c r="B131" s="201"/>
      <c r="C131" s="202"/>
      <c r="D131" s="203" t="s">
        <v>74</v>
      </c>
      <c r="E131" s="215" t="s">
        <v>440</v>
      </c>
      <c r="F131" s="215" t="s">
        <v>441</v>
      </c>
      <c r="G131" s="202"/>
      <c r="H131" s="202"/>
      <c r="I131" s="205"/>
      <c r="J131" s="216">
        <f>BK131</f>
        <v>0</v>
      </c>
      <c r="K131" s="202"/>
      <c r="L131" s="207"/>
      <c r="M131" s="208"/>
      <c r="N131" s="209"/>
      <c r="O131" s="209"/>
      <c r="P131" s="210">
        <f>P132</f>
        <v>0</v>
      </c>
      <c r="Q131" s="209"/>
      <c r="R131" s="210">
        <f>R132</f>
        <v>0</v>
      </c>
      <c r="S131" s="209"/>
      <c r="T131" s="211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150</v>
      </c>
      <c r="AT131" s="213" t="s">
        <v>74</v>
      </c>
      <c r="AU131" s="213" t="s">
        <v>8</v>
      </c>
      <c r="AY131" s="212" t="s">
        <v>125</v>
      </c>
      <c r="BK131" s="214">
        <f>BK132</f>
        <v>0</v>
      </c>
    </row>
    <row r="132" s="2" customFormat="1" ht="16.5" customHeight="1">
      <c r="A132" s="37"/>
      <c r="B132" s="38"/>
      <c r="C132" s="217" t="s">
        <v>126</v>
      </c>
      <c r="D132" s="217" t="s">
        <v>128</v>
      </c>
      <c r="E132" s="218" t="s">
        <v>442</v>
      </c>
      <c r="F132" s="219" t="s">
        <v>441</v>
      </c>
      <c r="G132" s="220" t="s">
        <v>339</v>
      </c>
      <c r="H132" s="221">
        <v>1</v>
      </c>
      <c r="I132" s="222"/>
      <c r="J132" s="223">
        <f>ROUND(I132*H132,0)</f>
        <v>0</v>
      </c>
      <c r="K132" s="219" t="s">
        <v>132</v>
      </c>
      <c r="L132" s="43"/>
      <c r="M132" s="267" t="s">
        <v>1</v>
      </c>
      <c r="N132" s="268" t="s">
        <v>40</v>
      </c>
      <c r="O132" s="269"/>
      <c r="P132" s="270">
        <f>O132*H132</f>
        <v>0</v>
      </c>
      <c r="Q132" s="270">
        <v>0</v>
      </c>
      <c r="R132" s="270">
        <f>Q132*H132</f>
        <v>0</v>
      </c>
      <c r="S132" s="270">
        <v>0</v>
      </c>
      <c r="T132" s="27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422</v>
      </c>
      <c r="AT132" s="228" t="s">
        <v>128</v>
      </c>
      <c r="AU132" s="228" t="s">
        <v>84</v>
      </c>
      <c r="AY132" s="16" t="s">
        <v>125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</v>
      </c>
      <c r="BK132" s="229">
        <f>ROUND(I132*H132,0)</f>
        <v>0</v>
      </c>
      <c r="BL132" s="16" t="s">
        <v>422</v>
      </c>
      <c r="BM132" s="228" t="s">
        <v>443</v>
      </c>
    </row>
    <row r="133" s="2" customFormat="1" ht="6.96" customHeight="1">
      <c r="A133" s="37"/>
      <c r="B133" s="65"/>
      <c r="C133" s="66"/>
      <c r="D133" s="66"/>
      <c r="E133" s="66"/>
      <c r="F133" s="66"/>
      <c r="G133" s="66"/>
      <c r="H133" s="66"/>
      <c r="I133" s="66"/>
      <c r="J133" s="66"/>
      <c r="K133" s="66"/>
      <c r="L133" s="43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sheetProtection sheet="1" autoFilter="0" formatColumns="0" formatRows="0" objects="1" scenarios="1" spinCount="100000" saltValue="z9AttQMW64/3rg+n2zV76zpEEfHv4yrDKb5Mz0ip+Sn3dJM/xYWt0KLD9Y2EHki+D8Z4znEyhPymFxKAcoNjXg==" hashValue="LNbazB0qEv962Zg4mlb8LxNkIHjys+E2iq6vOhtKFrncwoTOw43DXDL5yGIKLpgIjansi5qL5F4q1PWGNV47tg==" algorithmName="SHA-512" password="CC35"/>
  <autoFilter ref="C119:K13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2025-02-12T10:30:10Z</dcterms:created>
  <dcterms:modified xsi:type="dcterms:W3CDTF">2025-02-12T10:30:14Z</dcterms:modified>
</cp:coreProperties>
</file>